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80 Potential Workers\"/>
    </mc:Choice>
  </mc:AlternateContent>
  <xr:revisionPtr revIDLastSave="0" documentId="13_ncr:1_{88C5FFFA-7BAA-48BE-BA9C-33E55C41184D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4" r:id="rId1"/>
    <sheet name="Table 6.1" sheetId="15" r:id="rId2"/>
    <sheet name="Index" sheetId="13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</sheets>
  <definedNames>
    <definedName name="A125990654K">Data1!$CQ$1:$CQ$10,Data1!$CQ$11:$CQ$17</definedName>
    <definedName name="A125990654K_Data">Data1!$CQ$11:$CQ$17</definedName>
    <definedName name="A125990654K_Latest">Data1!$CQ$17</definedName>
    <definedName name="A125990658V">Data1!$DI$1:$DI$10,Data1!$DI$11:$DI$17</definedName>
    <definedName name="A125990658V_Data">Data1!$DI$11:$DI$17</definedName>
    <definedName name="A125990658V_Latest">Data1!$DI$17</definedName>
    <definedName name="A125990666V">Data1!$FB$1:$FB$10,Data1!$FB$11:$FB$17</definedName>
    <definedName name="A125990666V_Data">Data1!$FB$11:$FB$17</definedName>
    <definedName name="A125990666V_Latest">Data1!$FB$17</definedName>
    <definedName name="A125990670K">Data1!$HY$1:$HY$10,Data1!$HY$11:$HY$17</definedName>
    <definedName name="A125990670K_Data">Data1!$HY$11:$HY$17</definedName>
    <definedName name="A125990670K_Latest">Data1!$HY$17</definedName>
    <definedName name="A125990674V">Data2!$S$1:$S$10,Data2!$S$11:$S$17</definedName>
    <definedName name="A125990674V_Data">Data2!$S$11:$S$17</definedName>
    <definedName name="A125990674V_Latest">Data2!$S$17</definedName>
    <definedName name="A125990678C">Data1!$E$1:$E$10,Data1!$E$11:$E$17</definedName>
    <definedName name="A125990678C_Data">Data1!$E$11:$E$17</definedName>
    <definedName name="A125990678C_Latest">Data1!$E$17</definedName>
    <definedName name="A125990682V">Data1!$BS$1:$BS$10,Data1!$BS$11:$BS$17</definedName>
    <definedName name="A125990682V_Data">Data1!$BS$11:$BS$17</definedName>
    <definedName name="A125990682V_Latest">Data1!$BS$17</definedName>
    <definedName name="A125990686C">Data1!$FK$1:$FK$10,Data1!$FK$11:$FK$17</definedName>
    <definedName name="A125990686C_Data">Data1!$FK$11:$FK$17</definedName>
    <definedName name="A125990686C_Latest">Data1!$FK$17</definedName>
    <definedName name="A125990690V">Data1!$IK$1:$IK$10,Data1!$IK$11:$IK$17</definedName>
    <definedName name="A125990690V_Data">Data1!$IK$11:$IK$17</definedName>
    <definedName name="A125990690V_Latest">Data1!$IK$17</definedName>
    <definedName name="A125990694C">Data1!$EV$1:$EV$10,Data1!$EV$11:$EV$17</definedName>
    <definedName name="A125990694C_Data">Data1!$EV$11:$EV$17</definedName>
    <definedName name="A125990694C_Latest">Data1!$EV$17</definedName>
    <definedName name="A125990698L">Data1!$FW$1:$FW$10,Data1!$FW$11:$FW$17</definedName>
    <definedName name="A125990698L_Data">Data1!$FW$11:$FW$17</definedName>
    <definedName name="A125990698L_Latest">Data1!$FW$17</definedName>
    <definedName name="A125990702T">Data1!$GU$1:$GU$10,Data1!$GU$11:$GU$17</definedName>
    <definedName name="A125990702T_Data">Data1!$GU$11:$GU$17</definedName>
    <definedName name="A125990702T_Latest">Data1!$GU$17</definedName>
    <definedName name="A125990706A">Data2!$M$1:$M$10,Data2!$M$11:$M$17</definedName>
    <definedName name="A125990706A_Data">Data2!$M$11:$M$17</definedName>
    <definedName name="A125990706A_Latest">Data2!$M$17</definedName>
    <definedName name="A125990710T">Data1!$BA$1:$BA$10,Data1!$BA$11:$BA$17</definedName>
    <definedName name="A125990710T_Data">Data1!$BA$11:$BA$17</definedName>
    <definedName name="A125990710T_Latest">Data1!$BA$17</definedName>
    <definedName name="A125990714A">Data1!$DO$1:$DO$10,Data1!$DO$11:$DO$17</definedName>
    <definedName name="A125990714A_Data">Data1!$DO$11:$DO$17</definedName>
    <definedName name="A125990714A_Latest">Data1!$DO$17</definedName>
    <definedName name="A125990718K">Data1!$FE$1:$FE$10,Data1!$FE$11:$FE$17</definedName>
    <definedName name="A125990718K_Data">Data1!$FE$11:$FE$17</definedName>
    <definedName name="A125990718K_Latest">Data1!$FE$17</definedName>
    <definedName name="A125990722A">Data1!$FQ$1:$FQ$10,Data1!$FQ$11:$FQ$17</definedName>
    <definedName name="A125990722A_Data">Data1!$FQ$11:$FQ$17</definedName>
    <definedName name="A125990722A_Latest">Data1!$FQ$17</definedName>
    <definedName name="A125990726K">Data1!$GC$1:$GC$10,Data1!$GC$11:$GC$17</definedName>
    <definedName name="A125990726K_Data">Data1!$GC$11:$GC$17</definedName>
    <definedName name="A125990726K_Latest">Data1!$GC$17</definedName>
    <definedName name="A125990730A">Data1!$GO$1:$GO$10,Data1!$GO$11:$GO$17</definedName>
    <definedName name="A125990730A_Data">Data1!$GO$11:$GO$17</definedName>
    <definedName name="A125990730A_Latest">Data1!$GO$17</definedName>
    <definedName name="A125990734K">Data1!$IE$1:$IE$10,Data1!$IE$11:$IE$17</definedName>
    <definedName name="A125990734K_Data">Data1!$IE$11:$IE$17</definedName>
    <definedName name="A125990734K_Latest">Data1!$IE$17</definedName>
    <definedName name="A125990738V">Data2!$AE$1:$AE$10,Data2!$AE$11:$AE$17</definedName>
    <definedName name="A125990738V_Data">Data2!$AE$11:$AE$17</definedName>
    <definedName name="A125990738V_Latest">Data2!$AE$17</definedName>
    <definedName name="A125990742K">Data1!$Q$1:$Q$10,Data1!$Q$11:$Q$17</definedName>
    <definedName name="A125990742K_Data">Data1!$Q$11:$Q$17</definedName>
    <definedName name="A125990742K_Latest">Data1!$Q$17</definedName>
    <definedName name="A125990746V">Data1!$AI$1:$AI$10,Data1!$AI$11:$AI$17</definedName>
    <definedName name="A125990746V_Data">Data1!$AI$11:$AI$17</definedName>
    <definedName name="A125990746V_Latest">Data1!$AI$17</definedName>
    <definedName name="A125990750K">Data1!$AO$1:$AO$10,Data1!$AO$11:$AO$17</definedName>
    <definedName name="A125990750K_Data">Data1!$AO$11:$AO$17</definedName>
    <definedName name="A125990750K_Latest">Data1!$AO$17</definedName>
    <definedName name="A125990754V">Data1!$BM$1:$BM$10,Data1!$BM$11:$BM$17</definedName>
    <definedName name="A125990754V_Data">Data1!$BM$11:$BM$17</definedName>
    <definedName name="A125990754V_Latest">Data1!$BM$17</definedName>
    <definedName name="A125990758C">Data1!$BY$1:$BY$10,Data1!$BY$11:$BY$17</definedName>
    <definedName name="A125990758C_Data">Data1!$BY$11:$BY$17</definedName>
    <definedName name="A125990758C_Latest">Data1!$BY$17</definedName>
    <definedName name="A125990762V">Data1!$CE$1:$CE$10,Data1!$CE$11:$CE$17</definedName>
    <definedName name="A125990762V_Data">Data1!$CE$11:$CE$17</definedName>
    <definedName name="A125990762V_Latest">Data1!$CE$17</definedName>
    <definedName name="A125990766C">Data1!$DU$1:$DU$10,Data1!$DU$11:$DU$17</definedName>
    <definedName name="A125990766C_Data">Data1!$DU$11:$DU$17</definedName>
    <definedName name="A125990766C_Latest">Data1!$DU$17</definedName>
    <definedName name="A125990770V">Data1!$GI$1:$GI$10,Data1!$GI$11:$GI$17</definedName>
    <definedName name="A125990770V_Data">Data1!$GI$11:$GI$17</definedName>
    <definedName name="A125990770V_Latest">Data1!$GI$17</definedName>
    <definedName name="A125990774C">Data1!$HG$1:$HG$10,Data1!$HG$11:$HG$17</definedName>
    <definedName name="A125990774C_Data">Data1!$HG$11:$HG$17</definedName>
    <definedName name="A125990774C_Latest">Data1!$HG$17</definedName>
    <definedName name="A125990778L">Data1!$HM$1:$HM$10,Data1!$HM$11:$HM$17</definedName>
    <definedName name="A125990778L_Data">Data1!$HM$11:$HM$17</definedName>
    <definedName name="A125990778L_Latest">Data1!$HM$17</definedName>
    <definedName name="A125990782C">Data1!$IQ$1:$IQ$10,Data1!$IQ$11:$IQ$17</definedName>
    <definedName name="A125990782C_Data">Data1!$IQ$11:$IQ$17</definedName>
    <definedName name="A125990782C_Latest">Data1!$IQ$17</definedName>
    <definedName name="A125990786L">Data2!$G$1:$G$10,Data2!$G$11:$G$17</definedName>
    <definedName name="A125990786L_Data">Data2!$G$11:$G$17</definedName>
    <definedName name="A125990786L_Latest">Data2!$G$17</definedName>
    <definedName name="A125990790C">Data1!$AU$1:$AU$10,Data1!$AU$11:$AU$17</definedName>
    <definedName name="A125990790C_Data">Data1!$AU$11:$AU$17</definedName>
    <definedName name="A125990790C_Latest">Data1!$AU$17</definedName>
    <definedName name="A125990794L">Data1!$EJ$1:$EJ$10,Data1!$EJ$11:$EJ$17</definedName>
    <definedName name="A125990794L_Data">Data1!$EJ$11:$EJ$17</definedName>
    <definedName name="A125990794L_Latest">Data1!$EJ$17</definedName>
    <definedName name="A125990798W">Data1!$EP$1:$EP$10,Data1!$EP$11:$EP$17</definedName>
    <definedName name="A125990798W_Data">Data1!$EP$11:$EP$17</definedName>
    <definedName name="A125990798W_Latest">Data1!$EP$17</definedName>
    <definedName name="A125990802A">Data1!$HA$1:$HA$10,Data1!$HA$11:$HA$17</definedName>
    <definedName name="A125990802A_Data">Data1!$HA$11:$HA$17</definedName>
    <definedName name="A125990802A_Latest">Data1!$HA$17</definedName>
    <definedName name="A125990806K">Data2!$AK$1:$AK$10,Data2!$AK$11:$AK$17</definedName>
    <definedName name="A125990806K_Data">Data2!$AK$11:$AK$17</definedName>
    <definedName name="A125990806K_Latest">Data2!$AK$17</definedName>
    <definedName name="A125990810A">Data1!$K$1:$K$10,Data1!$K$11:$K$17</definedName>
    <definedName name="A125990810A_Data">Data1!$K$11:$K$17</definedName>
    <definedName name="A125990810A_Latest">Data1!$K$17</definedName>
    <definedName name="A125990814K">Data1!$W$1:$W$10,Data1!$W$11:$W$17</definedName>
    <definedName name="A125990814K_Data">Data1!$W$11:$W$17</definedName>
    <definedName name="A125990814K_Latest">Data1!$W$17</definedName>
    <definedName name="A125990818V">Data1!$AC$1:$AC$10,Data1!$AC$11:$AC$17</definedName>
    <definedName name="A125990818V_Data">Data1!$AC$11:$AC$17</definedName>
    <definedName name="A125990818V_Latest">Data1!$AC$17</definedName>
    <definedName name="A125990822K">Data1!$BG$1:$BG$10,Data1!$BG$11:$BG$17</definedName>
    <definedName name="A125990822K_Data">Data1!$BG$11:$BG$17</definedName>
    <definedName name="A125990822K_Latest">Data1!$BG$17</definedName>
    <definedName name="A125990826V">Data1!$CW$1:$CW$10,Data1!$CW$11:$CW$17</definedName>
    <definedName name="A125990826V_Data">Data1!$CW$11:$CW$17</definedName>
    <definedName name="A125990826V_Latest">Data1!$CW$17</definedName>
    <definedName name="A125990830K">Data1!$DC$1:$DC$10,Data1!$DC$11:$DC$17</definedName>
    <definedName name="A125990830K_Data">Data1!$DC$11:$DC$17</definedName>
    <definedName name="A125990830K_Latest">Data1!$DC$17</definedName>
    <definedName name="A125990834V">Data1!$CK$1:$CK$10,Data1!$CK$11:$CK$17</definedName>
    <definedName name="A125990834V_Data">Data1!$CK$11:$CK$17</definedName>
    <definedName name="A125990834V_Latest">Data1!$CK$17</definedName>
    <definedName name="A125990838C">Data1!$EA$1:$EA$10,Data1!$EA$11:$EA$17</definedName>
    <definedName name="A125990838C_Data">Data1!$EA$11:$EA$17</definedName>
    <definedName name="A125990838C_Latest">Data1!$EA$17</definedName>
    <definedName name="A125990842V">Data1!$HS$1:$HS$10,Data1!$HS$11:$HS$17</definedName>
    <definedName name="A125990842V_Data">Data1!$HS$11:$HS$17</definedName>
    <definedName name="A125990842V_Latest">Data1!$HS$17</definedName>
    <definedName name="A125990846C">Data2!$Y$1:$Y$10,Data2!$Y$11:$Y$17</definedName>
    <definedName name="A125990846C_Data">Data2!$Y$11:$Y$17</definedName>
    <definedName name="A125990846C_Latest">Data2!$Y$17</definedName>
    <definedName name="A125990850V">Data2!$AQ$1:$AQ$10,Data2!$AQ$11:$AQ$17</definedName>
    <definedName name="A125990850V_Data">Data2!$AQ$11:$AQ$17</definedName>
    <definedName name="A125990850V_Latest">Data2!$AQ$17</definedName>
    <definedName name="A125990854C">Data10!$GO$1:$GO$10,Data10!$GO$11:$GO$17</definedName>
    <definedName name="A125990854C_Data">Data10!$GO$11:$GO$17</definedName>
    <definedName name="A125990854C_Latest">Data10!$GO$17</definedName>
    <definedName name="A125990858L">Data10!$HG$1:$HG$10,Data10!$HG$11:$HG$17</definedName>
    <definedName name="A125990858L_Data">Data10!$HG$11:$HG$17</definedName>
    <definedName name="A125990858L_Latest">Data10!$HG$17</definedName>
    <definedName name="A125990866L">Data11!$J$1:$J$10,Data11!$J$11:$J$17</definedName>
    <definedName name="A125990866L_Data">Data11!$J$11:$J$17</definedName>
    <definedName name="A125990866L_Latest">Data11!$J$17</definedName>
    <definedName name="A125990870C">Data11!$CG$1:$CG$10,Data11!$CG$11:$CG$17</definedName>
    <definedName name="A125990870C_Data">Data11!$CG$11:$CG$17</definedName>
    <definedName name="A125990870C_Latest">Data11!$CG$17</definedName>
    <definedName name="A125990874L">Data11!$DQ$1:$DQ$10,Data11!$DQ$11:$DQ$17</definedName>
    <definedName name="A125990874L_Data">Data11!$DQ$11:$DQ$17</definedName>
    <definedName name="A125990874L_Latest">Data11!$DQ$17</definedName>
    <definedName name="A125990878W">Data10!$DC$1:$DC$10,Data10!$DC$11:$DC$17</definedName>
    <definedName name="A125990878W_Data">Data10!$DC$11:$DC$17</definedName>
    <definedName name="A125990878W_Latest">Data10!$DC$17</definedName>
    <definedName name="A125990882L">Data10!$FQ$1:$FQ$10,Data10!$FQ$11:$FQ$17</definedName>
    <definedName name="A125990882L_Data">Data10!$FQ$11:$FQ$17</definedName>
    <definedName name="A125990882L_Latest">Data10!$FQ$17</definedName>
    <definedName name="A125990886W">Data11!$S$1:$S$10,Data11!$S$11:$S$17</definedName>
    <definedName name="A125990886W_Data">Data11!$S$11:$S$17</definedName>
    <definedName name="A125990886W_Latest">Data11!$S$17</definedName>
    <definedName name="A125990890L">Data11!$CS$1:$CS$10,Data11!$CS$11:$CS$17</definedName>
    <definedName name="A125990890L_Data">Data11!$CS$11:$CS$17</definedName>
    <definedName name="A125990890L_Latest">Data11!$CS$17</definedName>
    <definedName name="A125990894W">Data11!$D$1:$D$10,Data11!$D$11:$D$17</definedName>
    <definedName name="A125990894W_Data">Data11!$D$11:$D$17</definedName>
    <definedName name="A125990894W_Latest">Data11!$D$17</definedName>
    <definedName name="A125990898F">Data11!$AE$1:$AE$10,Data11!$AE$11:$AE$17</definedName>
    <definedName name="A125990898F_Data">Data11!$AE$11:$AE$17</definedName>
    <definedName name="A125990898F_Latest">Data11!$AE$17</definedName>
    <definedName name="A125990902K">Data11!$BC$1:$BC$10,Data11!$BC$11:$BC$17</definedName>
    <definedName name="A125990902K_Data">Data11!$BC$11:$BC$17</definedName>
    <definedName name="A125990902K_Latest">Data11!$BC$17</definedName>
    <definedName name="A125990906V">Data11!$DK$1:$DK$10,Data11!$DK$11:$DK$17</definedName>
    <definedName name="A125990906V_Data">Data11!$DK$11:$DK$17</definedName>
    <definedName name="A125990906V_Latest">Data11!$DK$17</definedName>
    <definedName name="A125990910K">Data10!$EY$1:$EY$10,Data10!$EY$11:$EY$17</definedName>
    <definedName name="A125990910K_Data">Data10!$EY$11:$EY$17</definedName>
    <definedName name="A125990910K_Latest">Data10!$EY$17</definedName>
    <definedName name="A125990914V">Data10!$HM$1:$HM$10,Data10!$HM$11:$HM$17</definedName>
    <definedName name="A125990914V_Data">Data10!$HM$11:$HM$17</definedName>
    <definedName name="A125990914V_Latest">Data10!$HM$17</definedName>
    <definedName name="A125990918C">Data11!$M$1:$M$10,Data11!$M$11:$M$17</definedName>
    <definedName name="A125990918C_Data">Data11!$M$11:$M$17</definedName>
    <definedName name="A125990918C_Latest">Data11!$M$17</definedName>
    <definedName name="A125990922V">Data11!$Y$1:$Y$10,Data11!$Y$11:$Y$17</definedName>
    <definedName name="A125990922V_Data">Data11!$Y$11:$Y$17</definedName>
    <definedName name="A125990922V_Latest">Data11!$Y$17</definedName>
    <definedName name="A125990926C">Data11!$AK$1:$AK$10,Data11!$AK$11:$AK$17</definedName>
    <definedName name="A125990926C_Data">Data11!$AK$11:$AK$17</definedName>
    <definedName name="A125990926C_Latest">Data11!$AK$17</definedName>
    <definedName name="A125990930V">Data11!$AW$1:$AW$10,Data11!$AW$11:$AW$17</definedName>
    <definedName name="A125990930V_Data">Data11!$AW$11:$AW$17</definedName>
    <definedName name="A125990930V_Latest">Data11!$AW$17</definedName>
    <definedName name="A125990934C">Data11!$CM$1:$CM$10,Data11!$CM$11:$CM$17</definedName>
    <definedName name="A125990934C_Data">Data11!$CM$11:$CM$17</definedName>
    <definedName name="A125990934C_Latest">Data11!$CM$17</definedName>
    <definedName name="A125990938L">Data11!$EC$1:$EC$10,Data11!$EC$11:$EC$17</definedName>
    <definedName name="A125990938L_Data">Data11!$EC$11:$EC$17</definedName>
    <definedName name="A125990938L_Latest">Data11!$EC$17</definedName>
    <definedName name="A125990942C">Data10!$DO$1:$DO$10,Data10!$DO$11:$DO$17</definedName>
    <definedName name="A125990942C_Data">Data10!$DO$11:$DO$17</definedName>
    <definedName name="A125990942C_Latest">Data10!$DO$17</definedName>
    <definedName name="A125990946L">Data10!$EG$1:$EG$10,Data10!$EG$11:$EG$17</definedName>
    <definedName name="A125990946L_Data">Data10!$EG$11:$EG$17</definedName>
    <definedName name="A125990946L_Latest">Data10!$EG$17</definedName>
    <definedName name="A125990950C">Data10!$EM$1:$EM$10,Data10!$EM$11:$EM$17</definedName>
    <definedName name="A125990950C_Data">Data10!$EM$11:$EM$17</definedName>
    <definedName name="A125990950C_Latest">Data10!$EM$17</definedName>
    <definedName name="A125990954L">Data10!$FK$1:$FK$10,Data10!$FK$11:$FK$17</definedName>
    <definedName name="A125990954L_Data">Data10!$FK$11:$FK$17</definedName>
    <definedName name="A125990954L_Latest">Data10!$FK$17</definedName>
    <definedName name="A125990958W">Data10!$FW$1:$FW$10,Data10!$FW$11:$FW$17</definedName>
    <definedName name="A125990958W_Data">Data10!$FW$11:$FW$17</definedName>
    <definedName name="A125990958W_Latest">Data10!$FW$17</definedName>
    <definedName name="A125990962L">Data10!$GC$1:$GC$10,Data10!$GC$11:$GC$17</definedName>
    <definedName name="A125990962L_Data">Data10!$GC$11:$GC$17</definedName>
    <definedName name="A125990962L_Latest">Data10!$GC$17</definedName>
    <definedName name="A125990966W">Data10!$HS$1:$HS$10,Data10!$HS$11:$HS$17</definedName>
    <definedName name="A125990966W_Data">Data10!$HS$11:$HS$17</definedName>
    <definedName name="A125990966W_Latest">Data10!$HS$17</definedName>
    <definedName name="A125990970L">Data11!$AQ$1:$AQ$10,Data11!$AQ$11:$AQ$17</definedName>
    <definedName name="A125990970L_Data">Data11!$AQ$11:$AQ$17</definedName>
    <definedName name="A125990970L_Latest">Data11!$AQ$17</definedName>
    <definedName name="A125990974W">Data11!$BO$1:$BO$10,Data11!$BO$11:$BO$17</definedName>
    <definedName name="A125990974W_Data">Data11!$BO$11:$BO$17</definedName>
    <definedName name="A125990974W_Latest">Data11!$BO$17</definedName>
    <definedName name="A125990978F">Data11!$BU$1:$BU$10,Data11!$BU$11:$BU$17</definedName>
    <definedName name="A125990978F_Data">Data11!$BU$11:$BU$17</definedName>
    <definedName name="A125990978F_Latest">Data11!$BU$17</definedName>
    <definedName name="A125990982W">Data11!$CY$1:$CY$10,Data11!$CY$11:$CY$17</definedName>
    <definedName name="A125990982W_Data">Data11!$CY$11:$CY$17</definedName>
    <definedName name="A125990982W_Latest">Data11!$CY$17</definedName>
    <definedName name="A125990986F">Data11!$DE$1:$DE$10,Data11!$DE$11:$DE$17</definedName>
    <definedName name="A125990986F_Data">Data11!$DE$11:$DE$17</definedName>
    <definedName name="A125990986F_Latest">Data11!$DE$17</definedName>
    <definedName name="A125990990W">Data10!$ES$1:$ES$10,Data10!$ES$11:$ES$17</definedName>
    <definedName name="A125990990W_Data">Data10!$ES$11:$ES$17</definedName>
    <definedName name="A125990990W_Latest">Data10!$ES$17</definedName>
    <definedName name="A125990994F">Data10!$IH$1:$IH$10,Data10!$IH$11:$IH$17</definedName>
    <definedName name="A125990994F_Data">Data10!$IH$11:$IH$17</definedName>
    <definedName name="A125990994F_Latest">Data10!$IH$17</definedName>
    <definedName name="A125990998R">Data10!$IN$1:$IN$10,Data10!$IN$11:$IN$17</definedName>
    <definedName name="A125990998R_Data">Data10!$IN$11:$IN$17</definedName>
    <definedName name="A125990998R_Latest">Data10!$IN$17</definedName>
    <definedName name="A125991002W">Data11!$BI$1:$BI$10,Data11!$BI$11:$BI$17</definedName>
    <definedName name="A125991002W_Data">Data11!$BI$11:$BI$17</definedName>
    <definedName name="A125991002W_Latest">Data11!$BI$17</definedName>
    <definedName name="A125991006F">Data11!$EI$1:$EI$10,Data11!$EI$11:$EI$17</definedName>
    <definedName name="A125991006F_Data">Data11!$EI$11:$EI$17</definedName>
    <definedName name="A125991006F_Latest">Data11!$EI$17</definedName>
    <definedName name="A125991010W">Data10!$DI$1:$DI$10,Data10!$DI$11:$DI$17</definedName>
    <definedName name="A125991010W_Data">Data10!$DI$11:$DI$17</definedName>
    <definedName name="A125991010W_Latest">Data10!$DI$17</definedName>
    <definedName name="A125991014F">Data10!$DU$1:$DU$10,Data10!$DU$11:$DU$17</definedName>
    <definedName name="A125991014F_Data">Data10!$DU$11:$DU$17</definedName>
    <definedName name="A125991014F_Latest">Data10!$DU$17</definedName>
    <definedName name="A125991018R">Data10!$EA$1:$EA$10,Data10!$EA$11:$EA$17</definedName>
    <definedName name="A125991018R_Data">Data10!$EA$11:$EA$17</definedName>
    <definedName name="A125991018R_Latest">Data10!$EA$17</definedName>
    <definedName name="A125991022F">Data10!$FE$1:$FE$10,Data10!$FE$11:$FE$17</definedName>
    <definedName name="A125991022F_Data">Data10!$FE$11:$FE$17</definedName>
    <definedName name="A125991022F_Latest">Data10!$FE$17</definedName>
    <definedName name="A125991026R">Data10!$GU$1:$GU$10,Data10!$GU$11:$GU$17</definedName>
    <definedName name="A125991026R_Data">Data10!$GU$11:$GU$17</definedName>
    <definedName name="A125991026R_Latest">Data10!$GU$17</definedName>
    <definedName name="A125991030F">Data10!$HA$1:$HA$10,Data10!$HA$11:$HA$17</definedName>
    <definedName name="A125991030F_Data">Data10!$HA$11:$HA$17</definedName>
    <definedName name="A125991030F_Latest">Data10!$HA$17</definedName>
    <definedName name="A125991034R">Data10!$GI$1:$GI$10,Data10!$GI$11:$GI$17</definedName>
    <definedName name="A125991034R_Data">Data10!$GI$11:$GI$17</definedName>
    <definedName name="A125991034R_Latest">Data10!$GI$17</definedName>
    <definedName name="A125991038X">Data10!$HY$1:$HY$10,Data10!$HY$11:$HY$17</definedName>
    <definedName name="A125991038X_Data">Data10!$HY$11:$HY$17</definedName>
    <definedName name="A125991038X_Latest">Data10!$HY$17</definedName>
    <definedName name="A125991042R">Data11!$CA$1:$CA$10,Data11!$CA$11:$CA$17</definedName>
    <definedName name="A125991042R_Data">Data11!$CA$11:$CA$17</definedName>
    <definedName name="A125991042R_Latest">Data11!$CA$17</definedName>
    <definedName name="A125991046X">Data11!$DW$1:$DW$10,Data11!$DW$11:$DW$17</definedName>
    <definedName name="A125991046X_Data">Data11!$DW$11:$DW$17</definedName>
    <definedName name="A125991046X_Latest">Data11!$DW$17</definedName>
    <definedName name="A125991050R">Data11!$EO$1:$EO$10,Data11!$EO$11:$EO$17</definedName>
    <definedName name="A125991050R_Data">Data11!$EO$11:$EO$17</definedName>
    <definedName name="A125991050R_Latest">Data11!$EO$17</definedName>
    <definedName name="A125991054X">Data3!$GA$1:$GA$10,Data3!$GA$11:$GA$17</definedName>
    <definedName name="A125991054X_Data">Data3!$GA$11:$GA$17</definedName>
    <definedName name="A125991054X_Latest">Data3!$GA$17</definedName>
    <definedName name="A125991058J">Data3!$GS$1:$GS$10,Data3!$GS$11:$GS$17</definedName>
    <definedName name="A125991058J_Data">Data3!$GS$11:$GS$17</definedName>
    <definedName name="A125991058J_Latest">Data3!$GS$17</definedName>
    <definedName name="A125991066J">Data3!$IL$1:$IL$10,Data3!$IL$11:$IL$17</definedName>
    <definedName name="A125991066J_Data">Data3!$IL$11:$IL$17</definedName>
    <definedName name="A125991066J_Latest">Data3!$IL$17</definedName>
    <definedName name="A125991070X">Data4!$BS$1:$BS$10,Data4!$BS$11:$BS$17</definedName>
    <definedName name="A125991070X_Data">Data4!$BS$11:$BS$17</definedName>
    <definedName name="A125991070X_Latest">Data4!$BS$17</definedName>
    <definedName name="A125991074J">Data4!$DC$1:$DC$10,Data4!$DC$11:$DC$17</definedName>
    <definedName name="A125991074J_Data">Data4!$DC$11:$DC$17</definedName>
    <definedName name="A125991074J_Latest">Data4!$DC$17</definedName>
    <definedName name="A125991078T">Data3!$CO$1:$CO$10,Data3!$CO$11:$CO$17</definedName>
    <definedName name="A125991078T_Data">Data3!$CO$11:$CO$17</definedName>
    <definedName name="A125991078T_Latest">Data3!$CO$17</definedName>
    <definedName name="A125991082J">Data3!$FC$1:$FC$10,Data3!$FC$11:$FC$17</definedName>
    <definedName name="A125991082J_Data">Data3!$FC$11:$FC$17</definedName>
    <definedName name="A125991082J_Latest">Data3!$FC$17</definedName>
    <definedName name="A125991086T">Data4!$E$1:$E$10,Data4!$E$11:$E$17</definedName>
    <definedName name="A125991086T_Data">Data4!$E$11:$E$17</definedName>
    <definedName name="A125991086T_Latest">Data4!$E$17</definedName>
    <definedName name="A125991090J">Data4!$CE$1:$CE$10,Data4!$CE$11:$CE$17</definedName>
    <definedName name="A125991090J_Data">Data4!$CE$11:$CE$17</definedName>
    <definedName name="A125991090J_Latest">Data4!$CE$17</definedName>
    <definedName name="A125991094T">Data3!$IF$1:$IF$10,Data3!$IF$11:$IF$17</definedName>
    <definedName name="A125991094T_Data">Data3!$IF$11:$IF$17</definedName>
    <definedName name="A125991094T_Latest">Data3!$IF$17</definedName>
    <definedName name="A125991098A">Data4!$Q$1:$Q$10,Data4!$Q$11:$Q$17</definedName>
    <definedName name="A125991098A_Data">Data4!$Q$11:$Q$17</definedName>
    <definedName name="A125991098A_Latest">Data4!$Q$17</definedName>
    <definedName name="A125991102F">Data4!$AO$1:$AO$10,Data4!$AO$11:$AO$17</definedName>
    <definedName name="A125991102F_Data">Data4!$AO$11:$AO$17</definedName>
    <definedName name="A125991102F_Latest">Data4!$AO$17</definedName>
    <definedName name="A125991106R">Data4!$CW$1:$CW$10,Data4!$CW$11:$CW$17</definedName>
    <definedName name="A125991106R_Data">Data4!$CW$11:$CW$17</definedName>
    <definedName name="A125991106R_Latest">Data4!$CW$17</definedName>
    <definedName name="A125991110F">Data3!$EK$1:$EK$10,Data3!$EK$11:$EK$17</definedName>
    <definedName name="A125991110F_Data">Data3!$EK$11:$EK$17</definedName>
    <definedName name="A125991110F_Latest">Data3!$EK$17</definedName>
    <definedName name="A125991114R">Data3!$GY$1:$GY$10,Data3!$GY$11:$GY$17</definedName>
    <definedName name="A125991114R_Data">Data3!$GY$11:$GY$17</definedName>
    <definedName name="A125991114R_Latest">Data3!$GY$17</definedName>
    <definedName name="A125991118X">Data3!$IO$1:$IO$10,Data3!$IO$11:$IO$17</definedName>
    <definedName name="A125991118X_Data">Data3!$IO$11:$IO$17</definedName>
    <definedName name="A125991118X_Latest">Data3!$IO$17</definedName>
    <definedName name="A125991122R">Data4!$K$1:$K$10,Data4!$K$11:$K$17</definedName>
    <definedName name="A125991122R_Data">Data4!$K$11:$K$17</definedName>
    <definedName name="A125991122R_Latest">Data4!$K$17</definedName>
    <definedName name="A125991126X">Data4!$W$1:$W$10,Data4!$W$11:$W$17</definedName>
    <definedName name="A125991126X_Data">Data4!$W$11:$W$17</definedName>
    <definedName name="A125991126X_Latest">Data4!$W$17</definedName>
    <definedName name="A125991130R">Data4!$AI$1:$AI$10,Data4!$AI$11:$AI$17</definedName>
    <definedName name="A125991130R_Data">Data4!$AI$11:$AI$17</definedName>
    <definedName name="A125991130R_Latest">Data4!$AI$17</definedName>
    <definedName name="A125991134X">Data4!$BY$1:$BY$10,Data4!$BY$11:$BY$17</definedName>
    <definedName name="A125991134X_Data">Data4!$BY$11:$BY$17</definedName>
    <definedName name="A125991134X_Latest">Data4!$BY$17</definedName>
    <definedName name="A125991138J">Data4!$DO$1:$DO$10,Data4!$DO$11:$DO$17</definedName>
    <definedName name="A125991138J_Data">Data4!$DO$11:$DO$17</definedName>
    <definedName name="A125991138J_Latest">Data4!$DO$17</definedName>
    <definedName name="A125991142X">Data3!$DA$1:$DA$10,Data3!$DA$11:$DA$17</definedName>
    <definedName name="A125991142X_Data">Data3!$DA$11:$DA$17</definedName>
    <definedName name="A125991142X_Latest">Data3!$DA$17</definedName>
    <definedName name="A125991146J">Data3!$DS$1:$DS$10,Data3!$DS$11:$DS$17</definedName>
    <definedName name="A125991146J_Data">Data3!$DS$11:$DS$17</definedName>
    <definedName name="A125991146J_Latest">Data3!$DS$17</definedName>
    <definedName name="A125991150X">Data3!$DY$1:$DY$10,Data3!$DY$11:$DY$17</definedName>
    <definedName name="A125991150X_Data">Data3!$DY$11:$DY$17</definedName>
    <definedName name="A125991150X_Latest">Data3!$DY$17</definedName>
    <definedName name="A125991154J">Data3!$EW$1:$EW$10,Data3!$EW$11:$EW$17</definedName>
    <definedName name="A125991154J_Data">Data3!$EW$11:$EW$17</definedName>
    <definedName name="A125991154J_Latest">Data3!$EW$17</definedName>
    <definedName name="A125991158T">Data3!$FI$1:$FI$10,Data3!$FI$11:$FI$17</definedName>
    <definedName name="A125991158T_Data">Data3!$FI$11:$FI$17</definedName>
    <definedName name="A125991158T_Latest">Data3!$FI$17</definedName>
    <definedName name="A125991162J">Data3!$FO$1:$FO$10,Data3!$FO$11:$FO$17</definedName>
    <definedName name="A125991162J_Data">Data3!$FO$11:$FO$17</definedName>
    <definedName name="A125991162J_Latest">Data3!$FO$17</definedName>
    <definedName name="A125991166T">Data3!$HE$1:$HE$10,Data3!$HE$11:$HE$17</definedName>
    <definedName name="A125991166T_Data">Data3!$HE$11:$HE$17</definedName>
    <definedName name="A125991166T_Latest">Data3!$HE$17</definedName>
    <definedName name="A125991170J">Data4!$AC$1:$AC$10,Data4!$AC$11:$AC$17</definedName>
    <definedName name="A125991170J_Data">Data4!$AC$11:$AC$17</definedName>
    <definedName name="A125991170J_Latest">Data4!$AC$17</definedName>
    <definedName name="A125991174T">Data4!$BA$1:$BA$10,Data4!$BA$11:$BA$17</definedName>
    <definedName name="A125991174T_Data">Data4!$BA$11:$BA$17</definedName>
    <definedName name="A125991174T_Latest">Data4!$BA$17</definedName>
    <definedName name="A125991178A">Data4!$BG$1:$BG$10,Data4!$BG$11:$BG$17</definedName>
    <definedName name="A125991178A_Data">Data4!$BG$11:$BG$17</definedName>
    <definedName name="A125991178A_Latest">Data4!$BG$17</definedName>
    <definedName name="A125991182T">Data4!$CK$1:$CK$10,Data4!$CK$11:$CK$17</definedName>
    <definedName name="A125991182T_Data">Data4!$CK$11:$CK$17</definedName>
    <definedName name="A125991182T_Latest">Data4!$CK$17</definedName>
    <definedName name="A125991186A">Data4!$CQ$1:$CQ$10,Data4!$CQ$11:$CQ$17</definedName>
    <definedName name="A125991186A_Data">Data4!$CQ$11:$CQ$17</definedName>
    <definedName name="A125991186A_Latest">Data4!$CQ$17</definedName>
    <definedName name="A125991190T">Data3!$EE$1:$EE$10,Data3!$EE$11:$EE$17</definedName>
    <definedName name="A125991190T_Data">Data3!$EE$11:$EE$17</definedName>
    <definedName name="A125991190T_Latest">Data3!$EE$17</definedName>
    <definedName name="A125991194A">Data3!$HT$1:$HT$10,Data3!$HT$11:$HT$17</definedName>
    <definedName name="A125991194A_Data">Data3!$HT$11:$HT$17</definedName>
    <definedName name="A125991194A_Latest">Data3!$HT$17</definedName>
    <definedName name="A125991198K">Data3!$HZ$1:$HZ$10,Data3!$HZ$11:$HZ$17</definedName>
    <definedName name="A125991198K_Data">Data3!$HZ$11:$HZ$17</definedName>
    <definedName name="A125991198K_Latest">Data3!$HZ$17</definedName>
    <definedName name="A125991202R">Data4!$AU$1:$AU$10,Data4!$AU$11:$AU$17</definedName>
    <definedName name="A125991202R_Data">Data4!$AU$11:$AU$17</definedName>
    <definedName name="A125991202R_Latest">Data4!$AU$17</definedName>
    <definedName name="A125991206X">Data4!$DU$1:$DU$10,Data4!$DU$11:$DU$17</definedName>
    <definedName name="A125991206X_Data">Data4!$DU$11:$DU$17</definedName>
    <definedName name="A125991206X_Latest">Data4!$DU$17</definedName>
    <definedName name="A125991210R">Data3!$CU$1:$CU$10,Data3!$CU$11:$CU$17</definedName>
    <definedName name="A125991210R_Data">Data3!$CU$11:$CU$17</definedName>
    <definedName name="A125991210R_Latest">Data3!$CU$17</definedName>
    <definedName name="A125991214X">Data3!$DG$1:$DG$10,Data3!$DG$11:$DG$17</definedName>
    <definedName name="A125991214X_Data">Data3!$DG$11:$DG$17</definedName>
    <definedName name="A125991214X_Latest">Data3!$DG$17</definedName>
    <definedName name="A125991218J">Data3!$DM$1:$DM$10,Data3!$DM$11:$DM$17</definedName>
    <definedName name="A125991218J_Data">Data3!$DM$11:$DM$17</definedName>
    <definedName name="A125991218J_Latest">Data3!$DM$17</definedName>
    <definedName name="A125991222X">Data3!$EQ$1:$EQ$10,Data3!$EQ$11:$EQ$17</definedName>
    <definedName name="A125991222X_Data">Data3!$EQ$11:$EQ$17</definedName>
    <definedName name="A125991222X_Latest">Data3!$EQ$17</definedName>
    <definedName name="A125991226J">Data3!$GG$1:$GG$10,Data3!$GG$11:$GG$17</definedName>
    <definedName name="A125991226J_Data">Data3!$GG$11:$GG$17</definedName>
    <definedName name="A125991226J_Latest">Data3!$GG$17</definedName>
    <definedName name="A125991230X">Data3!$GM$1:$GM$10,Data3!$GM$11:$GM$17</definedName>
    <definedName name="A125991230X_Data">Data3!$GM$11:$GM$17</definedName>
    <definedName name="A125991230X_Latest">Data3!$GM$17</definedName>
    <definedName name="A125991234J">Data3!$FU$1:$FU$10,Data3!$FU$11:$FU$17</definedName>
    <definedName name="A125991234J_Data">Data3!$FU$11:$FU$17</definedName>
    <definedName name="A125991234J_Latest">Data3!$FU$17</definedName>
    <definedName name="A125991238T">Data3!$HK$1:$HK$10,Data3!$HK$11:$HK$17</definedName>
    <definedName name="A125991238T_Data">Data3!$HK$11:$HK$17</definedName>
    <definedName name="A125991238T_Latest">Data3!$HK$17</definedName>
    <definedName name="A125991242J">Data4!$BM$1:$BM$10,Data4!$BM$11:$BM$17</definedName>
    <definedName name="A125991242J_Data">Data4!$BM$11:$BM$17</definedName>
    <definedName name="A125991242J_Latest">Data4!$BM$17</definedName>
    <definedName name="A125991246T">Data4!$DI$1:$DI$10,Data4!$DI$11:$DI$17</definedName>
    <definedName name="A125991246T_Data">Data4!$DI$11:$DI$17</definedName>
    <definedName name="A125991246T_Latest">Data4!$DI$17</definedName>
    <definedName name="A125991250J">Data4!$EA$1:$EA$10,Data4!$EA$11:$EA$17</definedName>
    <definedName name="A125991250J_Data">Data4!$EA$11:$EA$17</definedName>
    <definedName name="A125991250J_Latest">Data4!$EA$17</definedName>
    <definedName name="A125991254T">Data7!$BM$1:$BM$10,Data7!$BM$11:$BM$17</definedName>
    <definedName name="A125991254T_Data">Data7!$BM$11:$BM$17</definedName>
    <definedName name="A125991254T_Latest">Data7!$BM$17</definedName>
    <definedName name="A125991258A">Data7!$CE$1:$CE$10,Data7!$CE$11:$CE$17</definedName>
    <definedName name="A125991258A_Data">Data7!$CE$11:$CE$17</definedName>
    <definedName name="A125991258A_Latest">Data7!$CE$17</definedName>
    <definedName name="A125991266A">Data7!$DX$1:$DX$10,Data7!$DX$11:$DX$17</definedName>
    <definedName name="A125991266A_Data">Data7!$DX$11:$DX$17</definedName>
    <definedName name="A125991266A_Latest">Data7!$DX$17</definedName>
    <definedName name="A125991270T">Data7!$GU$1:$GU$10,Data7!$GU$11:$GU$17</definedName>
    <definedName name="A125991270T_Data">Data7!$GU$11:$GU$17</definedName>
    <definedName name="A125991270T_Latest">Data7!$GU$17</definedName>
    <definedName name="A125991274A">Data7!$IE$1:$IE$10,Data7!$IE$11:$IE$17</definedName>
    <definedName name="A125991274A_Data">Data7!$IE$11:$IE$17</definedName>
    <definedName name="A125991274A_Latest">Data7!$IE$17</definedName>
    <definedName name="A125991278K">Data6!$HQ$1:$HQ$10,Data6!$HQ$11:$HQ$17</definedName>
    <definedName name="A125991278K_Data">Data6!$HQ$11:$HQ$17</definedName>
    <definedName name="A125991278K_Latest">Data6!$HQ$17</definedName>
    <definedName name="A125991282A">Data7!$AO$1:$AO$10,Data7!$AO$11:$AO$17</definedName>
    <definedName name="A125991282A_Data">Data7!$AO$11:$AO$17</definedName>
    <definedName name="A125991282A_Latest">Data7!$AO$17</definedName>
    <definedName name="A125991286K">Data7!$EG$1:$EG$10,Data7!$EG$11:$EG$17</definedName>
    <definedName name="A125991286K_Data">Data7!$EG$11:$EG$17</definedName>
    <definedName name="A125991286K_Latest">Data7!$EG$17</definedName>
    <definedName name="A125991290A">Data7!$HG$1:$HG$10,Data7!$HG$11:$HG$17</definedName>
    <definedName name="A125991290A_Data">Data7!$HG$11:$HG$17</definedName>
    <definedName name="A125991290A_Latest">Data7!$HG$17</definedName>
    <definedName name="A125991294K">Data7!$DR$1:$DR$10,Data7!$DR$11:$DR$17</definedName>
    <definedName name="A125991294K_Data">Data7!$DR$11:$DR$17</definedName>
    <definedName name="A125991294K_Latest">Data7!$DR$17</definedName>
    <definedName name="A125991298V">Data7!$ES$1:$ES$10,Data7!$ES$11:$ES$17</definedName>
    <definedName name="A125991298V_Data">Data7!$ES$11:$ES$17</definedName>
    <definedName name="A125991298V_Latest">Data7!$ES$17</definedName>
    <definedName name="A125991302X">Data7!$FQ$1:$FQ$10,Data7!$FQ$11:$FQ$17</definedName>
    <definedName name="A125991302X_Data">Data7!$FQ$11:$FQ$17</definedName>
    <definedName name="A125991302X_Latest">Data7!$FQ$17</definedName>
    <definedName name="A125991306J">Data7!$HY$1:$HY$10,Data7!$HY$11:$HY$17</definedName>
    <definedName name="A125991306J_Data">Data7!$HY$11:$HY$17</definedName>
    <definedName name="A125991306J_Latest">Data7!$HY$17</definedName>
    <definedName name="A125991310X">Data7!$W$1:$W$10,Data7!$W$11:$W$17</definedName>
    <definedName name="A125991310X_Data">Data7!$W$11:$W$17</definedName>
    <definedName name="A125991310X_Latest">Data7!$W$17</definedName>
    <definedName name="A125991314J">Data7!$CK$1:$CK$10,Data7!$CK$11:$CK$17</definedName>
    <definedName name="A125991314J_Data">Data7!$CK$11:$CK$17</definedName>
    <definedName name="A125991314J_Latest">Data7!$CK$17</definedName>
    <definedName name="A125991318T">Data7!$EA$1:$EA$10,Data7!$EA$11:$EA$17</definedName>
    <definedName name="A125991318T_Data">Data7!$EA$11:$EA$17</definedName>
    <definedName name="A125991318T_Latest">Data7!$EA$17</definedName>
    <definedName name="A125991322J">Data7!$EM$1:$EM$10,Data7!$EM$11:$EM$17</definedName>
    <definedName name="A125991322J_Data">Data7!$EM$11:$EM$17</definedName>
    <definedName name="A125991322J_Latest">Data7!$EM$17</definedName>
    <definedName name="A125991326T">Data7!$EY$1:$EY$10,Data7!$EY$11:$EY$17</definedName>
    <definedName name="A125991326T_Data">Data7!$EY$11:$EY$17</definedName>
    <definedName name="A125991326T_Latest">Data7!$EY$17</definedName>
    <definedName name="A125991330J">Data7!$FK$1:$FK$10,Data7!$FK$11:$FK$17</definedName>
    <definedName name="A125991330J_Data">Data7!$FK$11:$FK$17</definedName>
    <definedName name="A125991330J_Latest">Data7!$FK$17</definedName>
    <definedName name="A125991334T">Data7!$HA$1:$HA$10,Data7!$HA$11:$HA$17</definedName>
    <definedName name="A125991334T_Data">Data7!$HA$11:$HA$17</definedName>
    <definedName name="A125991334T_Latest">Data7!$HA$17</definedName>
    <definedName name="A125991338A">Data7!$IQ$1:$IQ$10,Data7!$IQ$11:$IQ$17</definedName>
    <definedName name="A125991338A_Data">Data7!$IQ$11:$IQ$17</definedName>
    <definedName name="A125991338A_Latest">Data7!$IQ$17</definedName>
    <definedName name="A125991342T">Data6!$IC$1:$IC$10,Data6!$IC$11:$IC$17</definedName>
    <definedName name="A125991342T_Data">Data6!$IC$11:$IC$17</definedName>
    <definedName name="A125991342T_Latest">Data6!$IC$17</definedName>
    <definedName name="A125991346A">Data7!$E$1:$E$10,Data7!$E$11:$E$17</definedName>
    <definedName name="A125991346A_Data">Data7!$E$11:$E$17</definedName>
    <definedName name="A125991346A_Latest">Data7!$E$17</definedName>
    <definedName name="A125991350T">Data7!$K$1:$K$10,Data7!$K$11:$K$17</definedName>
    <definedName name="A125991350T_Data">Data7!$K$11:$K$17</definedName>
    <definedName name="A125991350T_Latest">Data7!$K$17</definedName>
    <definedName name="A125991354A">Data7!$AI$1:$AI$10,Data7!$AI$11:$AI$17</definedName>
    <definedName name="A125991354A_Data">Data7!$AI$11:$AI$17</definedName>
    <definedName name="A125991354A_Latest">Data7!$AI$17</definedName>
    <definedName name="A125991358K">Data7!$AU$1:$AU$10,Data7!$AU$11:$AU$17</definedName>
    <definedName name="A125991358K_Data">Data7!$AU$11:$AU$17</definedName>
    <definedName name="A125991358K_Latest">Data7!$AU$17</definedName>
    <definedName name="A125991362A">Data7!$BA$1:$BA$10,Data7!$BA$11:$BA$17</definedName>
    <definedName name="A125991362A_Data">Data7!$BA$11:$BA$17</definedName>
    <definedName name="A125991362A_Latest">Data7!$BA$17</definedName>
    <definedName name="A125991366K">Data7!$CQ$1:$CQ$10,Data7!$CQ$11:$CQ$17</definedName>
    <definedName name="A125991366K_Data">Data7!$CQ$11:$CQ$17</definedName>
    <definedName name="A125991366K_Latest">Data7!$CQ$17</definedName>
    <definedName name="A125991370A">Data7!$FE$1:$FE$10,Data7!$FE$11:$FE$17</definedName>
    <definedName name="A125991370A_Data">Data7!$FE$11:$FE$17</definedName>
    <definedName name="A125991370A_Latest">Data7!$FE$17</definedName>
    <definedName name="A125991374K">Data7!$GC$1:$GC$10,Data7!$GC$11:$GC$17</definedName>
    <definedName name="A125991374K_Data">Data7!$GC$11:$GC$17</definedName>
    <definedName name="A125991374K_Latest">Data7!$GC$17</definedName>
    <definedName name="A125991378V">Data7!$GI$1:$GI$10,Data7!$GI$11:$GI$17</definedName>
    <definedName name="A125991378V_Data">Data7!$GI$11:$GI$17</definedName>
    <definedName name="A125991378V_Latest">Data7!$GI$17</definedName>
    <definedName name="A125991382K">Data7!$HM$1:$HM$10,Data7!$HM$11:$HM$17</definedName>
    <definedName name="A125991382K_Data">Data7!$HM$11:$HM$17</definedName>
    <definedName name="A125991382K_Latest">Data7!$HM$17</definedName>
    <definedName name="A125991386V">Data7!$HS$1:$HS$10,Data7!$HS$11:$HS$17</definedName>
    <definedName name="A125991386V_Data">Data7!$HS$11:$HS$17</definedName>
    <definedName name="A125991386V_Latest">Data7!$HS$17</definedName>
    <definedName name="A125991390K">Data7!$Q$1:$Q$10,Data7!$Q$11:$Q$17</definedName>
    <definedName name="A125991390K_Data">Data7!$Q$11:$Q$17</definedName>
    <definedName name="A125991390K_Latest">Data7!$Q$17</definedName>
    <definedName name="A125991394V">Data7!$DF$1:$DF$10,Data7!$DF$11:$DF$17</definedName>
    <definedName name="A125991394V_Data">Data7!$DF$11:$DF$17</definedName>
    <definedName name="A125991394V_Latest">Data7!$DF$17</definedName>
    <definedName name="A125991398C">Data7!$DL$1:$DL$10,Data7!$DL$11:$DL$17</definedName>
    <definedName name="A125991398C_Data">Data7!$DL$11:$DL$17</definedName>
    <definedName name="A125991398C_Latest">Data7!$DL$17</definedName>
    <definedName name="A125991402J">Data7!$FW$1:$FW$10,Data7!$FW$11:$FW$17</definedName>
    <definedName name="A125991402J_Data">Data7!$FW$11:$FW$17</definedName>
    <definedName name="A125991402J_Latest">Data7!$FW$17</definedName>
    <definedName name="A125991406T">Data8!$G$1:$G$10,Data8!$G$11:$G$17</definedName>
    <definedName name="A125991406T_Data">Data8!$G$11:$G$17</definedName>
    <definedName name="A125991406T_Latest">Data8!$G$17</definedName>
    <definedName name="A125991410J">Data6!$HW$1:$HW$10,Data6!$HW$11:$HW$17</definedName>
    <definedName name="A125991410J_Data">Data6!$HW$11:$HW$17</definedName>
    <definedName name="A125991410J_Latest">Data6!$HW$17</definedName>
    <definedName name="A125991414T">Data6!$II$1:$II$10,Data6!$II$11:$II$17</definedName>
    <definedName name="A125991414T_Data">Data6!$II$11:$II$17</definedName>
    <definedName name="A125991414T_Latest">Data6!$II$17</definedName>
    <definedName name="A125991418A">Data6!$IO$1:$IO$10,Data6!$IO$11:$IO$17</definedName>
    <definedName name="A125991418A_Data">Data6!$IO$11:$IO$17</definedName>
    <definedName name="A125991418A_Latest">Data6!$IO$17</definedName>
    <definedName name="A125991422T">Data7!$AC$1:$AC$10,Data7!$AC$11:$AC$17</definedName>
    <definedName name="A125991422T_Data">Data7!$AC$11:$AC$17</definedName>
    <definedName name="A125991422T_Latest">Data7!$AC$17</definedName>
    <definedName name="A125991426A">Data7!$BS$1:$BS$10,Data7!$BS$11:$BS$17</definedName>
    <definedName name="A125991426A_Data">Data7!$BS$11:$BS$17</definedName>
    <definedName name="A125991426A_Latest">Data7!$BS$17</definedName>
    <definedName name="A125991430T">Data7!$BY$1:$BY$10,Data7!$BY$11:$BY$17</definedName>
    <definedName name="A125991430T_Data">Data7!$BY$11:$BY$17</definedName>
    <definedName name="A125991430T_Latest">Data7!$BY$17</definedName>
    <definedName name="A125991434A">Data7!$BG$1:$BG$10,Data7!$BG$11:$BG$17</definedName>
    <definedName name="A125991434A_Data">Data7!$BG$11:$BG$17</definedName>
    <definedName name="A125991434A_Latest">Data7!$BG$17</definedName>
    <definedName name="A125991438K">Data7!$CW$1:$CW$10,Data7!$CW$11:$CW$17</definedName>
    <definedName name="A125991438K_Data">Data7!$CW$11:$CW$17</definedName>
    <definedName name="A125991438K_Latest">Data7!$CW$17</definedName>
    <definedName name="A125991442A">Data7!$GO$1:$GO$10,Data7!$GO$11:$GO$17</definedName>
    <definedName name="A125991442A_Data">Data7!$GO$11:$GO$17</definedName>
    <definedName name="A125991442A_Latest">Data7!$GO$17</definedName>
    <definedName name="A125991446K">Data7!$IK$1:$IK$10,Data7!$IK$11:$IK$17</definedName>
    <definedName name="A125991446K_Data">Data7!$IK$11:$IK$17</definedName>
    <definedName name="A125991446K_Latest">Data7!$IK$17</definedName>
    <definedName name="A125991450A">Data8!$M$1:$M$10,Data8!$M$11:$M$17</definedName>
    <definedName name="A125991450A_Data">Data8!$M$11:$M$17</definedName>
    <definedName name="A125991450A_Latest">Data8!$M$17</definedName>
    <definedName name="A125991454K">Data8!$DE$1:$DE$10,Data8!$DE$11:$DE$17</definedName>
    <definedName name="A125991454K_Data">Data8!$DE$11:$DE$17</definedName>
    <definedName name="A125991454K_Latest">Data8!$DE$17</definedName>
    <definedName name="A125991458V">Data8!$DW$1:$DW$10,Data8!$DW$11:$DW$17</definedName>
    <definedName name="A125991458V_Data">Data8!$DW$11:$DW$17</definedName>
    <definedName name="A125991458V_Latest">Data8!$DW$17</definedName>
    <definedName name="A125991466V">Data8!$FP$1:$FP$10,Data8!$FP$11:$FP$17</definedName>
    <definedName name="A125991466V_Data">Data8!$FP$11:$FP$17</definedName>
    <definedName name="A125991466V_Latest">Data8!$FP$17</definedName>
    <definedName name="A125991470K">Data8!$IM$1:$IM$10,Data8!$IM$11:$IM$17</definedName>
    <definedName name="A125991470K_Data">Data8!$IM$11:$IM$17</definedName>
    <definedName name="A125991470K_Latest">Data8!$IM$17</definedName>
    <definedName name="A125991474V">Data9!$AG$1:$AG$10,Data9!$AG$11:$AG$17</definedName>
    <definedName name="A125991474V_Data">Data9!$AG$11:$AG$17</definedName>
    <definedName name="A125991474V_Latest">Data9!$AG$17</definedName>
    <definedName name="A125991478C">Data8!$S$1:$S$10,Data8!$S$11:$S$17</definedName>
    <definedName name="A125991478C_Data">Data8!$S$11:$S$17</definedName>
    <definedName name="A125991478C_Latest">Data8!$S$17</definedName>
    <definedName name="A125991482V">Data8!$CG$1:$CG$10,Data8!$CG$11:$CG$17</definedName>
    <definedName name="A125991482V_Data">Data8!$CG$11:$CG$17</definedName>
    <definedName name="A125991482V_Latest">Data8!$CG$17</definedName>
    <definedName name="A125991486C">Data8!$FY$1:$FY$10,Data8!$FY$11:$FY$17</definedName>
    <definedName name="A125991486C_Data">Data8!$FY$11:$FY$17</definedName>
    <definedName name="A125991486C_Latest">Data8!$FY$17</definedName>
    <definedName name="A125991490V">Data9!$I$1:$I$10,Data9!$I$11:$I$17</definedName>
    <definedName name="A125991490V_Data">Data9!$I$11:$I$17</definedName>
    <definedName name="A125991490V_Latest">Data9!$I$17</definedName>
    <definedName name="A125991494C">Data8!$FJ$1:$FJ$10,Data8!$FJ$11:$FJ$17</definedName>
    <definedName name="A125991494C_Data">Data8!$FJ$11:$FJ$17</definedName>
    <definedName name="A125991494C_Latest">Data8!$FJ$17</definedName>
    <definedName name="A125991498L">Data8!$GK$1:$GK$10,Data8!$GK$11:$GK$17</definedName>
    <definedName name="A125991498L_Data">Data8!$GK$11:$GK$17</definedName>
    <definedName name="A125991498L_Latest">Data8!$GK$17</definedName>
    <definedName name="A125991502T">Data8!$HI$1:$HI$10,Data8!$HI$11:$HI$17</definedName>
    <definedName name="A125991502T_Data">Data8!$HI$11:$HI$17</definedName>
    <definedName name="A125991502T_Latest">Data8!$HI$17</definedName>
    <definedName name="A125991506A">Data9!$AA$1:$AA$10,Data9!$AA$11:$AA$17</definedName>
    <definedName name="A125991506A_Data">Data9!$AA$11:$AA$17</definedName>
    <definedName name="A125991506A_Latest">Data9!$AA$17</definedName>
    <definedName name="A125991510T">Data8!$BO$1:$BO$10,Data8!$BO$11:$BO$17</definedName>
    <definedName name="A125991510T_Data">Data8!$BO$11:$BO$17</definedName>
    <definedName name="A125991510T_Latest">Data8!$BO$17</definedName>
    <definedName name="A125991514A">Data8!$EC$1:$EC$10,Data8!$EC$11:$EC$17</definedName>
    <definedName name="A125991514A_Data">Data8!$EC$11:$EC$17</definedName>
    <definedName name="A125991514A_Latest">Data8!$EC$17</definedName>
    <definedName name="A125991518K">Data8!$FS$1:$FS$10,Data8!$FS$11:$FS$17</definedName>
    <definedName name="A125991518K_Data">Data8!$FS$11:$FS$17</definedName>
    <definedName name="A125991518K_Latest">Data8!$FS$17</definedName>
    <definedName name="A125991522A">Data8!$GE$1:$GE$10,Data8!$GE$11:$GE$17</definedName>
    <definedName name="A125991522A_Data">Data8!$GE$11:$GE$17</definedName>
    <definedName name="A125991522A_Latest">Data8!$GE$17</definedName>
    <definedName name="A125991526K">Data8!$GQ$1:$GQ$10,Data8!$GQ$11:$GQ$17</definedName>
    <definedName name="A125991526K_Data">Data8!$GQ$11:$GQ$17</definedName>
    <definedName name="A125991526K_Latest">Data8!$GQ$17</definedName>
    <definedName name="A125991530A">Data8!$HC$1:$HC$10,Data8!$HC$11:$HC$17</definedName>
    <definedName name="A125991530A_Data">Data8!$HC$11:$HC$17</definedName>
    <definedName name="A125991530A_Latest">Data8!$HC$17</definedName>
    <definedName name="A125991534K">Data9!$C$1:$C$10,Data9!$C$11:$C$17</definedName>
    <definedName name="A125991534K_Data">Data9!$C$11:$C$17</definedName>
    <definedName name="A125991534K_Latest">Data9!$C$17</definedName>
    <definedName name="A125991538V">Data9!$AS$1:$AS$10,Data9!$AS$11:$AS$17</definedName>
    <definedName name="A125991538V_Data">Data9!$AS$11:$AS$17</definedName>
    <definedName name="A125991538V_Latest">Data9!$AS$17</definedName>
    <definedName name="A125991542K">Data8!$AE$1:$AE$10,Data8!$AE$11:$AE$17</definedName>
    <definedName name="A125991542K_Data">Data8!$AE$11:$AE$17</definedName>
    <definedName name="A125991542K_Latest">Data8!$AE$17</definedName>
    <definedName name="A125991546V">Data8!$AW$1:$AW$10,Data8!$AW$11:$AW$17</definedName>
    <definedName name="A125991546V_Data">Data8!$AW$11:$AW$17</definedName>
    <definedName name="A125991546V_Latest">Data8!$AW$17</definedName>
    <definedName name="A125991550K">Data8!$BC$1:$BC$10,Data8!$BC$11:$BC$17</definedName>
    <definedName name="A125991550K_Data">Data8!$BC$11:$BC$17</definedName>
    <definedName name="A125991550K_Latest">Data8!$BC$17</definedName>
    <definedName name="A125991554V">Data8!$CA$1:$CA$10,Data8!$CA$11:$CA$17</definedName>
    <definedName name="A125991554V_Data">Data8!$CA$11:$CA$17</definedName>
    <definedName name="A125991554V_Latest">Data8!$CA$17</definedName>
    <definedName name="A125991558C">Data8!$CM$1:$CM$10,Data8!$CM$11:$CM$17</definedName>
    <definedName name="A125991558C_Data">Data8!$CM$11:$CM$17</definedName>
    <definedName name="A125991558C_Latest">Data8!$CM$17</definedName>
    <definedName name="A125991562V">Data8!$CS$1:$CS$10,Data8!$CS$11:$CS$17</definedName>
    <definedName name="A125991562V_Data">Data8!$CS$11:$CS$17</definedName>
    <definedName name="A125991562V_Latest">Data8!$CS$17</definedName>
    <definedName name="A125991566C">Data8!$EI$1:$EI$10,Data8!$EI$11:$EI$17</definedName>
    <definedName name="A125991566C_Data">Data8!$EI$11:$EI$17</definedName>
    <definedName name="A125991566C_Latest">Data8!$EI$17</definedName>
    <definedName name="A125991570V">Data8!$GW$1:$GW$10,Data8!$GW$11:$GW$17</definedName>
    <definedName name="A125991570V_Data">Data8!$GW$11:$GW$17</definedName>
    <definedName name="A125991570V_Latest">Data8!$GW$17</definedName>
    <definedName name="A125991574C">Data8!$HU$1:$HU$10,Data8!$HU$11:$HU$17</definedName>
    <definedName name="A125991574C_Data">Data8!$HU$11:$HU$17</definedName>
    <definedName name="A125991574C_Latest">Data8!$HU$17</definedName>
    <definedName name="A125991578L">Data8!$IA$1:$IA$10,Data8!$IA$11:$IA$17</definedName>
    <definedName name="A125991578L_Data">Data8!$IA$11:$IA$17</definedName>
    <definedName name="A125991578L_Latest">Data8!$IA$17</definedName>
    <definedName name="A125991582C">Data9!$O$1:$O$10,Data9!$O$11:$O$17</definedName>
    <definedName name="A125991582C_Data">Data9!$O$11:$O$17</definedName>
    <definedName name="A125991582C_Latest">Data9!$O$17</definedName>
    <definedName name="A125991586L">Data9!$U$1:$U$10,Data9!$U$11:$U$17</definedName>
    <definedName name="A125991586L_Data">Data9!$U$11:$U$17</definedName>
    <definedName name="A125991586L_Latest">Data9!$U$17</definedName>
    <definedName name="A125991590C">Data8!$BI$1:$BI$10,Data8!$BI$11:$BI$17</definedName>
    <definedName name="A125991590C_Data">Data8!$BI$11:$BI$17</definedName>
    <definedName name="A125991590C_Latest">Data8!$BI$17</definedName>
    <definedName name="A125991594L">Data8!$EX$1:$EX$10,Data8!$EX$11:$EX$17</definedName>
    <definedName name="A125991594L_Data">Data8!$EX$11:$EX$17</definedName>
    <definedName name="A125991594L_Latest">Data8!$EX$17</definedName>
    <definedName name="A125991598W">Data8!$FD$1:$FD$10,Data8!$FD$11:$FD$17</definedName>
    <definedName name="A125991598W_Data">Data8!$FD$11:$FD$17</definedName>
    <definedName name="A125991598W_Latest">Data8!$FD$17</definedName>
    <definedName name="A125991602A">Data8!$HO$1:$HO$10,Data8!$HO$11:$HO$17</definedName>
    <definedName name="A125991602A_Data">Data8!$HO$11:$HO$17</definedName>
    <definedName name="A125991602A_Latest">Data8!$HO$17</definedName>
    <definedName name="A125991606K">Data9!$AY$1:$AY$10,Data9!$AY$11:$AY$17</definedName>
    <definedName name="A125991606K_Data">Data9!$AY$11:$AY$17</definedName>
    <definedName name="A125991606K_Latest">Data9!$AY$17</definedName>
    <definedName name="A125991610A">Data8!$Y$1:$Y$10,Data8!$Y$11:$Y$17</definedName>
    <definedName name="A125991610A_Data">Data8!$Y$11:$Y$17</definedName>
    <definedName name="A125991610A_Latest">Data8!$Y$17</definedName>
    <definedName name="A125991614K">Data8!$AK$1:$AK$10,Data8!$AK$11:$AK$17</definedName>
    <definedName name="A125991614K_Data">Data8!$AK$11:$AK$17</definedName>
    <definedName name="A125991614K_Latest">Data8!$AK$17</definedName>
    <definedName name="A125991618V">Data8!$AQ$1:$AQ$10,Data8!$AQ$11:$AQ$17</definedName>
    <definedName name="A125991618V_Data">Data8!$AQ$11:$AQ$17</definedName>
    <definedName name="A125991618V_Latest">Data8!$AQ$17</definedName>
    <definedName name="A125991622K">Data8!$BU$1:$BU$10,Data8!$BU$11:$BU$17</definedName>
    <definedName name="A125991622K_Data">Data8!$BU$11:$BU$17</definedName>
    <definedName name="A125991622K_Latest">Data8!$BU$17</definedName>
    <definedName name="A125991626V">Data8!$DK$1:$DK$10,Data8!$DK$11:$DK$17</definedName>
    <definedName name="A125991626V_Data">Data8!$DK$11:$DK$17</definedName>
    <definedName name="A125991626V_Latest">Data8!$DK$17</definedName>
    <definedName name="A125991630K">Data8!$DQ$1:$DQ$10,Data8!$DQ$11:$DQ$17</definedName>
    <definedName name="A125991630K_Data">Data8!$DQ$11:$DQ$17</definedName>
    <definedName name="A125991630K_Latest">Data8!$DQ$17</definedName>
    <definedName name="A125991634V">Data8!$CY$1:$CY$10,Data8!$CY$11:$CY$17</definedName>
    <definedName name="A125991634V_Data">Data8!$CY$11:$CY$17</definedName>
    <definedName name="A125991634V_Latest">Data8!$CY$17</definedName>
    <definedName name="A125991638C">Data8!$EO$1:$EO$10,Data8!$EO$11:$EO$17</definedName>
    <definedName name="A125991638C_Data">Data8!$EO$11:$EO$17</definedName>
    <definedName name="A125991638C_Latest">Data8!$EO$17</definedName>
    <definedName name="A125991642V">Data8!$IG$1:$IG$10,Data8!$IG$11:$IG$17</definedName>
    <definedName name="A125991642V_Data">Data8!$IG$11:$IG$17</definedName>
    <definedName name="A125991642V_Latest">Data8!$IG$17</definedName>
    <definedName name="A125991646C">Data9!$AM$1:$AM$10,Data9!$AM$11:$AM$17</definedName>
    <definedName name="A125991646C_Data">Data9!$AM$11:$AM$17</definedName>
    <definedName name="A125991646C_Latest">Data9!$AM$17</definedName>
    <definedName name="A125991650V">Data9!$BE$1:$BE$10,Data9!$BE$11:$BE$17</definedName>
    <definedName name="A125991650V_Data">Data9!$BE$11:$BE$17</definedName>
    <definedName name="A125991650V_Latest">Data9!$BE$17</definedName>
    <definedName name="A125991654C">Data9!$EW$1:$EW$10,Data9!$EW$11:$EW$17</definedName>
    <definedName name="A125991654C_Data">Data9!$EW$11:$EW$17</definedName>
    <definedName name="A125991654C_Latest">Data9!$EW$17</definedName>
    <definedName name="A125991658L">Data9!$FO$1:$FO$10,Data9!$FO$11:$FO$17</definedName>
    <definedName name="A125991658L_Data">Data9!$FO$11:$FO$17</definedName>
    <definedName name="A125991658L_Latest">Data9!$FO$17</definedName>
    <definedName name="A125991666L">Data9!$HH$1:$HH$10,Data9!$HH$11:$HH$17</definedName>
    <definedName name="A125991666L_Data">Data9!$HH$11:$HH$17</definedName>
    <definedName name="A125991666L_Latest">Data9!$HH$17</definedName>
    <definedName name="A125991670C">Data10!$AO$1:$AO$10,Data10!$AO$11:$AO$17</definedName>
    <definedName name="A125991670C_Data">Data10!$AO$11:$AO$17</definedName>
    <definedName name="A125991670C_Latest">Data10!$AO$17</definedName>
    <definedName name="A125991674L">Data10!$BY$1:$BY$10,Data10!$BY$11:$BY$17</definedName>
    <definedName name="A125991674L_Data">Data10!$BY$11:$BY$17</definedName>
    <definedName name="A125991674L_Latest">Data10!$BY$17</definedName>
    <definedName name="A125991678W">Data9!$BK$1:$BK$10,Data9!$BK$11:$BK$17</definedName>
    <definedName name="A125991678W_Data">Data9!$BK$11:$BK$17</definedName>
    <definedName name="A125991678W_Latest">Data9!$BK$17</definedName>
    <definedName name="A125991682L">Data9!$DY$1:$DY$10,Data9!$DY$11:$DY$17</definedName>
    <definedName name="A125991682L_Data">Data9!$DY$11:$DY$17</definedName>
    <definedName name="A125991682L_Latest">Data9!$DY$17</definedName>
    <definedName name="A125991686W">Data9!$HQ$1:$HQ$10,Data9!$HQ$11:$HQ$17</definedName>
    <definedName name="A125991686W_Data">Data9!$HQ$11:$HQ$17</definedName>
    <definedName name="A125991686W_Latest">Data9!$HQ$17</definedName>
    <definedName name="A125991690L">Data10!$BA$1:$BA$10,Data10!$BA$11:$BA$17</definedName>
    <definedName name="A125991690L_Data">Data10!$BA$11:$BA$17</definedName>
    <definedName name="A125991690L_Latest">Data10!$BA$17</definedName>
    <definedName name="A125991694W">Data9!$HB$1:$HB$10,Data9!$HB$11:$HB$17</definedName>
    <definedName name="A125991694W_Data">Data9!$HB$11:$HB$17</definedName>
    <definedName name="A125991694W_Latest">Data9!$HB$17</definedName>
    <definedName name="A125991698F">Data9!$IC$1:$IC$10,Data9!$IC$11:$IC$17</definedName>
    <definedName name="A125991698F_Data">Data9!$IC$11:$IC$17</definedName>
    <definedName name="A125991698F_Latest">Data9!$IC$17</definedName>
    <definedName name="A125991702K">Data10!$K$1:$K$10,Data10!$K$11:$K$17</definedName>
    <definedName name="A125991702K_Data">Data10!$K$11:$K$17</definedName>
    <definedName name="A125991702K_Latest">Data10!$K$17</definedName>
    <definedName name="A125991706V">Data10!$BS$1:$BS$10,Data10!$BS$11:$BS$17</definedName>
    <definedName name="A125991706V_Data">Data10!$BS$11:$BS$17</definedName>
    <definedName name="A125991706V_Latest">Data10!$BS$17</definedName>
    <definedName name="A125991710K">Data9!$DG$1:$DG$10,Data9!$DG$11:$DG$17</definedName>
    <definedName name="A125991710K_Data">Data9!$DG$11:$DG$17</definedName>
    <definedName name="A125991710K_Latest">Data9!$DG$17</definedName>
    <definedName name="A125991714V">Data9!$FU$1:$FU$10,Data9!$FU$11:$FU$17</definedName>
    <definedName name="A125991714V_Data">Data9!$FU$11:$FU$17</definedName>
    <definedName name="A125991714V_Latest">Data9!$FU$17</definedName>
    <definedName name="A125991718C">Data9!$HK$1:$HK$10,Data9!$HK$11:$HK$17</definedName>
    <definedName name="A125991718C_Data">Data9!$HK$11:$HK$17</definedName>
    <definedName name="A125991718C_Latest">Data9!$HK$17</definedName>
    <definedName name="A125991722V">Data9!$HW$1:$HW$10,Data9!$HW$11:$HW$17</definedName>
    <definedName name="A125991722V_Data">Data9!$HW$11:$HW$17</definedName>
    <definedName name="A125991722V_Latest">Data9!$HW$17</definedName>
    <definedName name="A125991726C">Data9!$II$1:$II$10,Data9!$II$11:$II$17</definedName>
    <definedName name="A125991726C_Data">Data9!$II$11:$II$17</definedName>
    <definedName name="A125991726C_Latest">Data9!$II$17</definedName>
    <definedName name="A125991730V">Data10!$E$1:$E$10,Data10!$E$11:$E$17</definedName>
    <definedName name="A125991730V_Data">Data10!$E$11:$E$17</definedName>
    <definedName name="A125991730V_Latest">Data10!$E$17</definedName>
    <definedName name="A125991734C">Data10!$AU$1:$AU$10,Data10!$AU$11:$AU$17</definedName>
    <definedName name="A125991734C_Data">Data10!$AU$11:$AU$17</definedName>
    <definedName name="A125991734C_Latest">Data10!$AU$17</definedName>
    <definedName name="A125991738L">Data10!$CK$1:$CK$10,Data10!$CK$11:$CK$17</definedName>
    <definedName name="A125991738L_Data">Data10!$CK$11:$CK$17</definedName>
    <definedName name="A125991738L_Latest">Data10!$CK$17</definedName>
    <definedName name="A125991742C">Data9!$BW$1:$BW$10,Data9!$BW$11:$BW$17</definedName>
    <definedName name="A125991742C_Data">Data9!$BW$11:$BW$17</definedName>
    <definedName name="A125991742C_Latest">Data9!$BW$17</definedName>
    <definedName name="A125991746L">Data9!$CO$1:$CO$10,Data9!$CO$11:$CO$17</definedName>
    <definedName name="A125991746L_Data">Data9!$CO$11:$CO$17</definedName>
    <definedName name="A125991746L_Latest">Data9!$CO$17</definedName>
    <definedName name="A125991750C">Data9!$CU$1:$CU$10,Data9!$CU$11:$CU$17</definedName>
    <definedName name="A125991750C_Data">Data9!$CU$11:$CU$17</definedName>
    <definedName name="A125991750C_Latest">Data9!$CU$17</definedName>
    <definedName name="A125991754L">Data9!$DS$1:$DS$10,Data9!$DS$11:$DS$17</definedName>
    <definedName name="A125991754L_Data">Data9!$DS$11:$DS$17</definedName>
    <definedName name="A125991754L_Latest">Data9!$DS$17</definedName>
    <definedName name="A125991758W">Data9!$EE$1:$EE$10,Data9!$EE$11:$EE$17</definedName>
    <definedName name="A125991758W_Data">Data9!$EE$11:$EE$17</definedName>
    <definedName name="A125991758W_Latest">Data9!$EE$17</definedName>
    <definedName name="A125991762L">Data9!$EK$1:$EK$10,Data9!$EK$11:$EK$17</definedName>
    <definedName name="A125991762L_Data">Data9!$EK$11:$EK$17</definedName>
    <definedName name="A125991762L_Latest">Data9!$EK$17</definedName>
    <definedName name="A125991766W">Data9!$GA$1:$GA$10,Data9!$GA$11:$GA$17</definedName>
    <definedName name="A125991766W_Data">Data9!$GA$11:$GA$17</definedName>
    <definedName name="A125991766W_Latest">Data9!$GA$17</definedName>
    <definedName name="A125991770L">Data9!$IO$1:$IO$10,Data9!$IO$11:$IO$17</definedName>
    <definedName name="A125991770L_Data">Data9!$IO$11:$IO$17</definedName>
    <definedName name="A125991770L_Latest">Data9!$IO$17</definedName>
    <definedName name="A125991774W">Data10!$W$1:$W$10,Data10!$W$11:$W$17</definedName>
    <definedName name="A125991774W_Data">Data10!$W$11:$W$17</definedName>
    <definedName name="A125991774W_Latest">Data10!$W$17</definedName>
    <definedName name="A125991778F">Data10!$AC$1:$AC$10,Data10!$AC$11:$AC$17</definedName>
    <definedName name="A125991778F_Data">Data10!$AC$11:$AC$17</definedName>
    <definedName name="A125991778F_Latest">Data10!$AC$17</definedName>
    <definedName name="A125991782W">Data10!$BG$1:$BG$10,Data10!$BG$11:$BG$17</definedName>
    <definedName name="A125991782W_Data">Data10!$BG$11:$BG$17</definedName>
    <definedName name="A125991782W_Latest">Data10!$BG$17</definedName>
    <definedName name="A125991786F">Data10!$BM$1:$BM$10,Data10!$BM$11:$BM$17</definedName>
    <definedName name="A125991786F_Data">Data10!$BM$11:$BM$17</definedName>
    <definedName name="A125991786F_Latest">Data10!$BM$17</definedName>
    <definedName name="A125991790W">Data9!$DA$1:$DA$10,Data9!$DA$11:$DA$17</definedName>
    <definedName name="A125991790W_Data">Data9!$DA$11:$DA$17</definedName>
    <definedName name="A125991790W_Latest">Data9!$DA$17</definedName>
    <definedName name="A125991794F">Data9!$GP$1:$GP$10,Data9!$GP$11:$GP$17</definedName>
    <definedName name="A125991794F_Data">Data9!$GP$11:$GP$17</definedName>
    <definedName name="A125991794F_Latest">Data9!$GP$17</definedName>
    <definedName name="A125991798R">Data9!$GV$1:$GV$10,Data9!$GV$11:$GV$17</definedName>
    <definedName name="A125991798R_Data">Data9!$GV$11:$GV$17</definedName>
    <definedName name="A125991798R_Latest">Data9!$GV$17</definedName>
    <definedName name="A125991802V">Data10!$Q$1:$Q$10,Data10!$Q$11:$Q$17</definedName>
    <definedName name="A125991802V_Data">Data10!$Q$11:$Q$17</definedName>
    <definedName name="A125991802V_Latest">Data10!$Q$17</definedName>
    <definedName name="A125991806C">Data10!$CQ$1:$CQ$10,Data10!$CQ$11:$CQ$17</definedName>
    <definedName name="A125991806C_Data">Data10!$CQ$11:$CQ$17</definedName>
    <definedName name="A125991806C_Latest">Data10!$CQ$17</definedName>
    <definedName name="A125991810V">Data9!$BQ$1:$BQ$10,Data9!$BQ$11:$BQ$17</definedName>
    <definedName name="A125991810V_Data">Data9!$BQ$11:$BQ$17</definedName>
    <definedName name="A125991810V_Latest">Data9!$BQ$17</definedName>
    <definedName name="A125991814C">Data9!$CC$1:$CC$10,Data9!$CC$11:$CC$17</definedName>
    <definedName name="A125991814C_Data">Data9!$CC$11:$CC$17</definedName>
    <definedName name="A125991814C_Latest">Data9!$CC$17</definedName>
    <definedName name="A125991818L">Data9!$CI$1:$CI$10,Data9!$CI$11:$CI$17</definedName>
    <definedName name="A125991818L_Data">Data9!$CI$11:$CI$17</definedName>
    <definedName name="A125991818L_Latest">Data9!$CI$17</definedName>
    <definedName name="A125991822C">Data9!$DM$1:$DM$10,Data9!$DM$11:$DM$17</definedName>
    <definedName name="A125991822C_Data">Data9!$DM$11:$DM$17</definedName>
    <definedName name="A125991822C_Latest">Data9!$DM$17</definedName>
    <definedName name="A125991826L">Data9!$FC$1:$FC$10,Data9!$FC$11:$FC$17</definedName>
    <definedName name="A125991826L_Data">Data9!$FC$11:$FC$17</definedName>
    <definedName name="A125991826L_Latest">Data9!$FC$17</definedName>
    <definedName name="A125991830C">Data9!$FI$1:$FI$10,Data9!$FI$11:$FI$17</definedName>
    <definedName name="A125991830C_Data">Data9!$FI$11:$FI$17</definedName>
    <definedName name="A125991830C_Latest">Data9!$FI$17</definedName>
    <definedName name="A125991834L">Data9!$EQ$1:$EQ$10,Data9!$EQ$11:$EQ$17</definedName>
    <definedName name="A125991834L_Data">Data9!$EQ$11:$EQ$17</definedName>
    <definedName name="A125991834L_Latest">Data9!$EQ$17</definedName>
    <definedName name="A125991838W">Data9!$GG$1:$GG$10,Data9!$GG$11:$GG$17</definedName>
    <definedName name="A125991838W_Data">Data9!$GG$11:$GG$17</definedName>
    <definedName name="A125991838W_Latest">Data9!$GG$17</definedName>
    <definedName name="A125991842L">Data10!$AI$1:$AI$10,Data10!$AI$11:$AI$17</definedName>
    <definedName name="A125991842L_Data">Data10!$AI$11:$AI$17</definedName>
    <definedName name="A125991842L_Latest">Data10!$AI$17</definedName>
    <definedName name="A125991846W">Data10!$CE$1:$CE$10,Data10!$CE$11:$CE$17</definedName>
    <definedName name="A125991846W_Data">Data10!$CE$11:$CE$17</definedName>
    <definedName name="A125991846W_Latest">Data10!$CE$17</definedName>
    <definedName name="A125991850L">Data10!$CW$1:$CW$10,Data10!$CW$11:$CW$17</definedName>
    <definedName name="A125991850L_Data">Data10!$CW$11:$CW$17</definedName>
    <definedName name="A125991850L_Latest">Data10!$CW$17</definedName>
    <definedName name="A125991854W">Data2!$EI$1:$EI$10,Data2!$EI$11:$EI$17</definedName>
    <definedName name="A125991854W_Data">Data2!$EI$11:$EI$17</definedName>
    <definedName name="A125991854W_Latest">Data2!$EI$17</definedName>
    <definedName name="A125991858F">Data2!$FA$1:$FA$10,Data2!$FA$11:$FA$17</definedName>
    <definedName name="A125991858F_Data">Data2!$FA$11:$FA$17</definedName>
    <definedName name="A125991858F_Latest">Data2!$FA$17</definedName>
    <definedName name="A125991866F">Data2!$GT$1:$GT$10,Data2!$GT$11:$GT$17</definedName>
    <definedName name="A125991866F_Data">Data2!$GT$11:$GT$17</definedName>
    <definedName name="A125991866F_Latest">Data2!$GT$17</definedName>
    <definedName name="A125991870W">Data3!$AA$1:$AA$10,Data3!$AA$11:$AA$17</definedName>
    <definedName name="A125991870W_Data">Data3!$AA$11:$AA$17</definedName>
    <definedName name="A125991870W_Latest">Data3!$AA$17</definedName>
    <definedName name="A125991874F">Data3!$BK$1:$BK$10,Data3!$BK$11:$BK$17</definedName>
    <definedName name="A125991874F_Data">Data3!$BK$11:$BK$17</definedName>
    <definedName name="A125991874F_Latest">Data3!$BK$17</definedName>
    <definedName name="A125991878R">Data2!$AW$1:$AW$10,Data2!$AW$11:$AW$17</definedName>
    <definedName name="A125991878R_Data">Data2!$AW$11:$AW$17</definedName>
    <definedName name="A125991878R_Latest">Data2!$AW$17</definedName>
    <definedName name="A125991882F">Data2!$DK$1:$DK$10,Data2!$DK$11:$DK$17</definedName>
    <definedName name="A125991882F_Data">Data2!$DK$11:$DK$17</definedName>
    <definedName name="A125991882F_Latest">Data2!$DK$17</definedName>
    <definedName name="A125991886R">Data2!$HC$1:$HC$10,Data2!$HC$11:$HC$17</definedName>
    <definedName name="A125991886R_Data">Data2!$HC$11:$HC$17</definedName>
    <definedName name="A125991886R_Latest">Data2!$HC$17</definedName>
    <definedName name="A125991890F">Data3!$AM$1:$AM$10,Data3!$AM$11:$AM$17</definedName>
    <definedName name="A125991890F_Data">Data3!$AM$11:$AM$17</definedName>
    <definedName name="A125991890F_Latest">Data3!$AM$17</definedName>
    <definedName name="A125991894R">Data2!$GN$1:$GN$10,Data2!$GN$11:$GN$17</definedName>
    <definedName name="A125991894R_Data">Data2!$GN$11:$GN$17</definedName>
    <definedName name="A125991894R_Latest">Data2!$GN$17</definedName>
    <definedName name="A125991898X">Data2!$HO$1:$HO$10,Data2!$HO$11:$HO$17</definedName>
    <definedName name="A125991898X_Data">Data2!$HO$11:$HO$17</definedName>
    <definedName name="A125991898X_Latest">Data2!$HO$17</definedName>
    <definedName name="A125991902C">Data2!$IM$1:$IM$10,Data2!$IM$11:$IM$17</definedName>
    <definedName name="A125991902C_Data">Data2!$IM$11:$IM$17</definedName>
    <definedName name="A125991902C_Latest">Data2!$IM$17</definedName>
    <definedName name="A125991906L">Data3!$BE$1:$BE$10,Data3!$BE$11:$BE$17</definedName>
    <definedName name="A125991906L_Data">Data3!$BE$11:$BE$17</definedName>
    <definedName name="A125991906L_Latest">Data3!$BE$17</definedName>
    <definedName name="A125991910C">Data2!$CS$1:$CS$10,Data2!$CS$11:$CS$17</definedName>
    <definedName name="A125991910C_Data">Data2!$CS$11:$CS$17</definedName>
    <definedName name="A125991910C_Latest">Data2!$CS$17</definedName>
    <definedName name="A125991914L">Data2!$FG$1:$FG$10,Data2!$FG$11:$FG$17</definedName>
    <definedName name="A125991914L_Data">Data2!$FG$11:$FG$17</definedName>
    <definedName name="A125991914L_Latest">Data2!$FG$17</definedName>
    <definedName name="A125991918W">Data2!$GW$1:$GW$10,Data2!$GW$11:$GW$17</definedName>
    <definedName name="A125991918W_Data">Data2!$GW$11:$GW$17</definedName>
    <definedName name="A125991918W_Latest">Data2!$GW$17</definedName>
    <definedName name="A125991922L">Data2!$HI$1:$HI$10,Data2!$HI$11:$HI$17</definedName>
    <definedName name="A125991922L_Data">Data2!$HI$11:$HI$17</definedName>
    <definedName name="A125991922L_Latest">Data2!$HI$17</definedName>
    <definedName name="A125991926W">Data2!$HU$1:$HU$10,Data2!$HU$11:$HU$17</definedName>
    <definedName name="A125991926W_Data">Data2!$HU$11:$HU$17</definedName>
    <definedName name="A125991926W_Latest">Data2!$HU$17</definedName>
    <definedName name="A125991930L">Data2!$IG$1:$IG$10,Data2!$IG$11:$IG$17</definedName>
    <definedName name="A125991930L_Data">Data2!$IG$11:$IG$17</definedName>
    <definedName name="A125991930L_Latest">Data2!$IG$17</definedName>
    <definedName name="A125991934W">Data3!$AG$1:$AG$10,Data3!$AG$11:$AG$17</definedName>
    <definedName name="A125991934W_Data">Data3!$AG$11:$AG$17</definedName>
    <definedName name="A125991934W_Latest">Data3!$AG$17</definedName>
    <definedName name="A125991938F">Data3!$BW$1:$BW$10,Data3!$BW$11:$BW$17</definedName>
    <definedName name="A125991938F_Data">Data3!$BW$11:$BW$17</definedName>
    <definedName name="A125991938F_Latest">Data3!$BW$17</definedName>
    <definedName name="A125991942W">Data2!$BI$1:$BI$10,Data2!$BI$11:$BI$17</definedName>
    <definedName name="A125991942W_Data">Data2!$BI$11:$BI$17</definedName>
    <definedName name="A125991942W_Latest">Data2!$BI$17</definedName>
    <definedName name="A125991946F">Data2!$CA$1:$CA$10,Data2!$CA$11:$CA$17</definedName>
    <definedName name="A125991946F_Data">Data2!$CA$11:$CA$17</definedName>
    <definedName name="A125991946F_Latest">Data2!$CA$17</definedName>
    <definedName name="A125991950W">Data2!$CG$1:$CG$10,Data2!$CG$11:$CG$17</definedName>
    <definedName name="A125991950W_Data">Data2!$CG$11:$CG$17</definedName>
    <definedName name="A125991950W_Latest">Data2!$CG$17</definedName>
    <definedName name="A125991954F">Data2!$DE$1:$DE$10,Data2!$DE$11:$DE$17</definedName>
    <definedName name="A125991954F_Data">Data2!$DE$11:$DE$17</definedName>
    <definedName name="A125991954F_Latest">Data2!$DE$17</definedName>
    <definedName name="A125991958R">Data2!$DQ$1:$DQ$10,Data2!$DQ$11:$DQ$17</definedName>
    <definedName name="A125991958R_Data">Data2!$DQ$11:$DQ$17</definedName>
    <definedName name="A125991958R_Latest">Data2!$DQ$17</definedName>
    <definedName name="A125991962F">Data2!$DW$1:$DW$10,Data2!$DW$11:$DW$17</definedName>
    <definedName name="A125991962F_Data">Data2!$DW$11:$DW$17</definedName>
    <definedName name="A125991962F_Latest">Data2!$DW$17</definedName>
    <definedName name="A125991966R">Data2!$FM$1:$FM$10,Data2!$FM$11:$FM$17</definedName>
    <definedName name="A125991966R_Data">Data2!$FM$11:$FM$17</definedName>
    <definedName name="A125991966R_Latest">Data2!$FM$17</definedName>
    <definedName name="A125991970F">Data2!$IA$1:$IA$10,Data2!$IA$11:$IA$17</definedName>
    <definedName name="A125991970F_Data">Data2!$IA$11:$IA$17</definedName>
    <definedName name="A125991970F_Latest">Data2!$IA$17</definedName>
    <definedName name="A125991974R">Data3!$I$1:$I$10,Data3!$I$11:$I$17</definedName>
    <definedName name="A125991974R_Data">Data3!$I$11:$I$17</definedName>
    <definedName name="A125991974R_Latest">Data3!$I$17</definedName>
    <definedName name="A125991978X">Data3!$O$1:$O$10,Data3!$O$11:$O$17</definedName>
    <definedName name="A125991978X_Data">Data3!$O$11:$O$17</definedName>
    <definedName name="A125991978X_Latest">Data3!$O$17</definedName>
    <definedName name="A125991982R">Data3!$AS$1:$AS$10,Data3!$AS$11:$AS$17</definedName>
    <definedName name="A125991982R_Data">Data3!$AS$11:$AS$17</definedName>
    <definedName name="A125991982R_Latest">Data3!$AS$17</definedName>
    <definedName name="A125991986X">Data3!$AY$1:$AY$10,Data3!$AY$11:$AY$17</definedName>
    <definedName name="A125991986X_Data">Data3!$AY$11:$AY$17</definedName>
    <definedName name="A125991986X_Latest">Data3!$AY$17</definedName>
    <definedName name="A125991990R">Data2!$CM$1:$CM$10,Data2!$CM$11:$CM$17</definedName>
    <definedName name="A125991990R_Data">Data2!$CM$11:$CM$17</definedName>
    <definedName name="A125991990R_Latest">Data2!$CM$17</definedName>
    <definedName name="A125991994X">Data2!$GB$1:$GB$10,Data2!$GB$11:$GB$17</definedName>
    <definedName name="A125991994X_Data">Data2!$GB$11:$GB$17</definedName>
    <definedName name="A125991994X_Latest">Data2!$GB$17</definedName>
    <definedName name="A125991998J">Data2!$GH$1:$GH$10,Data2!$GH$11:$GH$17</definedName>
    <definedName name="A125991998J_Data">Data2!$GH$11:$GH$17</definedName>
    <definedName name="A125991998J_Latest">Data2!$GH$17</definedName>
    <definedName name="A125992002R">Data3!$C$1:$C$10,Data3!$C$11:$C$17</definedName>
    <definedName name="A125992002R_Data">Data3!$C$11:$C$17</definedName>
    <definedName name="A125992002R_Latest">Data3!$C$17</definedName>
    <definedName name="A125992006X">Data3!$CC$1:$CC$10,Data3!$CC$11:$CC$17</definedName>
    <definedName name="A125992006X_Data">Data3!$CC$11:$CC$17</definedName>
    <definedName name="A125992006X_Latest">Data3!$CC$17</definedName>
    <definedName name="A125992010R">Data2!$BC$1:$BC$10,Data2!$BC$11:$BC$17</definedName>
    <definedName name="A125992010R_Data">Data2!$BC$11:$BC$17</definedName>
    <definedName name="A125992010R_Latest">Data2!$BC$17</definedName>
    <definedName name="A125992014X">Data2!$BO$1:$BO$10,Data2!$BO$11:$BO$17</definedName>
    <definedName name="A125992014X_Data">Data2!$BO$11:$BO$17</definedName>
    <definedName name="A125992014X_Latest">Data2!$BO$17</definedName>
    <definedName name="A125992018J">Data2!$BU$1:$BU$10,Data2!$BU$11:$BU$17</definedName>
    <definedName name="A125992018J_Data">Data2!$BU$11:$BU$17</definedName>
    <definedName name="A125992018J_Latest">Data2!$BU$17</definedName>
    <definedName name="A125992022X">Data2!$CY$1:$CY$10,Data2!$CY$11:$CY$17</definedName>
    <definedName name="A125992022X_Data">Data2!$CY$11:$CY$17</definedName>
    <definedName name="A125992022X_Latest">Data2!$CY$17</definedName>
    <definedName name="A125992026J">Data2!$EO$1:$EO$10,Data2!$EO$11:$EO$17</definedName>
    <definedName name="A125992026J_Data">Data2!$EO$11:$EO$17</definedName>
    <definedName name="A125992026J_Latest">Data2!$EO$17</definedName>
    <definedName name="A125992030X">Data2!$EU$1:$EU$10,Data2!$EU$11:$EU$17</definedName>
    <definedName name="A125992030X_Data">Data2!$EU$11:$EU$17</definedName>
    <definedName name="A125992030X_Latest">Data2!$EU$17</definedName>
    <definedName name="A125992034J">Data2!$EC$1:$EC$10,Data2!$EC$11:$EC$17</definedName>
    <definedName name="A125992034J_Data">Data2!$EC$11:$EC$17</definedName>
    <definedName name="A125992034J_Latest">Data2!$EC$17</definedName>
    <definedName name="A125992038T">Data2!$FS$1:$FS$10,Data2!$FS$11:$FS$17</definedName>
    <definedName name="A125992038T_Data">Data2!$FS$11:$FS$17</definedName>
    <definedName name="A125992038T_Latest">Data2!$FS$17</definedName>
    <definedName name="A125992042J">Data3!$U$1:$U$10,Data3!$U$11:$U$17</definedName>
    <definedName name="A125992042J_Data">Data3!$U$11:$U$17</definedName>
    <definedName name="A125992042J_Latest">Data3!$U$17</definedName>
    <definedName name="A125992046T">Data3!$BQ$1:$BQ$10,Data3!$BQ$11:$BQ$17</definedName>
    <definedName name="A125992046T_Data">Data3!$BQ$11:$BQ$17</definedName>
    <definedName name="A125992046T_Latest">Data3!$BQ$17</definedName>
    <definedName name="A125992050J">Data3!$CI$1:$CI$10,Data3!$CI$11:$CI$17</definedName>
    <definedName name="A125992050J_Data">Data3!$CI$11:$CI$17</definedName>
    <definedName name="A125992050J_Latest">Data3!$CI$17</definedName>
    <definedName name="A125992054T">Data4!$HS$1:$HS$10,Data4!$HS$11:$HS$17</definedName>
    <definedName name="A125992054T_Data">Data4!$HS$11:$HS$17</definedName>
    <definedName name="A125992054T_Latest">Data4!$HS$17</definedName>
    <definedName name="A125992058A">Data4!$IK$1:$IK$10,Data4!$IK$11:$IK$17</definedName>
    <definedName name="A125992058A_Data">Data4!$IK$11:$IK$17</definedName>
    <definedName name="A125992058A_Latest">Data4!$IK$17</definedName>
    <definedName name="A125992066A">Data5!$AN$1:$AN$10,Data5!$AN$11:$AN$17</definedName>
    <definedName name="A125992066A_Data">Data5!$AN$11:$AN$17</definedName>
    <definedName name="A125992066A_Latest">Data5!$AN$17</definedName>
    <definedName name="A125992070T">Data5!$DK$1:$DK$10,Data5!$DK$11:$DK$17</definedName>
    <definedName name="A125992070T_Data">Data5!$DK$11:$DK$17</definedName>
    <definedName name="A125992070T_Latest">Data5!$DK$17</definedName>
    <definedName name="A125992074A">Data5!$EU$1:$EU$10,Data5!$EU$11:$EU$17</definedName>
    <definedName name="A125992074A_Data">Data5!$EU$11:$EU$17</definedName>
    <definedName name="A125992074A_Latest">Data5!$EU$17</definedName>
    <definedName name="A125992078K">Data4!$EG$1:$EG$10,Data4!$EG$11:$EG$17</definedName>
    <definedName name="A125992078K_Data">Data4!$EG$11:$EG$17</definedName>
    <definedName name="A125992078K_Latest">Data4!$EG$17</definedName>
    <definedName name="A125992082A">Data4!$GU$1:$GU$10,Data4!$GU$11:$GU$17</definedName>
    <definedName name="A125992082A_Data">Data4!$GU$11:$GU$17</definedName>
    <definedName name="A125992082A_Latest">Data4!$GU$17</definedName>
    <definedName name="A125992086K">Data5!$AW$1:$AW$10,Data5!$AW$11:$AW$17</definedName>
    <definedName name="A125992086K_Data">Data5!$AW$11:$AW$17</definedName>
    <definedName name="A125992086K_Latest">Data5!$AW$17</definedName>
    <definedName name="A125992090A">Data5!$DW$1:$DW$10,Data5!$DW$11:$DW$17</definedName>
    <definedName name="A125992090A_Data">Data5!$DW$11:$DW$17</definedName>
    <definedName name="A125992090A_Latest">Data5!$DW$17</definedName>
    <definedName name="A125992094K">Data5!$AH$1:$AH$10,Data5!$AH$11:$AH$17</definedName>
    <definedName name="A125992094K_Data">Data5!$AH$11:$AH$17</definedName>
    <definedName name="A125992094K_Latest">Data5!$AH$17</definedName>
    <definedName name="A125992098V">Data5!$BI$1:$BI$10,Data5!$BI$11:$BI$17</definedName>
    <definedName name="A125992098V_Data">Data5!$BI$11:$BI$17</definedName>
    <definedName name="A125992098V_Latest">Data5!$BI$17</definedName>
    <definedName name="A125992102X">Data5!$CG$1:$CG$10,Data5!$CG$11:$CG$17</definedName>
    <definedName name="A125992102X_Data">Data5!$CG$11:$CG$17</definedName>
    <definedName name="A125992102X_Latest">Data5!$CG$17</definedName>
    <definedName name="A125992106J">Data5!$EO$1:$EO$10,Data5!$EO$11:$EO$17</definedName>
    <definedName name="A125992106J_Data">Data5!$EO$11:$EO$17</definedName>
    <definedName name="A125992106J_Latest">Data5!$EO$17</definedName>
    <definedName name="A125992110X">Data4!$GC$1:$GC$10,Data4!$GC$11:$GC$17</definedName>
    <definedName name="A125992110X_Data">Data4!$GC$11:$GC$17</definedName>
    <definedName name="A125992110X_Latest">Data4!$GC$17</definedName>
    <definedName name="A125992114J">Data4!$IQ$1:$IQ$10,Data4!$IQ$11:$IQ$17</definedName>
    <definedName name="A125992114J_Data">Data4!$IQ$11:$IQ$17</definedName>
    <definedName name="A125992114J_Latest">Data4!$IQ$17</definedName>
    <definedName name="A125992118T">Data5!$AQ$1:$AQ$10,Data5!$AQ$11:$AQ$17</definedName>
    <definedName name="A125992118T_Data">Data5!$AQ$11:$AQ$17</definedName>
    <definedName name="A125992118T_Latest">Data5!$AQ$17</definedName>
    <definedName name="A125992122J">Data5!$BC$1:$BC$10,Data5!$BC$11:$BC$17</definedName>
    <definedName name="A125992122J_Data">Data5!$BC$11:$BC$17</definedName>
    <definedName name="A125992122J_Latest">Data5!$BC$17</definedName>
    <definedName name="A125992126T">Data5!$BO$1:$BO$10,Data5!$BO$11:$BO$17</definedName>
    <definedName name="A125992126T_Data">Data5!$BO$11:$BO$17</definedName>
    <definedName name="A125992126T_Latest">Data5!$BO$17</definedName>
    <definedName name="A125992130J">Data5!$CA$1:$CA$10,Data5!$CA$11:$CA$17</definedName>
    <definedName name="A125992130J_Data">Data5!$CA$11:$CA$17</definedName>
    <definedName name="A125992130J_Latest">Data5!$CA$17</definedName>
    <definedName name="A125992134T">Data5!$DQ$1:$DQ$10,Data5!$DQ$11:$DQ$17</definedName>
    <definedName name="A125992134T_Data">Data5!$DQ$11:$DQ$17</definedName>
    <definedName name="A125992134T_Latest">Data5!$DQ$17</definedName>
    <definedName name="A125992138A">Data5!$FG$1:$FG$10,Data5!$FG$11:$FG$17</definedName>
    <definedName name="A125992138A_Data">Data5!$FG$11:$FG$17</definedName>
    <definedName name="A125992138A_Latest">Data5!$FG$17</definedName>
    <definedName name="A125992142T">Data4!$ES$1:$ES$10,Data4!$ES$11:$ES$17</definedName>
    <definedName name="A125992142T_Data">Data4!$ES$11:$ES$17</definedName>
    <definedName name="A125992142T_Latest">Data4!$ES$17</definedName>
    <definedName name="A125992146A">Data4!$FK$1:$FK$10,Data4!$FK$11:$FK$17</definedName>
    <definedName name="A125992146A_Data">Data4!$FK$11:$FK$17</definedName>
    <definedName name="A125992146A_Latest">Data4!$FK$17</definedName>
    <definedName name="A125992150T">Data4!$FQ$1:$FQ$10,Data4!$FQ$11:$FQ$17</definedName>
    <definedName name="A125992150T_Data">Data4!$FQ$11:$FQ$17</definedName>
    <definedName name="A125992150T_Latest">Data4!$FQ$17</definedName>
    <definedName name="A125992154A">Data4!$GO$1:$GO$10,Data4!$GO$11:$GO$17</definedName>
    <definedName name="A125992154A_Data">Data4!$GO$11:$GO$17</definedName>
    <definedName name="A125992154A_Latest">Data4!$GO$17</definedName>
    <definedName name="A125992158K">Data4!$HA$1:$HA$10,Data4!$HA$11:$HA$17</definedName>
    <definedName name="A125992158K_Data">Data4!$HA$11:$HA$17</definedName>
    <definedName name="A125992158K_Latest">Data4!$HA$17</definedName>
    <definedName name="A125992162A">Data4!$HG$1:$HG$10,Data4!$HG$11:$HG$17</definedName>
    <definedName name="A125992162A_Data">Data4!$HG$11:$HG$17</definedName>
    <definedName name="A125992162A_Latest">Data4!$HG$17</definedName>
    <definedName name="A125992166K">Data5!$G$1:$G$10,Data5!$G$11:$G$17</definedName>
    <definedName name="A125992166K_Data">Data5!$G$11:$G$17</definedName>
    <definedName name="A125992166K_Latest">Data5!$G$17</definedName>
    <definedName name="A125992170A">Data5!$BU$1:$BU$10,Data5!$BU$11:$BU$17</definedName>
    <definedName name="A125992170A_Data">Data5!$BU$11:$BU$17</definedName>
    <definedName name="A125992170A_Latest">Data5!$BU$17</definedName>
    <definedName name="A125992174K">Data5!$CS$1:$CS$10,Data5!$CS$11:$CS$17</definedName>
    <definedName name="A125992174K_Data">Data5!$CS$11:$CS$17</definedName>
    <definedName name="A125992174K_Latest">Data5!$CS$17</definedName>
    <definedName name="A125992178V">Data5!$CY$1:$CY$10,Data5!$CY$11:$CY$17</definedName>
    <definedName name="A125992178V_Data">Data5!$CY$11:$CY$17</definedName>
    <definedName name="A125992178V_Latest">Data5!$CY$17</definedName>
    <definedName name="A125992182K">Data5!$EC$1:$EC$10,Data5!$EC$11:$EC$17</definedName>
    <definedName name="A125992182K_Data">Data5!$EC$11:$EC$17</definedName>
    <definedName name="A125992182K_Latest">Data5!$EC$17</definedName>
    <definedName name="A125992186V">Data5!$EI$1:$EI$10,Data5!$EI$11:$EI$17</definedName>
    <definedName name="A125992186V_Data">Data5!$EI$11:$EI$17</definedName>
    <definedName name="A125992186V_Latest">Data5!$EI$17</definedName>
    <definedName name="A125992190K">Data4!$FW$1:$FW$10,Data4!$FW$11:$FW$17</definedName>
    <definedName name="A125992190K_Data">Data4!$FW$11:$FW$17</definedName>
    <definedName name="A125992190K_Latest">Data4!$FW$17</definedName>
    <definedName name="A125992194V">Data5!$V$1:$V$10,Data5!$V$11:$V$17</definedName>
    <definedName name="A125992194V_Data">Data5!$V$11:$V$17</definedName>
    <definedName name="A125992194V_Latest">Data5!$V$17</definedName>
    <definedName name="A125992198C">Data5!$AB$1:$AB$10,Data5!$AB$11:$AB$17</definedName>
    <definedName name="A125992198C_Data">Data5!$AB$11:$AB$17</definedName>
    <definedName name="A125992198C_Latest">Data5!$AB$17</definedName>
    <definedName name="A125992202J">Data5!$CM$1:$CM$10,Data5!$CM$11:$CM$17</definedName>
    <definedName name="A125992202J_Data">Data5!$CM$11:$CM$17</definedName>
    <definedName name="A125992202J_Latest">Data5!$CM$17</definedName>
    <definedName name="A125992206T">Data5!$FM$1:$FM$10,Data5!$FM$11:$FM$17</definedName>
    <definedName name="A125992206T_Data">Data5!$FM$11:$FM$17</definedName>
    <definedName name="A125992206T_Latest">Data5!$FM$17</definedName>
    <definedName name="A125992210J">Data4!$EM$1:$EM$10,Data4!$EM$11:$EM$17</definedName>
    <definedName name="A125992210J_Data">Data4!$EM$11:$EM$17</definedName>
    <definedName name="A125992210J_Latest">Data4!$EM$17</definedName>
    <definedName name="A125992214T">Data4!$EY$1:$EY$10,Data4!$EY$11:$EY$17</definedName>
    <definedName name="A125992214T_Data">Data4!$EY$11:$EY$17</definedName>
    <definedName name="A125992214T_Latest">Data4!$EY$17</definedName>
    <definedName name="A125992218A">Data4!$FE$1:$FE$10,Data4!$FE$11:$FE$17</definedName>
    <definedName name="A125992218A_Data">Data4!$FE$11:$FE$17</definedName>
    <definedName name="A125992218A_Latest">Data4!$FE$17</definedName>
    <definedName name="A125992222T">Data4!$GI$1:$GI$10,Data4!$GI$11:$GI$17</definedName>
    <definedName name="A125992222T_Data">Data4!$GI$11:$GI$17</definedName>
    <definedName name="A125992222T_Latest">Data4!$GI$17</definedName>
    <definedName name="A125992226A">Data4!$HY$1:$HY$10,Data4!$HY$11:$HY$17</definedName>
    <definedName name="A125992226A_Data">Data4!$HY$11:$HY$17</definedName>
    <definedName name="A125992226A_Latest">Data4!$HY$17</definedName>
    <definedName name="A125992230T">Data4!$IE$1:$IE$10,Data4!$IE$11:$IE$17</definedName>
    <definedName name="A125992230T_Data">Data4!$IE$11:$IE$17</definedName>
    <definedName name="A125992230T_Latest">Data4!$IE$17</definedName>
    <definedName name="A125992234A">Data4!$HM$1:$HM$10,Data4!$HM$11:$HM$17</definedName>
    <definedName name="A125992234A_Data">Data4!$HM$11:$HM$17</definedName>
    <definedName name="A125992234A_Latest">Data4!$HM$17</definedName>
    <definedName name="A125992238K">Data5!$M$1:$M$10,Data5!$M$11:$M$17</definedName>
    <definedName name="A125992238K_Data">Data5!$M$11:$M$17</definedName>
    <definedName name="A125992238K_Latest">Data5!$M$17</definedName>
    <definedName name="A125992242A">Data5!$DE$1:$DE$10,Data5!$DE$11:$DE$17</definedName>
    <definedName name="A125992242A_Data">Data5!$DE$11:$DE$17</definedName>
    <definedName name="A125992242A_Latest">Data5!$DE$17</definedName>
    <definedName name="A125992246K">Data5!$FA$1:$FA$10,Data5!$FA$11:$FA$17</definedName>
    <definedName name="A125992246K_Data">Data5!$FA$11:$FA$17</definedName>
    <definedName name="A125992246K_Latest">Data5!$FA$17</definedName>
    <definedName name="A125992250A">Data5!$FS$1:$FS$10,Data5!$FS$11:$FS$17</definedName>
    <definedName name="A125992250A_Data">Data5!$FS$11:$FS$17</definedName>
    <definedName name="A125992250A_Latest">Data5!$FS$17</definedName>
    <definedName name="A125992254K">Data6!$U$1:$U$10,Data6!$U$11:$U$17</definedName>
    <definedName name="A125992254K_Data">Data6!$U$11:$U$17</definedName>
    <definedName name="A125992254K_Latest">Data6!$U$17</definedName>
    <definedName name="A125992258V">Data6!$AM$1:$AM$10,Data6!$AM$11:$AM$17</definedName>
    <definedName name="A125992258V_Data">Data6!$AM$11:$AM$17</definedName>
    <definedName name="A125992258V_Latest">Data6!$AM$17</definedName>
    <definedName name="A125992266V">Data6!$CF$1:$CF$10,Data6!$CF$11:$CF$17</definedName>
    <definedName name="A125992266V_Data">Data6!$CF$11:$CF$17</definedName>
    <definedName name="A125992266V_Latest">Data6!$CF$17</definedName>
    <definedName name="A125992270K">Data6!$FC$1:$FC$10,Data6!$FC$11:$FC$17</definedName>
    <definedName name="A125992270K_Data">Data6!$FC$11:$FC$17</definedName>
    <definedName name="A125992270K_Latest">Data6!$FC$17</definedName>
    <definedName name="A125992274V">Data6!$GM$1:$GM$10,Data6!$GM$11:$GM$17</definedName>
    <definedName name="A125992274V_Data">Data6!$GM$11:$GM$17</definedName>
    <definedName name="A125992274V_Latest">Data6!$GM$17</definedName>
    <definedName name="A125992278C">Data5!$FY$1:$FY$10,Data5!$FY$11:$FY$17</definedName>
    <definedName name="A125992278C_Data">Data5!$FY$11:$FY$17</definedName>
    <definedName name="A125992278C_Latest">Data5!$FY$17</definedName>
    <definedName name="A125992282V">Data5!$IM$1:$IM$10,Data5!$IM$11:$IM$17</definedName>
    <definedName name="A125992282V_Data">Data5!$IM$11:$IM$17</definedName>
    <definedName name="A125992282V_Latest">Data5!$IM$17</definedName>
    <definedName name="A125992286C">Data6!$CO$1:$CO$10,Data6!$CO$11:$CO$17</definedName>
    <definedName name="A125992286C_Data">Data6!$CO$11:$CO$17</definedName>
    <definedName name="A125992286C_Latest">Data6!$CO$17</definedName>
    <definedName name="A125992290V">Data6!$FO$1:$FO$10,Data6!$FO$11:$FO$17</definedName>
    <definedName name="A125992290V_Data">Data6!$FO$11:$FO$17</definedName>
    <definedName name="A125992290V_Latest">Data6!$FO$17</definedName>
    <definedName name="A125992294C">Data6!$BZ$1:$BZ$10,Data6!$BZ$11:$BZ$17</definedName>
    <definedName name="A125992294C_Data">Data6!$BZ$11:$BZ$17</definedName>
    <definedName name="A125992294C_Latest">Data6!$BZ$17</definedName>
    <definedName name="A125992298L">Data6!$DA$1:$DA$10,Data6!$DA$11:$DA$17</definedName>
    <definedName name="A125992298L_Data">Data6!$DA$11:$DA$17</definedName>
    <definedName name="A125992298L_Latest">Data6!$DA$17</definedName>
    <definedName name="A125992302T">Data6!$DY$1:$DY$10,Data6!$DY$11:$DY$17</definedName>
    <definedName name="A125992302T_Data">Data6!$DY$11:$DY$17</definedName>
    <definedName name="A125992302T_Latest">Data6!$DY$17</definedName>
    <definedName name="A125992306A">Data6!$GG$1:$GG$10,Data6!$GG$11:$GG$17</definedName>
    <definedName name="A125992306A_Data">Data6!$GG$11:$GG$17</definedName>
    <definedName name="A125992306A_Latest">Data6!$GG$17</definedName>
    <definedName name="A125992310T">Data5!$HU$1:$HU$10,Data5!$HU$11:$HU$17</definedName>
    <definedName name="A125992310T_Data">Data5!$HU$11:$HU$17</definedName>
    <definedName name="A125992310T_Latest">Data5!$HU$17</definedName>
    <definedName name="A125992314A">Data6!$AS$1:$AS$10,Data6!$AS$11:$AS$17</definedName>
    <definedName name="A125992314A_Data">Data6!$AS$11:$AS$17</definedName>
    <definedName name="A125992314A_Latest">Data6!$AS$17</definedName>
    <definedName name="A125992318K">Data6!$CI$1:$CI$10,Data6!$CI$11:$CI$17</definedName>
    <definedName name="A125992318K_Data">Data6!$CI$11:$CI$17</definedName>
    <definedName name="A125992318K_Latest">Data6!$CI$17</definedName>
    <definedName name="A125992322A">Data6!$CU$1:$CU$10,Data6!$CU$11:$CU$17</definedName>
    <definedName name="A125992322A_Data">Data6!$CU$11:$CU$17</definedName>
    <definedName name="A125992322A_Latest">Data6!$CU$17</definedName>
    <definedName name="A125992326K">Data6!$DG$1:$DG$10,Data6!$DG$11:$DG$17</definedName>
    <definedName name="A125992326K_Data">Data6!$DG$11:$DG$17</definedName>
    <definedName name="A125992326K_Latest">Data6!$DG$17</definedName>
    <definedName name="A125992330A">Data6!$DS$1:$DS$10,Data6!$DS$11:$DS$17</definedName>
    <definedName name="A125992330A_Data">Data6!$DS$11:$DS$17</definedName>
    <definedName name="A125992330A_Latest">Data6!$DS$17</definedName>
    <definedName name="A125992334K">Data6!$FI$1:$FI$10,Data6!$FI$11:$FI$17</definedName>
    <definedName name="A125992334K_Data">Data6!$FI$11:$FI$17</definedName>
    <definedName name="A125992334K_Latest">Data6!$FI$17</definedName>
    <definedName name="A125992338V">Data6!$GY$1:$GY$10,Data6!$GY$11:$GY$17</definedName>
    <definedName name="A125992338V_Data">Data6!$GY$11:$GY$17</definedName>
    <definedName name="A125992338V_Latest">Data6!$GY$17</definedName>
    <definedName name="A125992342K">Data5!$GK$1:$GK$10,Data5!$GK$11:$GK$17</definedName>
    <definedName name="A125992342K_Data">Data5!$GK$11:$GK$17</definedName>
    <definedName name="A125992342K_Latest">Data5!$GK$17</definedName>
    <definedName name="A125992346V">Data5!$HC$1:$HC$10,Data5!$HC$11:$HC$17</definedName>
    <definedName name="A125992346V_Data">Data5!$HC$11:$HC$17</definedName>
    <definedName name="A125992346V_Latest">Data5!$HC$17</definedName>
    <definedName name="A125992350K">Data5!$HI$1:$HI$10,Data5!$HI$11:$HI$17</definedName>
    <definedName name="A125992350K_Data">Data5!$HI$11:$HI$17</definedName>
    <definedName name="A125992350K_Latest">Data5!$HI$17</definedName>
    <definedName name="A125992354V">Data5!$IG$1:$IG$10,Data5!$IG$11:$IG$17</definedName>
    <definedName name="A125992354V_Data">Data5!$IG$11:$IG$17</definedName>
    <definedName name="A125992354V_Latest">Data5!$IG$17</definedName>
    <definedName name="A125992358C">Data6!$C$1:$C$10,Data6!$C$11:$C$17</definedName>
    <definedName name="A125992358C_Data">Data6!$C$11:$C$17</definedName>
    <definedName name="A125992358C_Latest">Data6!$C$17</definedName>
    <definedName name="A125992362V">Data6!$I$1:$I$10,Data6!$I$11:$I$17</definedName>
    <definedName name="A125992362V_Data">Data6!$I$11:$I$17</definedName>
    <definedName name="A125992362V_Latest">Data6!$I$17</definedName>
    <definedName name="A125992366C">Data6!$AY$1:$AY$10,Data6!$AY$11:$AY$17</definedName>
    <definedName name="A125992366C_Data">Data6!$AY$11:$AY$17</definedName>
    <definedName name="A125992366C_Latest">Data6!$AY$17</definedName>
    <definedName name="A125992370V">Data6!$DM$1:$DM$10,Data6!$DM$11:$DM$17</definedName>
    <definedName name="A125992370V_Data">Data6!$DM$11:$DM$17</definedName>
    <definedName name="A125992370V_Latest">Data6!$DM$17</definedName>
    <definedName name="A125992374C">Data6!$EK$1:$EK$10,Data6!$EK$11:$EK$17</definedName>
    <definedName name="A125992374C_Data">Data6!$EK$11:$EK$17</definedName>
    <definedName name="A125992374C_Latest">Data6!$EK$17</definedName>
    <definedName name="A125992378L">Data6!$EQ$1:$EQ$10,Data6!$EQ$11:$EQ$17</definedName>
    <definedName name="A125992378L_Data">Data6!$EQ$11:$EQ$17</definedName>
    <definedName name="A125992378L_Latest">Data6!$EQ$17</definedName>
    <definedName name="A125992382C">Data6!$FU$1:$FU$10,Data6!$FU$11:$FU$17</definedName>
    <definedName name="A125992382C_Data">Data6!$FU$11:$FU$17</definedName>
    <definedName name="A125992382C_Latest">Data6!$FU$17</definedName>
    <definedName name="A125992386L">Data6!$GA$1:$GA$10,Data6!$GA$11:$GA$17</definedName>
    <definedName name="A125992386L_Data">Data6!$GA$11:$GA$17</definedName>
    <definedName name="A125992386L_Latest">Data6!$GA$17</definedName>
    <definedName name="A125992390C">Data5!$HO$1:$HO$10,Data5!$HO$11:$HO$17</definedName>
    <definedName name="A125992390C_Data">Data5!$HO$11:$HO$17</definedName>
    <definedName name="A125992390C_Latest">Data5!$HO$17</definedName>
    <definedName name="A125992394L">Data6!$BN$1:$BN$10,Data6!$BN$11:$BN$17</definedName>
    <definedName name="A125992394L_Data">Data6!$BN$11:$BN$17</definedName>
    <definedName name="A125992394L_Latest">Data6!$BN$17</definedName>
    <definedName name="A125992398W">Data6!$BT$1:$BT$10,Data6!$BT$11:$BT$17</definedName>
    <definedName name="A125992398W_Data">Data6!$BT$11:$BT$17</definedName>
    <definedName name="A125992398W_Latest">Data6!$BT$17</definedName>
    <definedName name="A125992402A">Data6!$EE$1:$EE$10,Data6!$EE$11:$EE$17</definedName>
    <definedName name="A125992402A_Data">Data6!$EE$11:$EE$17</definedName>
    <definedName name="A125992402A_Latest">Data6!$EE$17</definedName>
    <definedName name="A125992406K">Data6!$HE$1:$HE$10,Data6!$HE$11:$HE$17</definedName>
    <definedName name="A125992406K_Data">Data6!$HE$11:$HE$17</definedName>
    <definedName name="A125992406K_Latest">Data6!$HE$17</definedName>
    <definedName name="A125992410A">Data5!$GE$1:$GE$10,Data5!$GE$11:$GE$17</definedName>
    <definedName name="A125992410A_Data">Data5!$GE$11:$GE$17</definedName>
    <definedName name="A125992410A_Latest">Data5!$GE$17</definedName>
    <definedName name="A125992414K">Data5!$GQ$1:$GQ$10,Data5!$GQ$11:$GQ$17</definedName>
    <definedName name="A125992414K_Data">Data5!$GQ$11:$GQ$17</definedName>
    <definedName name="A125992414K_Latest">Data5!$GQ$17</definedName>
    <definedName name="A125992418V">Data5!$GW$1:$GW$10,Data5!$GW$11:$GW$17</definedName>
    <definedName name="A125992418V_Data">Data5!$GW$11:$GW$17</definedName>
    <definedName name="A125992418V_Latest">Data5!$GW$17</definedName>
    <definedName name="A125992422K">Data5!$IA$1:$IA$10,Data5!$IA$11:$IA$17</definedName>
    <definedName name="A125992422K_Data">Data5!$IA$11:$IA$17</definedName>
    <definedName name="A125992422K_Latest">Data5!$IA$17</definedName>
    <definedName name="A125992426V">Data6!$AA$1:$AA$10,Data6!$AA$11:$AA$17</definedName>
    <definedName name="A125992426V_Data">Data6!$AA$11:$AA$17</definedName>
    <definedName name="A125992426V_Latest">Data6!$AA$17</definedName>
    <definedName name="A125992430K">Data6!$AG$1:$AG$10,Data6!$AG$11:$AG$17</definedName>
    <definedName name="A125992430K_Data">Data6!$AG$11:$AG$17</definedName>
    <definedName name="A125992430K_Latest">Data6!$AG$17</definedName>
    <definedName name="A125992434V">Data6!$O$1:$O$10,Data6!$O$11:$O$17</definedName>
    <definedName name="A125992434V_Data">Data6!$O$11:$O$17</definedName>
    <definedName name="A125992434V_Latest">Data6!$O$17</definedName>
    <definedName name="A125992438C">Data6!$BE$1:$BE$10,Data6!$BE$11:$BE$17</definedName>
    <definedName name="A125992438C_Data">Data6!$BE$11:$BE$17</definedName>
    <definedName name="A125992438C_Latest">Data6!$BE$17</definedName>
    <definedName name="A125992442V">Data6!$EW$1:$EW$10,Data6!$EW$11:$EW$17</definedName>
    <definedName name="A125992442V_Data">Data6!$EW$11:$EW$17</definedName>
    <definedName name="A125992442V_Latest">Data6!$EW$17</definedName>
    <definedName name="A125992446C">Data6!$GS$1:$GS$10,Data6!$GS$11:$GS$17</definedName>
    <definedName name="A125992446C_Data">Data6!$GS$11:$GS$17</definedName>
    <definedName name="A125992446C_Latest">Data6!$GS$17</definedName>
    <definedName name="A125992450V">Data6!$HK$1:$HK$10,Data6!$HK$11:$HK$17</definedName>
    <definedName name="A125992450V_Data">Data6!$HK$11:$HK$17</definedName>
    <definedName name="A125992450V_Latest">Data6!$HK$17</definedName>
    <definedName name="A125992454C">Data1!$CS$1:$CS$10,Data1!$CS$11:$CS$17</definedName>
    <definedName name="A125992454C_Data">Data1!$CS$11:$CS$17</definedName>
    <definedName name="A125992454C_Latest">Data1!$CS$17</definedName>
    <definedName name="A125992458L">Data1!$DK$1:$DK$10,Data1!$DK$11:$DK$17</definedName>
    <definedName name="A125992458L_Data">Data1!$DK$11:$DK$17</definedName>
    <definedName name="A125992458L_Latest">Data1!$DK$17</definedName>
    <definedName name="A125992466L">Data1!$FD$1:$FD$10,Data1!$FD$11:$FD$17</definedName>
    <definedName name="A125992466L_Data">Data1!$FD$11:$FD$17</definedName>
    <definedName name="A125992466L_Latest">Data1!$FD$17</definedName>
    <definedName name="A125992470C">Data1!$IA$1:$IA$10,Data1!$IA$11:$IA$17</definedName>
    <definedName name="A125992470C_Data">Data1!$IA$11:$IA$17</definedName>
    <definedName name="A125992470C_Latest">Data1!$IA$17</definedName>
    <definedName name="A125992474L">Data2!$U$1:$U$10,Data2!$U$11:$U$17</definedName>
    <definedName name="A125992474L_Data">Data2!$U$11:$U$17</definedName>
    <definedName name="A125992474L_Latest">Data2!$U$17</definedName>
    <definedName name="A125992478W">Data1!$G$1:$G$10,Data1!$G$11:$G$17</definedName>
    <definedName name="A125992478W_Data">Data1!$G$11:$G$17</definedName>
    <definedName name="A125992478W_Latest">Data1!$G$17</definedName>
    <definedName name="A125992482L">Data1!$BU$1:$BU$10,Data1!$BU$11:$BU$17</definedName>
    <definedName name="A125992482L_Data">Data1!$BU$11:$BU$17</definedName>
    <definedName name="A125992482L_Latest">Data1!$BU$17</definedName>
    <definedName name="A125992486W">Data1!$FM$1:$FM$10,Data1!$FM$11:$FM$17</definedName>
    <definedName name="A125992486W_Data">Data1!$FM$11:$FM$17</definedName>
    <definedName name="A125992486W_Latest">Data1!$FM$17</definedName>
    <definedName name="A125992490L">Data1!$IM$1:$IM$10,Data1!$IM$11:$IM$17</definedName>
    <definedName name="A125992490L_Data">Data1!$IM$11:$IM$17</definedName>
    <definedName name="A125992490L_Latest">Data1!$IM$17</definedName>
    <definedName name="A125992494W">Data1!$EX$1:$EX$10,Data1!$EX$11:$EX$17</definedName>
    <definedName name="A125992494W_Data">Data1!$EX$11:$EX$17</definedName>
    <definedName name="A125992494W_Latest">Data1!$EX$17</definedName>
    <definedName name="A125992498F">Data1!$FY$1:$FY$10,Data1!$FY$11:$FY$17</definedName>
    <definedName name="A125992498F_Data">Data1!$FY$11:$FY$17</definedName>
    <definedName name="A125992498F_Latest">Data1!$FY$17</definedName>
    <definedName name="A125992502K">Data1!$GW$1:$GW$10,Data1!$GW$11:$GW$17</definedName>
    <definedName name="A125992502K_Data">Data1!$GW$11:$GW$17</definedName>
    <definedName name="A125992502K_Latest">Data1!$GW$17</definedName>
    <definedName name="A125992506V">Data2!$O$1:$O$10,Data2!$O$11:$O$17</definedName>
    <definedName name="A125992506V_Data">Data2!$O$11:$O$17</definedName>
    <definedName name="A125992506V_Latest">Data2!$O$17</definedName>
    <definedName name="A125992510K">Data1!$BC$1:$BC$10,Data1!$BC$11:$BC$17</definedName>
    <definedName name="A125992510K_Data">Data1!$BC$11:$BC$17</definedName>
    <definedName name="A125992510K_Latest">Data1!$BC$17</definedName>
    <definedName name="A125992514V">Data1!$DQ$1:$DQ$10,Data1!$DQ$11:$DQ$17</definedName>
    <definedName name="A125992514V_Data">Data1!$DQ$11:$DQ$17</definedName>
    <definedName name="A125992514V_Latest">Data1!$DQ$17</definedName>
    <definedName name="A125992518C">Data1!$FG$1:$FG$10,Data1!$FG$11:$FG$17</definedName>
    <definedName name="A125992518C_Data">Data1!$FG$11:$FG$17</definedName>
    <definedName name="A125992518C_Latest">Data1!$FG$17</definedName>
    <definedName name="A125992522V">Data1!$FS$1:$FS$10,Data1!$FS$11:$FS$17</definedName>
    <definedName name="A125992522V_Data">Data1!$FS$11:$FS$17</definedName>
    <definedName name="A125992522V_Latest">Data1!$FS$17</definedName>
    <definedName name="A125992526C">Data1!$GE$1:$GE$10,Data1!$GE$11:$GE$17</definedName>
    <definedName name="A125992526C_Data">Data1!$GE$11:$GE$17</definedName>
    <definedName name="A125992526C_Latest">Data1!$GE$17</definedName>
    <definedName name="A125992530V">Data1!$GQ$1:$GQ$10,Data1!$GQ$11:$GQ$17</definedName>
    <definedName name="A125992530V_Data">Data1!$GQ$11:$GQ$17</definedName>
    <definedName name="A125992530V_Latest">Data1!$GQ$17</definedName>
    <definedName name="A125992534C">Data1!$IG$1:$IG$10,Data1!$IG$11:$IG$17</definedName>
    <definedName name="A125992534C_Data">Data1!$IG$11:$IG$17</definedName>
    <definedName name="A125992534C_Latest">Data1!$IG$17</definedName>
    <definedName name="A125992538L">Data2!$AG$1:$AG$10,Data2!$AG$11:$AG$17</definedName>
    <definedName name="A125992538L_Data">Data2!$AG$11:$AG$17</definedName>
    <definedName name="A125992538L_Latest">Data2!$AG$17</definedName>
    <definedName name="A125992542C">Data1!$S$1:$S$10,Data1!$S$11:$S$17</definedName>
    <definedName name="A125992542C_Data">Data1!$S$11:$S$17</definedName>
    <definedName name="A125992542C_Latest">Data1!$S$17</definedName>
    <definedName name="A125992546L">Data1!$AK$1:$AK$10,Data1!$AK$11:$AK$17</definedName>
    <definedName name="A125992546L_Data">Data1!$AK$11:$AK$17</definedName>
    <definedName name="A125992546L_Latest">Data1!$AK$17</definedName>
    <definedName name="A125992550C">Data1!$AQ$1:$AQ$10,Data1!$AQ$11:$AQ$17</definedName>
    <definedName name="A125992550C_Data">Data1!$AQ$11:$AQ$17</definedName>
    <definedName name="A125992550C_Latest">Data1!$AQ$17</definedName>
    <definedName name="A125992554L">Data1!$BO$1:$BO$10,Data1!$BO$11:$BO$17</definedName>
    <definedName name="A125992554L_Data">Data1!$BO$11:$BO$17</definedName>
    <definedName name="A125992554L_Latest">Data1!$BO$17</definedName>
    <definedName name="A125992558W">Data1!$CA$1:$CA$10,Data1!$CA$11:$CA$17</definedName>
    <definedName name="A125992558W_Data">Data1!$CA$11:$CA$17</definedName>
    <definedName name="A125992558W_Latest">Data1!$CA$17</definedName>
    <definedName name="A125992562L">Data1!$CG$1:$CG$10,Data1!$CG$11:$CG$17</definedName>
    <definedName name="A125992562L_Data">Data1!$CG$11:$CG$17</definedName>
    <definedName name="A125992562L_Latest">Data1!$CG$17</definedName>
    <definedName name="A125992566W">Data1!$DW$1:$DW$10,Data1!$DW$11:$DW$17</definedName>
    <definedName name="A125992566W_Data">Data1!$DW$11:$DW$17</definedName>
    <definedName name="A125992566W_Latest">Data1!$DW$17</definedName>
    <definedName name="A125992570L">Data1!$GK$1:$GK$10,Data1!$GK$11:$GK$17</definedName>
    <definedName name="A125992570L_Data">Data1!$GK$11:$GK$17</definedName>
    <definedName name="A125992570L_Latest">Data1!$GK$17</definedName>
    <definedName name="A125992574W">Data1!$HI$1:$HI$10,Data1!$HI$11:$HI$17</definedName>
    <definedName name="A125992574W_Data">Data1!$HI$11:$HI$17</definedName>
    <definedName name="A125992574W_Latest">Data1!$HI$17</definedName>
    <definedName name="A125992578F">Data1!$HO$1:$HO$10,Data1!$HO$11:$HO$17</definedName>
    <definedName name="A125992578F_Data">Data1!$HO$11:$HO$17</definedName>
    <definedName name="A125992578F_Latest">Data1!$HO$17</definedName>
    <definedName name="A125992582W">Data2!$C$1:$C$10,Data2!$C$11:$C$17</definedName>
    <definedName name="A125992582W_Data">Data2!$C$11:$C$17</definedName>
    <definedName name="A125992582W_Latest">Data2!$C$17</definedName>
    <definedName name="A125992586F">Data2!$I$1:$I$10,Data2!$I$11:$I$17</definedName>
    <definedName name="A125992586F_Data">Data2!$I$11:$I$17</definedName>
    <definedName name="A125992586F_Latest">Data2!$I$17</definedName>
    <definedName name="A125992590W">Data1!$AW$1:$AW$10,Data1!$AW$11:$AW$17</definedName>
    <definedName name="A125992590W_Data">Data1!$AW$11:$AW$17</definedName>
    <definedName name="A125992590W_Latest">Data1!$AW$17</definedName>
    <definedName name="A125992594F">Data1!$EL$1:$EL$10,Data1!$EL$11:$EL$17</definedName>
    <definedName name="A125992594F_Data">Data1!$EL$11:$EL$17</definedName>
    <definedName name="A125992594F_Latest">Data1!$EL$17</definedName>
    <definedName name="A125992598R">Data1!$ER$1:$ER$10,Data1!$ER$11:$ER$17</definedName>
    <definedName name="A125992598R_Data">Data1!$ER$11:$ER$17</definedName>
    <definedName name="A125992598R_Latest">Data1!$ER$17</definedName>
    <definedName name="A125992602V">Data1!$HC$1:$HC$10,Data1!$HC$11:$HC$17</definedName>
    <definedName name="A125992602V_Data">Data1!$HC$11:$HC$17</definedName>
    <definedName name="A125992602V_Latest">Data1!$HC$17</definedName>
    <definedName name="A125992606C">Data2!$AM$1:$AM$10,Data2!$AM$11:$AM$17</definedName>
    <definedName name="A125992606C_Data">Data2!$AM$11:$AM$17</definedName>
    <definedName name="A125992606C_Latest">Data2!$AM$17</definedName>
    <definedName name="A125992610V">Data1!$M$1:$M$10,Data1!$M$11:$M$17</definedName>
    <definedName name="A125992610V_Data">Data1!$M$11:$M$17</definedName>
    <definedName name="A125992610V_Latest">Data1!$M$17</definedName>
    <definedName name="A125992614C">Data1!$Y$1:$Y$10,Data1!$Y$11:$Y$17</definedName>
    <definedName name="A125992614C_Data">Data1!$Y$11:$Y$17</definedName>
    <definedName name="A125992614C_Latest">Data1!$Y$17</definedName>
    <definedName name="A125992618L">Data1!$AE$1:$AE$10,Data1!$AE$11:$AE$17</definedName>
    <definedName name="A125992618L_Data">Data1!$AE$11:$AE$17</definedName>
    <definedName name="A125992618L_Latest">Data1!$AE$17</definedName>
    <definedName name="A125992622C">Data1!$BI$1:$BI$10,Data1!$BI$11:$BI$17</definedName>
    <definedName name="A125992622C_Data">Data1!$BI$11:$BI$17</definedName>
    <definedName name="A125992622C_Latest">Data1!$BI$17</definedName>
    <definedName name="A125992626L">Data1!$CY$1:$CY$10,Data1!$CY$11:$CY$17</definedName>
    <definedName name="A125992626L_Data">Data1!$CY$11:$CY$17</definedName>
    <definedName name="A125992626L_Latest">Data1!$CY$17</definedName>
    <definedName name="A125992630C">Data1!$DE$1:$DE$10,Data1!$DE$11:$DE$17</definedName>
    <definedName name="A125992630C_Data">Data1!$DE$11:$DE$17</definedName>
    <definedName name="A125992630C_Latest">Data1!$DE$17</definedName>
    <definedName name="A125992634L">Data1!$CM$1:$CM$10,Data1!$CM$11:$CM$17</definedName>
    <definedName name="A125992634L_Data">Data1!$CM$11:$CM$17</definedName>
    <definedName name="A125992634L_Latest">Data1!$CM$17</definedName>
    <definedName name="A125992638W">Data1!$EC$1:$EC$10,Data1!$EC$11:$EC$17</definedName>
    <definedName name="A125992638W_Data">Data1!$EC$11:$EC$17</definedName>
    <definedName name="A125992638W_Latest">Data1!$EC$17</definedName>
    <definedName name="A125992642L">Data1!$HU$1:$HU$10,Data1!$HU$11:$HU$17</definedName>
    <definedName name="A125992642L_Data">Data1!$HU$11:$HU$17</definedName>
    <definedName name="A125992642L_Latest">Data1!$HU$17</definedName>
    <definedName name="A125992646W">Data2!$AA$1:$AA$10,Data2!$AA$11:$AA$17</definedName>
    <definedName name="A125992646W_Data">Data2!$AA$11:$AA$17</definedName>
    <definedName name="A125992646W_Latest">Data2!$AA$17</definedName>
    <definedName name="A125992650L">Data2!$AS$1:$AS$10,Data2!$AS$11:$AS$17</definedName>
    <definedName name="A125992650L_Data">Data2!$AS$11:$AS$17</definedName>
    <definedName name="A125992650L_Latest">Data2!$AS$17</definedName>
    <definedName name="A125992654W">Data10!$GQ$1:$GQ$10,Data10!$GQ$11:$GQ$17</definedName>
    <definedName name="A125992654W_Data">Data10!$GQ$11:$GQ$17</definedName>
    <definedName name="A125992654W_Latest">Data10!$GQ$17</definedName>
    <definedName name="A125992658F">Data10!$HI$1:$HI$10,Data10!$HI$11:$HI$17</definedName>
    <definedName name="A125992658F_Data">Data10!$HI$11:$HI$17</definedName>
    <definedName name="A125992658F_Latest">Data10!$HI$17</definedName>
    <definedName name="A125992666F">Data11!$L$1:$L$10,Data11!$L$11:$L$17</definedName>
    <definedName name="A125992666F_Data">Data11!$L$11:$L$17</definedName>
    <definedName name="A125992666F_Latest">Data11!$L$17</definedName>
    <definedName name="A125992670W">Data11!$CI$1:$CI$10,Data11!$CI$11:$CI$17</definedName>
    <definedName name="A125992670W_Data">Data11!$CI$11:$CI$17</definedName>
    <definedName name="A125992670W_Latest">Data11!$CI$17</definedName>
    <definedName name="A125992674F">Data11!$DS$1:$DS$10,Data11!$DS$11:$DS$17</definedName>
    <definedName name="A125992674F_Data">Data11!$DS$11:$DS$17</definedName>
    <definedName name="A125992674F_Latest">Data11!$DS$17</definedName>
    <definedName name="A125992678R">Data10!$DE$1:$DE$10,Data10!$DE$11:$DE$17</definedName>
    <definedName name="A125992678R_Data">Data10!$DE$11:$DE$17</definedName>
    <definedName name="A125992678R_Latest">Data10!$DE$17</definedName>
    <definedName name="A125992682F">Data10!$FS$1:$FS$10,Data10!$FS$11:$FS$17</definedName>
    <definedName name="A125992682F_Data">Data10!$FS$11:$FS$17</definedName>
    <definedName name="A125992682F_Latest">Data10!$FS$17</definedName>
    <definedName name="A125992686R">Data11!$U$1:$U$10,Data11!$U$11:$U$17</definedName>
    <definedName name="A125992686R_Data">Data11!$U$11:$U$17</definedName>
    <definedName name="A125992686R_Latest">Data11!$U$17</definedName>
    <definedName name="A125992690F">Data11!$CU$1:$CU$10,Data11!$CU$11:$CU$17</definedName>
    <definedName name="A125992690F_Data">Data11!$CU$11:$CU$17</definedName>
    <definedName name="A125992690F_Latest">Data11!$CU$17</definedName>
    <definedName name="A125992694R">Data11!$F$1:$F$10,Data11!$F$11:$F$17</definedName>
    <definedName name="A125992694R_Data">Data11!$F$11:$F$17</definedName>
    <definedName name="A125992694R_Latest">Data11!$F$17</definedName>
    <definedName name="A125992698X">Data11!$AG$1:$AG$10,Data11!$AG$11:$AG$17</definedName>
    <definedName name="A125992698X_Data">Data11!$AG$11:$AG$17</definedName>
    <definedName name="A125992698X_Latest">Data11!$AG$17</definedName>
    <definedName name="A125992702C">Data11!$BE$1:$BE$10,Data11!$BE$11:$BE$17</definedName>
    <definedName name="A125992702C_Data">Data11!$BE$11:$BE$17</definedName>
    <definedName name="A125992702C_Latest">Data11!$BE$17</definedName>
    <definedName name="A125992706L">Data11!$DM$1:$DM$10,Data11!$DM$11:$DM$17</definedName>
    <definedName name="A125992706L_Data">Data11!$DM$11:$DM$17</definedName>
    <definedName name="A125992706L_Latest">Data11!$DM$17</definedName>
    <definedName name="A125992710C">Data10!$FA$1:$FA$10,Data10!$FA$11:$FA$17</definedName>
    <definedName name="A125992710C_Data">Data10!$FA$11:$FA$17</definedName>
    <definedName name="A125992710C_Latest">Data10!$FA$17</definedName>
    <definedName name="A125992714L">Data10!$HO$1:$HO$10,Data10!$HO$11:$HO$17</definedName>
    <definedName name="A125992714L_Data">Data10!$HO$11:$HO$17</definedName>
    <definedName name="A125992714L_Latest">Data10!$HO$17</definedName>
    <definedName name="A125992718W">Data11!$O$1:$O$10,Data11!$O$11:$O$17</definedName>
    <definedName name="A125992718W_Data">Data11!$O$11:$O$17</definedName>
    <definedName name="A125992718W_Latest">Data11!$O$17</definedName>
    <definedName name="A125992722L">Data11!$AA$1:$AA$10,Data11!$AA$11:$AA$17</definedName>
    <definedName name="A125992722L_Data">Data11!$AA$11:$AA$17</definedName>
    <definedName name="A125992722L_Latest">Data11!$AA$17</definedName>
    <definedName name="A125992726W">Data11!$AM$1:$AM$10,Data11!$AM$11:$AM$17</definedName>
    <definedName name="A125992726W_Data">Data11!$AM$11:$AM$17</definedName>
    <definedName name="A125992726W_Latest">Data11!$AM$17</definedName>
    <definedName name="A125992730L">Data11!$AY$1:$AY$10,Data11!$AY$11:$AY$17</definedName>
    <definedName name="A125992730L_Data">Data11!$AY$11:$AY$17</definedName>
    <definedName name="A125992730L_Latest">Data11!$AY$17</definedName>
    <definedName name="A125992734W">Data11!$CO$1:$CO$10,Data11!$CO$11:$CO$17</definedName>
    <definedName name="A125992734W_Data">Data11!$CO$11:$CO$17</definedName>
    <definedName name="A125992734W_Latest">Data11!$CO$17</definedName>
    <definedName name="A125992738F">Data11!$EE$1:$EE$10,Data11!$EE$11:$EE$17</definedName>
    <definedName name="A125992738F_Data">Data11!$EE$11:$EE$17</definedName>
    <definedName name="A125992738F_Latest">Data11!$EE$17</definedName>
    <definedName name="A125992742W">Data10!$DQ$1:$DQ$10,Data10!$DQ$11:$DQ$17</definedName>
    <definedName name="A125992742W_Data">Data10!$DQ$11:$DQ$17</definedName>
    <definedName name="A125992742W_Latest">Data10!$DQ$17</definedName>
    <definedName name="A125992746F">Data10!$EI$1:$EI$10,Data10!$EI$11:$EI$17</definedName>
    <definedName name="A125992746F_Data">Data10!$EI$11:$EI$17</definedName>
    <definedName name="A125992746F_Latest">Data10!$EI$17</definedName>
    <definedName name="A125992750W">Data10!$EO$1:$EO$10,Data10!$EO$11:$EO$17</definedName>
    <definedName name="A125992750W_Data">Data10!$EO$11:$EO$17</definedName>
    <definedName name="A125992750W_Latest">Data10!$EO$17</definedName>
    <definedName name="A125992754F">Data10!$FM$1:$FM$10,Data10!$FM$11:$FM$17</definedName>
    <definedName name="A125992754F_Data">Data10!$FM$11:$FM$17</definedName>
    <definedName name="A125992754F_Latest">Data10!$FM$17</definedName>
    <definedName name="A125992758R">Data10!$FY$1:$FY$10,Data10!$FY$11:$FY$17</definedName>
    <definedName name="A125992758R_Data">Data10!$FY$11:$FY$17</definedName>
    <definedName name="A125992758R_Latest">Data10!$FY$17</definedName>
    <definedName name="A125992762F">Data10!$GE$1:$GE$10,Data10!$GE$11:$GE$17</definedName>
    <definedName name="A125992762F_Data">Data10!$GE$11:$GE$17</definedName>
    <definedName name="A125992762F_Latest">Data10!$GE$17</definedName>
    <definedName name="A125992766R">Data10!$HU$1:$HU$10,Data10!$HU$11:$HU$17</definedName>
    <definedName name="A125992766R_Data">Data10!$HU$11:$HU$17</definedName>
    <definedName name="A125992766R_Latest">Data10!$HU$17</definedName>
    <definedName name="A125992770F">Data11!$AS$1:$AS$10,Data11!$AS$11:$AS$17</definedName>
    <definedName name="A125992770F_Data">Data11!$AS$11:$AS$17</definedName>
    <definedName name="A125992770F_Latest">Data11!$AS$17</definedName>
    <definedName name="A125992774R">Data11!$BQ$1:$BQ$10,Data11!$BQ$11:$BQ$17</definedName>
    <definedName name="A125992774R_Data">Data11!$BQ$11:$BQ$17</definedName>
    <definedName name="A125992774R_Latest">Data11!$BQ$17</definedName>
    <definedName name="A125992778X">Data11!$BW$1:$BW$10,Data11!$BW$11:$BW$17</definedName>
    <definedName name="A125992778X_Data">Data11!$BW$11:$BW$17</definedName>
    <definedName name="A125992778X_Latest">Data11!$BW$17</definedName>
    <definedName name="A125992782R">Data11!$DA$1:$DA$10,Data11!$DA$11:$DA$17</definedName>
    <definedName name="A125992782R_Data">Data11!$DA$11:$DA$17</definedName>
    <definedName name="A125992782R_Latest">Data11!$DA$17</definedName>
    <definedName name="A125992786X">Data11!$DG$1:$DG$10,Data11!$DG$11:$DG$17</definedName>
    <definedName name="A125992786X_Data">Data11!$DG$11:$DG$17</definedName>
    <definedName name="A125992786X_Latest">Data11!$DG$17</definedName>
    <definedName name="A125992790R">Data10!$EU$1:$EU$10,Data10!$EU$11:$EU$17</definedName>
    <definedName name="A125992790R_Data">Data10!$EU$11:$EU$17</definedName>
    <definedName name="A125992790R_Latest">Data10!$EU$17</definedName>
    <definedName name="A125992794X">Data10!$IJ$1:$IJ$10,Data10!$IJ$11:$IJ$17</definedName>
    <definedName name="A125992794X_Data">Data10!$IJ$11:$IJ$17</definedName>
    <definedName name="A125992794X_Latest">Data10!$IJ$17</definedName>
    <definedName name="A125992798J">Data10!$IP$1:$IP$10,Data10!$IP$11:$IP$17</definedName>
    <definedName name="A125992798J_Data">Data10!$IP$11:$IP$17</definedName>
    <definedName name="A125992798J_Latest">Data10!$IP$17</definedName>
    <definedName name="A125992802L">Data11!$BK$1:$BK$10,Data11!$BK$11:$BK$17</definedName>
    <definedName name="A125992802L_Data">Data11!$BK$11:$BK$17</definedName>
    <definedName name="A125992802L_Latest">Data11!$BK$17</definedName>
    <definedName name="A125992806W">Data11!$EK$1:$EK$10,Data11!$EK$11:$EK$17</definedName>
    <definedName name="A125992806W_Data">Data11!$EK$11:$EK$17</definedName>
    <definedName name="A125992806W_Latest">Data11!$EK$17</definedName>
    <definedName name="A125992810L">Data10!$DK$1:$DK$10,Data10!$DK$11:$DK$17</definedName>
    <definedName name="A125992810L_Data">Data10!$DK$11:$DK$17</definedName>
    <definedName name="A125992810L_Latest">Data10!$DK$17</definedName>
    <definedName name="A125992814W">Data10!$DW$1:$DW$10,Data10!$DW$11:$DW$17</definedName>
    <definedName name="A125992814W_Data">Data10!$DW$11:$DW$17</definedName>
    <definedName name="A125992814W_Latest">Data10!$DW$17</definedName>
    <definedName name="A125992818F">Data10!$EC$1:$EC$10,Data10!$EC$11:$EC$17</definedName>
    <definedName name="A125992818F_Data">Data10!$EC$11:$EC$17</definedName>
    <definedName name="A125992818F_Latest">Data10!$EC$17</definedName>
    <definedName name="A125992822W">Data10!$FG$1:$FG$10,Data10!$FG$11:$FG$17</definedName>
    <definedName name="A125992822W_Data">Data10!$FG$11:$FG$17</definedName>
    <definedName name="A125992822W_Latest">Data10!$FG$17</definedName>
    <definedName name="A125992826F">Data10!$GW$1:$GW$10,Data10!$GW$11:$GW$17</definedName>
    <definedName name="A125992826F_Data">Data10!$GW$11:$GW$17</definedName>
    <definedName name="A125992826F_Latest">Data10!$GW$17</definedName>
    <definedName name="A125992830W">Data10!$HC$1:$HC$10,Data10!$HC$11:$HC$17</definedName>
    <definedName name="A125992830W_Data">Data10!$HC$11:$HC$17</definedName>
    <definedName name="A125992830W_Latest">Data10!$HC$17</definedName>
    <definedName name="A125992834F">Data10!$GK$1:$GK$10,Data10!$GK$11:$GK$17</definedName>
    <definedName name="A125992834F_Data">Data10!$GK$11:$GK$17</definedName>
    <definedName name="A125992834F_Latest">Data10!$GK$17</definedName>
    <definedName name="A125992838R">Data10!$IA$1:$IA$10,Data10!$IA$11:$IA$17</definedName>
    <definedName name="A125992838R_Data">Data10!$IA$11:$IA$17</definedName>
    <definedName name="A125992838R_Latest">Data10!$IA$17</definedName>
    <definedName name="A125992842F">Data11!$CC$1:$CC$10,Data11!$CC$11:$CC$17</definedName>
    <definedName name="A125992842F_Data">Data11!$CC$11:$CC$17</definedName>
    <definedName name="A125992842F_Latest">Data11!$CC$17</definedName>
    <definedName name="A125992846R">Data11!$DY$1:$DY$10,Data11!$DY$11:$DY$17</definedName>
    <definedName name="A125992846R_Data">Data11!$DY$11:$DY$17</definedName>
    <definedName name="A125992846R_Latest">Data11!$DY$17</definedName>
    <definedName name="A125992850F">Data11!$EQ$1:$EQ$10,Data11!$EQ$11:$EQ$17</definedName>
    <definedName name="A125992850F_Data">Data11!$EQ$11:$EQ$17</definedName>
    <definedName name="A125992850F_Latest">Data11!$EQ$17</definedName>
    <definedName name="A125992854R">Data3!$GC$1:$GC$10,Data3!$GC$11:$GC$17</definedName>
    <definedName name="A125992854R_Data">Data3!$GC$11:$GC$17</definedName>
    <definedName name="A125992854R_Latest">Data3!$GC$17</definedName>
    <definedName name="A125992858X">Data3!$GU$1:$GU$10,Data3!$GU$11:$GU$17</definedName>
    <definedName name="A125992858X_Data">Data3!$GU$11:$GU$17</definedName>
    <definedName name="A125992858X_Latest">Data3!$GU$17</definedName>
    <definedName name="A125992866X">Data3!$IN$1:$IN$10,Data3!$IN$11:$IN$17</definedName>
    <definedName name="A125992866X_Data">Data3!$IN$11:$IN$17</definedName>
    <definedName name="A125992866X_Latest">Data3!$IN$17</definedName>
    <definedName name="A125992870R">Data4!$BU$1:$BU$10,Data4!$BU$11:$BU$17</definedName>
    <definedName name="A125992870R_Data">Data4!$BU$11:$BU$17</definedName>
    <definedName name="A125992870R_Latest">Data4!$BU$17</definedName>
    <definedName name="A125992874X">Data4!$DE$1:$DE$10,Data4!$DE$11:$DE$17</definedName>
    <definedName name="A125992874X_Data">Data4!$DE$11:$DE$17</definedName>
    <definedName name="A125992874X_Latest">Data4!$DE$17</definedName>
    <definedName name="A125992878J">Data3!$CQ$1:$CQ$10,Data3!$CQ$11:$CQ$17</definedName>
    <definedName name="A125992878J_Data">Data3!$CQ$11:$CQ$17</definedName>
    <definedName name="A125992878J_Latest">Data3!$CQ$17</definedName>
    <definedName name="A125992882X">Data3!$FE$1:$FE$10,Data3!$FE$11:$FE$17</definedName>
    <definedName name="A125992882X_Data">Data3!$FE$11:$FE$17</definedName>
    <definedName name="A125992882X_Latest">Data3!$FE$17</definedName>
    <definedName name="A125992886J">Data4!$G$1:$G$10,Data4!$G$11:$G$17</definedName>
    <definedName name="A125992886J_Data">Data4!$G$11:$G$17</definedName>
    <definedName name="A125992886J_Latest">Data4!$G$17</definedName>
    <definedName name="A125992890X">Data4!$CG$1:$CG$10,Data4!$CG$11:$CG$17</definedName>
    <definedName name="A125992890X_Data">Data4!$CG$11:$CG$17</definedName>
    <definedName name="A125992890X_Latest">Data4!$CG$17</definedName>
    <definedName name="A125992894J">Data3!$IH$1:$IH$10,Data3!$IH$11:$IH$17</definedName>
    <definedName name="A125992894J_Data">Data3!$IH$11:$IH$17</definedName>
    <definedName name="A125992894J_Latest">Data3!$IH$17</definedName>
    <definedName name="A125992898T">Data4!$S$1:$S$10,Data4!$S$11:$S$17</definedName>
    <definedName name="A125992898T_Data">Data4!$S$11:$S$17</definedName>
    <definedName name="A125992898T_Latest">Data4!$S$17</definedName>
    <definedName name="A125992902W">Data4!$AQ$1:$AQ$10,Data4!$AQ$11:$AQ$17</definedName>
    <definedName name="A125992902W_Data">Data4!$AQ$11:$AQ$17</definedName>
    <definedName name="A125992902W_Latest">Data4!$AQ$17</definedName>
    <definedName name="A125992906F">Data4!$CY$1:$CY$10,Data4!$CY$11:$CY$17</definedName>
    <definedName name="A125992906F_Data">Data4!$CY$11:$CY$17</definedName>
    <definedName name="A125992906F_Latest">Data4!$CY$17</definedName>
    <definedName name="A125992910W">Data3!$EM$1:$EM$10,Data3!$EM$11:$EM$17</definedName>
    <definedName name="A125992910W_Data">Data3!$EM$11:$EM$17</definedName>
    <definedName name="A125992910W_Latest">Data3!$EM$17</definedName>
    <definedName name="A125992914F">Data3!$HA$1:$HA$10,Data3!$HA$11:$HA$17</definedName>
    <definedName name="A125992914F_Data">Data3!$HA$11:$HA$17</definedName>
    <definedName name="A125992914F_Latest">Data3!$HA$17</definedName>
    <definedName name="A125992918R">Data3!$IQ$1:$IQ$10,Data3!$IQ$11:$IQ$17</definedName>
    <definedName name="A125992918R_Data">Data3!$IQ$11:$IQ$17</definedName>
    <definedName name="A125992918R_Latest">Data3!$IQ$17</definedName>
    <definedName name="A125992922F">Data4!$M$1:$M$10,Data4!$M$11:$M$17</definedName>
    <definedName name="A125992922F_Data">Data4!$M$11:$M$17</definedName>
    <definedName name="A125992922F_Latest">Data4!$M$17</definedName>
    <definedName name="A125992926R">Data4!$Y$1:$Y$10,Data4!$Y$11:$Y$17</definedName>
    <definedName name="A125992926R_Data">Data4!$Y$11:$Y$17</definedName>
    <definedName name="A125992926R_Latest">Data4!$Y$17</definedName>
    <definedName name="A125992930F">Data4!$AK$1:$AK$10,Data4!$AK$11:$AK$17</definedName>
    <definedName name="A125992930F_Data">Data4!$AK$11:$AK$17</definedName>
    <definedName name="A125992930F_Latest">Data4!$AK$17</definedName>
    <definedName name="A125992934R">Data4!$CA$1:$CA$10,Data4!$CA$11:$CA$17</definedName>
    <definedName name="A125992934R_Data">Data4!$CA$11:$CA$17</definedName>
    <definedName name="A125992934R_Latest">Data4!$CA$17</definedName>
    <definedName name="A125992938X">Data4!$DQ$1:$DQ$10,Data4!$DQ$11:$DQ$17</definedName>
    <definedName name="A125992938X_Data">Data4!$DQ$11:$DQ$17</definedName>
    <definedName name="A125992938X_Latest">Data4!$DQ$17</definedName>
    <definedName name="A125992942R">Data3!$DC$1:$DC$10,Data3!$DC$11:$DC$17</definedName>
    <definedName name="A125992942R_Data">Data3!$DC$11:$DC$17</definedName>
    <definedName name="A125992942R_Latest">Data3!$DC$17</definedName>
    <definedName name="A125992946X">Data3!$DU$1:$DU$10,Data3!$DU$11:$DU$17</definedName>
    <definedName name="A125992946X_Data">Data3!$DU$11:$DU$17</definedName>
    <definedName name="A125992946X_Latest">Data3!$DU$17</definedName>
    <definedName name="A125992950R">Data3!$EA$1:$EA$10,Data3!$EA$11:$EA$17</definedName>
    <definedName name="A125992950R_Data">Data3!$EA$11:$EA$17</definedName>
    <definedName name="A125992950R_Latest">Data3!$EA$17</definedName>
    <definedName name="A125992954X">Data3!$EY$1:$EY$10,Data3!$EY$11:$EY$17</definedName>
    <definedName name="A125992954X_Data">Data3!$EY$11:$EY$17</definedName>
    <definedName name="A125992954X_Latest">Data3!$EY$17</definedName>
    <definedName name="A125992958J">Data3!$FK$1:$FK$10,Data3!$FK$11:$FK$17</definedName>
    <definedName name="A125992958J_Data">Data3!$FK$11:$FK$17</definedName>
    <definedName name="A125992958J_Latest">Data3!$FK$17</definedName>
    <definedName name="A125992962X">Data3!$FQ$1:$FQ$10,Data3!$FQ$11:$FQ$17</definedName>
    <definedName name="A125992962X_Data">Data3!$FQ$11:$FQ$17</definedName>
    <definedName name="A125992962X_Latest">Data3!$FQ$17</definedName>
    <definedName name="A125992966J">Data3!$HG$1:$HG$10,Data3!$HG$11:$HG$17</definedName>
    <definedName name="A125992966J_Data">Data3!$HG$11:$HG$17</definedName>
    <definedName name="A125992966J_Latest">Data3!$HG$17</definedName>
    <definedName name="A125992970X">Data4!$AE$1:$AE$10,Data4!$AE$11:$AE$17</definedName>
    <definedName name="A125992970X_Data">Data4!$AE$11:$AE$17</definedName>
    <definedName name="A125992970X_Latest">Data4!$AE$17</definedName>
    <definedName name="A125992974J">Data4!$BC$1:$BC$10,Data4!$BC$11:$BC$17</definedName>
    <definedName name="A125992974J_Data">Data4!$BC$11:$BC$17</definedName>
    <definedName name="A125992974J_Latest">Data4!$BC$17</definedName>
    <definedName name="A125992978T">Data4!$BI$1:$BI$10,Data4!$BI$11:$BI$17</definedName>
    <definedName name="A125992978T_Data">Data4!$BI$11:$BI$17</definedName>
    <definedName name="A125992978T_Latest">Data4!$BI$17</definedName>
    <definedName name="A125992982J">Data4!$CM$1:$CM$10,Data4!$CM$11:$CM$17</definedName>
    <definedName name="A125992982J_Data">Data4!$CM$11:$CM$17</definedName>
    <definedName name="A125992982J_Latest">Data4!$CM$17</definedName>
    <definedName name="A125992986T">Data4!$CS$1:$CS$10,Data4!$CS$11:$CS$17</definedName>
    <definedName name="A125992986T_Data">Data4!$CS$11:$CS$17</definedName>
    <definedName name="A125992986T_Latest">Data4!$CS$17</definedName>
    <definedName name="A125992990J">Data3!$EG$1:$EG$10,Data3!$EG$11:$EG$17</definedName>
    <definedName name="A125992990J_Data">Data3!$EG$11:$EG$17</definedName>
    <definedName name="A125992990J_Latest">Data3!$EG$17</definedName>
    <definedName name="A125992994T">Data3!$HV$1:$HV$10,Data3!$HV$11:$HV$17</definedName>
    <definedName name="A125992994T_Data">Data3!$HV$11:$HV$17</definedName>
    <definedName name="A125992994T_Latest">Data3!$HV$17</definedName>
    <definedName name="A125992998A">Data3!$IB$1:$IB$10,Data3!$IB$11:$IB$17</definedName>
    <definedName name="A125992998A_Data">Data3!$IB$11:$IB$17</definedName>
    <definedName name="A125992998A_Latest">Data3!$IB$17</definedName>
    <definedName name="A125993002J">Data4!$AW$1:$AW$10,Data4!$AW$11:$AW$17</definedName>
    <definedName name="A125993002J_Data">Data4!$AW$11:$AW$17</definedName>
    <definedName name="A125993002J_Latest">Data4!$AW$17</definedName>
    <definedName name="A125993006T">Data4!$DW$1:$DW$10,Data4!$DW$11:$DW$17</definedName>
    <definedName name="A125993006T_Data">Data4!$DW$11:$DW$17</definedName>
    <definedName name="A125993006T_Latest">Data4!$DW$17</definedName>
    <definedName name="A125993010J">Data3!$CW$1:$CW$10,Data3!$CW$11:$CW$17</definedName>
    <definedName name="A125993010J_Data">Data3!$CW$11:$CW$17</definedName>
    <definedName name="A125993010J_Latest">Data3!$CW$17</definedName>
    <definedName name="A125993014T">Data3!$DI$1:$DI$10,Data3!$DI$11:$DI$17</definedName>
    <definedName name="A125993014T_Data">Data3!$DI$11:$DI$17</definedName>
    <definedName name="A125993014T_Latest">Data3!$DI$17</definedName>
    <definedName name="A125993018A">Data3!$DO$1:$DO$10,Data3!$DO$11:$DO$17</definedName>
    <definedName name="A125993018A_Data">Data3!$DO$11:$DO$17</definedName>
    <definedName name="A125993018A_Latest">Data3!$DO$17</definedName>
    <definedName name="A125993022T">Data3!$ES$1:$ES$10,Data3!$ES$11:$ES$17</definedName>
    <definedName name="A125993022T_Data">Data3!$ES$11:$ES$17</definedName>
    <definedName name="A125993022T_Latest">Data3!$ES$17</definedName>
    <definedName name="A125993026A">Data3!$GI$1:$GI$10,Data3!$GI$11:$GI$17</definedName>
    <definedName name="A125993026A_Data">Data3!$GI$11:$GI$17</definedName>
    <definedName name="A125993026A_Latest">Data3!$GI$17</definedName>
    <definedName name="A125993030T">Data3!$GO$1:$GO$10,Data3!$GO$11:$GO$17</definedName>
    <definedName name="A125993030T_Data">Data3!$GO$11:$GO$17</definedName>
    <definedName name="A125993030T_Latest">Data3!$GO$17</definedName>
    <definedName name="A125993034A">Data3!$FW$1:$FW$10,Data3!$FW$11:$FW$17</definedName>
    <definedName name="A125993034A_Data">Data3!$FW$11:$FW$17</definedName>
    <definedName name="A125993034A_Latest">Data3!$FW$17</definedName>
    <definedName name="A125993038K">Data3!$HM$1:$HM$10,Data3!$HM$11:$HM$17</definedName>
    <definedName name="A125993038K_Data">Data3!$HM$11:$HM$17</definedName>
    <definedName name="A125993038K_Latest">Data3!$HM$17</definedName>
    <definedName name="A125993042A">Data4!$BO$1:$BO$10,Data4!$BO$11:$BO$17</definedName>
    <definedName name="A125993042A_Data">Data4!$BO$11:$BO$17</definedName>
    <definedName name="A125993042A_Latest">Data4!$BO$17</definedName>
    <definedName name="A125993046K">Data4!$DK$1:$DK$10,Data4!$DK$11:$DK$17</definedName>
    <definedName name="A125993046K_Data">Data4!$DK$11:$DK$17</definedName>
    <definedName name="A125993046K_Latest">Data4!$DK$17</definedName>
    <definedName name="A125993050A">Data4!$EC$1:$EC$10,Data4!$EC$11:$EC$17</definedName>
    <definedName name="A125993050A_Data">Data4!$EC$11:$EC$17</definedName>
    <definedName name="A125993050A_Latest">Data4!$EC$17</definedName>
    <definedName name="A125993054K">Data7!$BO$1:$BO$10,Data7!$BO$11:$BO$17</definedName>
    <definedName name="A125993054K_Data">Data7!$BO$11:$BO$17</definedName>
    <definedName name="A125993054K_Latest">Data7!$BO$17</definedName>
    <definedName name="A125993058V">Data7!$CG$1:$CG$10,Data7!$CG$11:$CG$17</definedName>
    <definedName name="A125993058V_Data">Data7!$CG$11:$CG$17</definedName>
    <definedName name="A125993058V_Latest">Data7!$CG$17</definedName>
    <definedName name="A125993066V">Data7!$DZ$1:$DZ$10,Data7!$DZ$11:$DZ$17</definedName>
    <definedName name="A125993066V_Data">Data7!$DZ$11:$DZ$17</definedName>
    <definedName name="A125993066V_Latest">Data7!$DZ$17</definedName>
    <definedName name="A125993070K">Data7!$GW$1:$GW$10,Data7!$GW$11:$GW$17</definedName>
    <definedName name="A125993070K_Data">Data7!$GW$11:$GW$17</definedName>
    <definedName name="A125993070K_Latest">Data7!$GW$17</definedName>
    <definedName name="A125993074V">Data7!$IG$1:$IG$10,Data7!$IG$11:$IG$17</definedName>
    <definedName name="A125993074V_Data">Data7!$IG$11:$IG$17</definedName>
    <definedName name="A125993074V_Latest">Data7!$IG$17</definedName>
    <definedName name="A125993078C">Data6!$HS$1:$HS$10,Data6!$HS$11:$HS$17</definedName>
    <definedName name="A125993078C_Data">Data6!$HS$11:$HS$17</definedName>
    <definedName name="A125993078C_Latest">Data6!$HS$17</definedName>
    <definedName name="A125993082V">Data7!$AQ$1:$AQ$10,Data7!$AQ$11:$AQ$17</definedName>
    <definedName name="A125993082V_Data">Data7!$AQ$11:$AQ$17</definedName>
    <definedName name="A125993082V_Latest">Data7!$AQ$17</definedName>
    <definedName name="A125993086C">Data7!$EI$1:$EI$10,Data7!$EI$11:$EI$17</definedName>
    <definedName name="A125993086C_Data">Data7!$EI$11:$EI$17</definedName>
    <definedName name="A125993086C_Latest">Data7!$EI$17</definedName>
    <definedName name="A125993090V">Data7!$HI$1:$HI$10,Data7!$HI$11:$HI$17</definedName>
    <definedName name="A125993090V_Data">Data7!$HI$11:$HI$17</definedName>
    <definedName name="A125993090V_Latest">Data7!$HI$17</definedName>
    <definedName name="A125993094C">Data7!$DT$1:$DT$10,Data7!$DT$11:$DT$17</definedName>
    <definedName name="A125993094C_Data">Data7!$DT$11:$DT$17</definedName>
    <definedName name="A125993094C_Latest">Data7!$DT$17</definedName>
    <definedName name="A125993098L">Data7!$EU$1:$EU$10,Data7!$EU$11:$EU$17</definedName>
    <definedName name="A125993098L_Data">Data7!$EU$11:$EU$17</definedName>
    <definedName name="A125993098L_Latest">Data7!$EU$17</definedName>
    <definedName name="A125993102T">Data7!$FS$1:$FS$10,Data7!$FS$11:$FS$17</definedName>
    <definedName name="A125993102T_Data">Data7!$FS$11:$FS$17</definedName>
    <definedName name="A125993102T_Latest">Data7!$FS$17</definedName>
    <definedName name="A125993106A">Data7!$IA$1:$IA$10,Data7!$IA$11:$IA$17</definedName>
    <definedName name="A125993106A_Data">Data7!$IA$11:$IA$17</definedName>
    <definedName name="A125993106A_Latest">Data7!$IA$17</definedName>
    <definedName name="A125993110T">Data7!$Y$1:$Y$10,Data7!$Y$11:$Y$17</definedName>
    <definedName name="A125993110T_Data">Data7!$Y$11:$Y$17</definedName>
    <definedName name="A125993110T_Latest">Data7!$Y$17</definedName>
    <definedName name="A125993114A">Data7!$CM$1:$CM$10,Data7!$CM$11:$CM$17</definedName>
    <definedName name="A125993114A_Data">Data7!$CM$11:$CM$17</definedName>
    <definedName name="A125993114A_Latest">Data7!$CM$17</definedName>
    <definedName name="A125993118K">Data7!$EC$1:$EC$10,Data7!$EC$11:$EC$17</definedName>
    <definedName name="A125993118K_Data">Data7!$EC$11:$EC$17</definedName>
    <definedName name="A125993118K_Latest">Data7!$EC$17</definedName>
    <definedName name="A125993122A">Data7!$EO$1:$EO$10,Data7!$EO$11:$EO$17</definedName>
    <definedName name="A125993122A_Data">Data7!$EO$11:$EO$17</definedName>
    <definedName name="A125993122A_Latest">Data7!$EO$17</definedName>
    <definedName name="A125993126K">Data7!$FA$1:$FA$10,Data7!$FA$11:$FA$17</definedName>
    <definedName name="A125993126K_Data">Data7!$FA$11:$FA$17</definedName>
    <definedName name="A125993126K_Latest">Data7!$FA$17</definedName>
    <definedName name="A125993130A">Data7!$FM$1:$FM$10,Data7!$FM$11:$FM$17</definedName>
    <definedName name="A125993130A_Data">Data7!$FM$11:$FM$17</definedName>
    <definedName name="A125993130A_Latest">Data7!$FM$17</definedName>
    <definedName name="A125993134K">Data7!$HC$1:$HC$10,Data7!$HC$11:$HC$17</definedName>
    <definedName name="A125993134K_Data">Data7!$HC$11:$HC$17</definedName>
    <definedName name="A125993134K_Latest">Data7!$HC$17</definedName>
    <definedName name="A125993138V">Data8!$C$1:$C$10,Data8!$C$11:$C$17</definedName>
    <definedName name="A125993138V_Data">Data8!$C$11:$C$17</definedName>
    <definedName name="A125993138V_Latest">Data8!$C$17</definedName>
    <definedName name="A125993142K">Data6!$IE$1:$IE$10,Data6!$IE$11:$IE$17</definedName>
    <definedName name="A125993142K_Data">Data6!$IE$11:$IE$17</definedName>
    <definedName name="A125993142K_Latest">Data6!$IE$17</definedName>
    <definedName name="A125993146V">Data7!$G$1:$G$10,Data7!$G$11:$G$17</definedName>
    <definedName name="A125993146V_Data">Data7!$G$11:$G$17</definedName>
    <definedName name="A125993146V_Latest">Data7!$G$17</definedName>
    <definedName name="A125993150K">Data7!$M$1:$M$10,Data7!$M$11:$M$17</definedName>
    <definedName name="A125993150K_Data">Data7!$M$11:$M$17</definedName>
    <definedName name="A125993150K_Latest">Data7!$M$17</definedName>
    <definedName name="A125993154V">Data7!$AK$1:$AK$10,Data7!$AK$11:$AK$17</definedName>
    <definedName name="A125993154V_Data">Data7!$AK$11:$AK$17</definedName>
    <definedName name="A125993154V_Latest">Data7!$AK$17</definedName>
    <definedName name="A125993158C">Data7!$AW$1:$AW$10,Data7!$AW$11:$AW$17</definedName>
    <definedName name="A125993158C_Data">Data7!$AW$11:$AW$17</definedName>
    <definedName name="A125993158C_Latest">Data7!$AW$17</definedName>
    <definedName name="A125993162V">Data7!$BC$1:$BC$10,Data7!$BC$11:$BC$17</definedName>
    <definedName name="A125993162V_Data">Data7!$BC$11:$BC$17</definedName>
    <definedName name="A125993162V_Latest">Data7!$BC$17</definedName>
    <definedName name="A125993166C">Data7!$CS$1:$CS$10,Data7!$CS$11:$CS$17</definedName>
    <definedName name="A125993166C_Data">Data7!$CS$11:$CS$17</definedName>
    <definedName name="A125993166C_Latest">Data7!$CS$17</definedName>
    <definedName name="A125993170V">Data7!$FG$1:$FG$10,Data7!$FG$11:$FG$17</definedName>
    <definedName name="A125993170V_Data">Data7!$FG$11:$FG$17</definedName>
    <definedName name="A125993170V_Latest">Data7!$FG$17</definedName>
    <definedName name="A125993174C">Data7!$GE$1:$GE$10,Data7!$GE$11:$GE$17</definedName>
    <definedName name="A125993174C_Data">Data7!$GE$11:$GE$17</definedName>
    <definedName name="A125993174C_Latest">Data7!$GE$17</definedName>
    <definedName name="A125993178L">Data7!$GK$1:$GK$10,Data7!$GK$11:$GK$17</definedName>
    <definedName name="A125993178L_Data">Data7!$GK$11:$GK$17</definedName>
    <definedName name="A125993178L_Latest">Data7!$GK$17</definedName>
    <definedName name="A125993182C">Data7!$HO$1:$HO$10,Data7!$HO$11:$HO$17</definedName>
    <definedName name="A125993182C_Data">Data7!$HO$11:$HO$17</definedName>
    <definedName name="A125993182C_Latest">Data7!$HO$17</definedName>
    <definedName name="A125993186L">Data7!$HU$1:$HU$10,Data7!$HU$11:$HU$17</definedName>
    <definedName name="A125993186L_Data">Data7!$HU$11:$HU$17</definedName>
    <definedName name="A125993186L_Latest">Data7!$HU$17</definedName>
    <definedName name="A125993190C">Data7!$S$1:$S$10,Data7!$S$11:$S$17</definedName>
    <definedName name="A125993190C_Data">Data7!$S$11:$S$17</definedName>
    <definedName name="A125993190C_Latest">Data7!$S$17</definedName>
    <definedName name="A125993194L">Data7!$DH$1:$DH$10,Data7!$DH$11:$DH$17</definedName>
    <definedName name="A125993194L_Data">Data7!$DH$11:$DH$17</definedName>
    <definedName name="A125993194L_Latest">Data7!$DH$17</definedName>
    <definedName name="A125993198W">Data7!$DN$1:$DN$10,Data7!$DN$11:$DN$17</definedName>
    <definedName name="A125993198W_Data">Data7!$DN$11:$DN$17</definedName>
    <definedName name="A125993198W_Latest">Data7!$DN$17</definedName>
    <definedName name="A125993202A">Data7!$FY$1:$FY$10,Data7!$FY$11:$FY$17</definedName>
    <definedName name="A125993202A_Data">Data7!$FY$11:$FY$17</definedName>
    <definedName name="A125993202A_Latest">Data7!$FY$17</definedName>
    <definedName name="A125993206K">Data8!$I$1:$I$10,Data8!$I$11:$I$17</definedName>
    <definedName name="A125993206K_Data">Data8!$I$11:$I$17</definedName>
    <definedName name="A125993206K_Latest">Data8!$I$17</definedName>
    <definedName name="A125993210A">Data6!$HY$1:$HY$10,Data6!$HY$11:$HY$17</definedName>
    <definedName name="A125993210A_Data">Data6!$HY$11:$HY$17</definedName>
    <definedName name="A125993210A_Latest">Data6!$HY$17</definedName>
    <definedName name="A125993214K">Data6!$IK$1:$IK$10,Data6!$IK$11:$IK$17</definedName>
    <definedName name="A125993214K_Data">Data6!$IK$11:$IK$17</definedName>
    <definedName name="A125993214K_Latest">Data6!$IK$17</definedName>
    <definedName name="A125993218V">Data6!$IQ$1:$IQ$10,Data6!$IQ$11:$IQ$17</definedName>
    <definedName name="A125993218V_Data">Data6!$IQ$11:$IQ$17</definedName>
    <definedName name="A125993218V_Latest">Data6!$IQ$17</definedName>
    <definedName name="A125993222K">Data7!$AE$1:$AE$10,Data7!$AE$11:$AE$17</definedName>
    <definedName name="A125993222K_Data">Data7!$AE$11:$AE$17</definedName>
    <definedName name="A125993222K_Latest">Data7!$AE$17</definedName>
    <definedName name="A125993226V">Data7!$BU$1:$BU$10,Data7!$BU$11:$BU$17</definedName>
    <definedName name="A125993226V_Data">Data7!$BU$11:$BU$17</definedName>
    <definedName name="A125993226V_Latest">Data7!$BU$17</definedName>
    <definedName name="A125993230K">Data7!$CA$1:$CA$10,Data7!$CA$11:$CA$17</definedName>
    <definedName name="A125993230K_Data">Data7!$CA$11:$CA$17</definedName>
    <definedName name="A125993230K_Latest">Data7!$CA$17</definedName>
    <definedName name="A125993234V">Data7!$BI$1:$BI$10,Data7!$BI$11:$BI$17</definedName>
    <definedName name="A125993234V_Data">Data7!$BI$11:$BI$17</definedName>
    <definedName name="A125993234V_Latest">Data7!$BI$17</definedName>
    <definedName name="A125993238C">Data7!$CY$1:$CY$10,Data7!$CY$11:$CY$17</definedName>
    <definedName name="A125993238C_Data">Data7!$CY$11:$CY$17</definedName>
    <definedName name="A125993238C_Latest">Data7!$CY$17</definedName>
    <definedName name="A125993242V">Data7!$GQ$1:$GQ$10,Data7!$GQ$11:$GQ$17</definedName>
    <definedName name="A125993242V_Data">Data7!$GQ$11:$GQ$17</definedName>
    <definedName name="A125993242V_Latest">Data7!$GQ$17</definedName>
    <definedName name="A125993246C">Data7!$IM$1:$IM$10,Data7!$IM$11:$IM$17</definedName>
    <definedName name="A125993246C_Data">Data7!$IM$11:$IM$17</definedName>
    <definedName name="A125993246C_Latest">Data7!$IM$17</definedName>
    <definedName name="A125993250V">Data8!$O$1:$O$10,Data8!$O$11:$O$17</definedName>
    <definedName name="A125993250V_Data">Data8!$O$11:$O$17</definedName>
    <definedName name="A125993250V_Latest">Data8!$O$17</definedName>
    <definedName name="A125993254C">Data8!$DG$1:$DG$10,Data8!$DG$11:$DG$17</definedName>
    <definedName name="A125993254C_Data">Data8!$DG$11:$DG$17</definedName>
    <definedName name="A125993254C_Latest">Data8!$DG$17</definedName>
    <definedName name="A125993258L">Data8!$DY$1:$DY$10,Data8!$DY$11:$DY$17</definedName>
    <definedName name="A125993258L_Data">Data8!$DY$11:$DY$17</definedName>
    <definedName name="A125993258L_Latest">Data8!$DY$17</definedName>
    <definedName name="A125993266L">Data8!$FR$1:$FR$10,Data8!$FR$11:$FR$17</definedName>
    <definedName name="A125993266L_Data">Data8!$FR$11:$FR$17</definedName>
    <definedName name="A125993266L_Latest">Data8!$FR$17</definedName>
    <definedName name="A125993270C">Data8!$IO$1:$IO$10,Data8!$IO$11:$IO$17</definedName>
    <definedName name="A125993270C_Data">Data8!$IO$11:$IO$17</definedName>
    <definedName name="A125993270C_Latest">Data8!$IO$17</definedName>
    <definedName name="A125993274L">Data9!$AI$1:$AI$10,Data9!$AI$11:$AI$17</definedName>
    <definedName name="A125993274L_Data">Data9!$AI$11:$AI$17</definedName>
    <definedName name="A125993274L_Latest">Data9!$AI$17</definedName>
    <definedName name="A125993278W">Data8!$U$1:$U$10,Data8!$U$11:$U$17</definedName>
    <definedName name="A125993278W_Data">Data8!$U$11:$U$17</definedName>
    <definedName name="A125993278W_Latest">Data8!$U$17</definedName>
    <definedName name="A125993282L">Data8!$CI$1:$CI$10,Data8!$CI$11:$CI$17</definedName>
    <definedName name="A125993282L_Data">Data8!$CI$11:$CI$17</definedName>
    <definedName name="A125993282L_Latest">Data8!$CI$17</definedName>
    <definedName name="A125993286W">Data8!$GA$1:$GA$10,Data8!$GA$11:$GA$17</definedName>
    <definedName name="A125993286W_Data">Data8!$GA$11:$GA$17</definedName>
    <definedName name="A125993286W_Latest">Data8!$GA$17</definedName>
    <definedName name="A125993290L">Data9!$K$1:$K$10,Data9!$K$11:$K$17</definedName>
    <definedName name="A125993290L_Data">Data9!$K$11:$K$17</definedName>
    <definedName name="A125993290L_Latest">Data9!$K$17</definedName>
    <definedName name="A125993294W">Data8!$FL$1:$FL$10,Data8!$FL$11:$FL$17</definedName>
    <definedName name="A125993294W_Data">Data8!$FL$11:$FL$17</definedName>
    <definedName name="A125993294W_Latest">Data8!$FL$17</definedName>
    <definedName name="A125993298F">Data8!$GM$1:$GM$10,Data8!$GM$11:$GM$17</definedName>
    <definedName name="A125993298F_Data">Data8!$GM$11:$GM$17</definedName>
    <definedName name="A125993298F_Latest">Data8!$GM$17</definedName>
    <definedName name="A125993302K">Data8!$HK$1:$HK$10,Data8!$HK$11:$HK$17</definedName>
    <definedName name="A125993302K_Data">Data8!$HK$11:$HK$17</definedName>
    <definedName name="A125993302K_Latest">Data8!$HK$17</definedName>
    <definedName name="A125993306V">Data9!$AC$1:$AC$10,Data9!$AC$11:$AC$17</definedName>
    <definedName name="A125993306V_Data">Data9!$AC$11:$AC$17</definedName>
    <definedName name="A125993306V_Latest">Data9!$AC$17</definedName>
    <definedName name="A125993310K">Data8!$BQ$1:$BQ$10,Data8!$BQ$11:$BQ$17</definedName>
    <definedName name="A125993310K_Data">Data8!$BQ$11:$BQ$17</definedName>
    <definedName name="A125993310K_Latest">Data8!$BQ$17</definedName>
    <definedName name="A125993314V">Data8!$EE$1:$EE$10,Data8!$EE$11:$EE$17</definedName>
    <definedName name="A125993314V_Data">Data8!$EE$11:$EE$17</definedName>
    <definedName name="A125993314V_Latest">Data8!$EE$17</definedName>
    <definedName name="A125993318C">Data8!$FU$1:$FU$10,Data8!$FU$11:$FU$17</definedName>
    <definedName name="A125993318C_Data">Data8!$FU$11:$FU$17</definedName>
    <definedName name="A125993318C_Latest">Data8!$FU$17</definedName>
    <definedName name="A125993322V">Data8!$GG$1:$GG$10,Data8!$GG$11:$GG$17</definedName>
    <definedName name="A125993322V_Data">Data8!$GG$11:$GG$17</definedName>
    <definedName name="A125993322V_Latest">Data8!$GG$17</definedName>
    <definedName name="A125993326C">Data8!$GS$1:$GS$10,Data8!$GS$11:$GS$17</definedName>
    <definedName name="A125993326C_Data">Data8!$GS$11:$GS$17</definedName>
    <definedName name="A125993326C_Latest">Data8!$GS$17</definedName>
    <definedName name="A125993330V">Data8!$HE$1:$HE$10,Data8!$HE$11:$HE$17</definedName>
    <definedName name="A125993330V_Data">Data8!$HE$11:$HE$17</definedName>
    <definedName name="A125993330V_Latest">Data8!$HE$17</definedName>
    <definedName name="A125993334C">Data9!$E$1:$E$10,Data9!$E$11:$E$17</definedName>
    <definedName name="A125993334C_Data">Data9!$E$11:$E$17</definedName>
    <definedName name="A125993334C_Latest">Data9!$E$17</definedName>
    <definedName name="A125993338L">Data9!$AU$1:$AU$10,Data9!$AU$11:$AU$17</definedName>
    <definedName name="A125993338L_Data">Data9!$AU$11:$AU$17</definedName>
    <definedName name="A125993338L_Latest">Data9!$AU$17</definedName>
    <definedName name="A125993342C">Data8!$AG$1:$AG$10,Data8!$AG$11:$AG$17</definedName>
    <definedName name="A125993342C_Data">Data8!$AG$11:$AG$17</definedName>
    <definedName name="A125993342C_Latest">Data8!$AG$17</definedName>
    <definedName name="A125993346L">Data8!$AY$1:$AY$10,Data8!$AY$11:$AY$17</definedName>
    <definedName name="A125993346L_Data">Data8!$AY$11:$AY$17</definedName>
    <definedName name="A125993346L_Latest">Data8!$AY$17</definedName>
    <definedName name="A125993350C">Data8!$BE$1:$BE$10,Data8!$BE$11:$BE$17</definedName>
    <definedName name="A125993350C_Data">Data8!$BE$11:$BE$17</definedName>
    <definedName name="A125993350C_Latest">Data8!$BE$17</definedName>
    <definedName name="A125993354L">Data8!$CC$1:$CC$10,Data8!$CC$11:$CC$17</definedName>
    <definedName name="A125993354L_Data">Data8!$CC$11:$CC$17</definedName>
    <definedName name="A125993354L_Latest">Data8!$CC$17</definedName>
    <definedName name="A125993358W">Data8!$CO$1:$CO$10,Data8!$CO$11:$CO$17</definedName>
    <definedName name="A125993358W_Data">Data8!$CO$11:$CO$17</definedName>
    <definedName name="A125993358W_Latest">Data8!$CO$17</definedName>
    <definedName name="A125993362L">Data8!$CU$1:$CU$10,Data8!$CU$11:$CU$17</definedName>
    <definedName name="A125993362L_Data">Data8!$CU$11:$CU$17</definedName>
    <definedName name="A125993362L_Latest">Data8!$CU$17</definedName>
    <definedName name="A125993366W">Data8!$EK$1:$EK$10,Data8!$EK$11:$EK$17</definedName>
    <definedName name="A125993366W_Data">Data8!$EK$11:$EK$17</definedName>
    <definedName name="A125993366W_Latest">Data8!$EK$17</definedName>
    <definedName name="A125993370L">Data8!$GY$1:$GY$10,Data8!$GY$11:$GY$17</definedName>
    <definedName name="A125993370L_Data">Data8!$GY$11:$GY$17</definedName>
    <definedName name="A125993370L_Latest">Data8!$GY$17</definedName>
    <definedName name="A125993374W">Data8!$HW$1:$HW$10,Data8!$HW$11:$HW$17</definedName>
    <definedName name="A125993374W_Data">Data8!$HW$11:$HW$17</definedName>
    <definedName name="A125993374W_Latest">Data8!$HW$17</definedName>
    <definedName name="A125993378F">Data8!$IC$1:$IC$10,Data8!$IC$11:$IC$17</definedName>
    <definedName name="A125993378F_Data">Data8!$IC$11:$IC$17</definedName>
    <definedName name="A125993378F_Latest">Data8!$IC$17</definedName>
    <definedName name="A125993382W">Data9!$Q$1:$Q$10,Data9!$Q$11:$Q$17</definedName>
    <definedName name="A125993382W_Data">Data9!$Q$11:$Q$17</definedName>
    <definedName name="A125993382W_Latest">Data9!$Q$17</definedName>
    <definedName name="A125993386F">Data9!$W$1:$W$10,Data9!$W$11:$W$17</definedName>
    <definedName name="A125993386F_Data">Data9!$W$11:$W$17</definedName>
    <definedName name="A125993386F_Latest">Data9!$W$17</definedName>
    <definedName name="A125993390W">Data8!$BK$1:$BK$10,Data8!$BK$11:$BK$17</definedName>
    <definedName name="A125993390W_Data">Data8!$BK$11:$BK$17</definedName>
    <definedName name="A125993390W_Latest">Data8!$BK$17</definedName>
    <definedName name="A125993394F">Data8!$EZ$1:$EZ$10,Data8!$EZ$11:$EZ$17</definedName>
    <definedName name="A125993394F_Data">Data8!$EZ$11:$EZ$17</definedName>
    <definedName name="A125993394F_Latest">Data8!$EZ$17</definedName>
    <definedName name="A125993398R">Data8!$FF$1:$FF$10,Data8!$FF$11:$FF$17</definedName>
    <definedName name="A125993398R_Data">Data8!$FF$11:$FF$17</definedName>
    <definedName name="A125993398R_Latest">Data8!$FF$17</definedName>
    <definedName name="A125993402V">Data8!$HQ$1:$HQ$10,Data8!$HQ$11:$HQ$17</definedName>
    <definedName name="A125993402V_Data">Data8!$HQ$11:$HQ$17</definedName>
    <definedName name="A125993402V_Latest">Data8!$HQ$17</definedName>
    <definedName name="A125993406C">Data9!$BA$1:$BA$10,Data9!$BA$11:$BA$17</definedName>
    <definedName name="A125993406C_Data">Data9!$BA$11:$BA$17</definedName>
    <definedName name="A125993406C_Latest">Data9!$BA$17</definedName>
    <definedName name="A125993410V">Data8!$AA$1:$AA$10,Data8!$AA$11:$AA$17</definedName>
    <definedName name="A125993410V_Data">Data8!$AA$11:$AA$17</definedName>
    <definedName name="A125993410V_Latest">Data8!$AA$17</definedName>
    <definedName name="A125993414C">Data8!$AM$1:$AM$10,Data8!$AM$11:$AM$17</definedName>
    <definedName name="A125993414C_Data">Data8!$AM$11:$AM$17</definedName>
    <definedName name="A125993414C_Latest">Data8!$AM$17</definedName>
    <definedName name="A125993418L">Data8!$AS$1:$AS$10,Data8!$AS$11:$AS$17</definedName>
    <definedName name="A125993418L_Data">Data8!$AS$11:$AS$17</definedName>
    <definedName name="A125993418L_Latest">Data8!$AS$17</definedName>
    <definedName name="A125993422C">Data8!$BW$1:$BW$10,Data8!$BW$11:$BW$17</definedName>
    <definedName name="A125993422C_Data">Data8!$BW$11:$BW$17</definedName>
    <definedName name="A125993422C_Latest">Data8!$BW$17</definedName>
    <definedName name="A125993426L">Data8!$DM$1:$DM$10,Data8!$DM$11:$DM$17</definedName>
    <definedName name="A125993426L_Data">Data8!$DM$11:$DM$17</definedName>
    <definedName name="A125993426L_Latest">Data8!$DM$17</definedName>
    <definedName name="A125993430C">Data8!$DS$1:$DS$10,Data8!$DS$11:$DS$17</definedName>
    <definedName name="A125993430C_Data">Data8!$DS$11:$DS$17</definedName>
    <definedName name="A125993430C_Latest">Data8!$DS$17</definedName>
    <definedName name="A125993434L">Data8!$DA$1:$DA$10,Data8!$DA$11:$DA$17</definedName>
    <definedName name="A125993434L_Data">Data8!$DA$11:$DA$17</definedName>
    <definedName name="A125993434L_Latest">Data8!$DA$17</definedName>
    <definedName name="A125993438W">Data8!$EQ$1:$EQ$10,Data8!$EQ$11:$EQ$17</definedName>
    <definedName name="A125993438W_Data">Data8!$EQ$11:$EQ$17</definedName>
    <definedName name="A125993438W_Latest">Data8!$EQ$17</definedName>
    <definedName name="A125993442L">Data8!$II$1:$II$10,Data8!$II$11:$II$17</definedName>
    <definedName name="A125993442L_Data">Data8!$II$11:$II$17</definedName>
    <definedName name="A125993442L_Latest">Data8!$II$17</definedName>
    <definedName name="A125993446W">Data9!$AO$1:$AO$10,Data9!$AO$11:$AO$17</definedName>
    <definedName name="A125993446W_Data">Data9!$AO$11:$AO$17</definedName>
    <definedName name="A125993446W_Latest">Data9!$AO$17</definedName>
    <definedName name="A125993450L">Data9!$BG$1:$BG$10,Data9!$BG$11:$BG$17</definedName>
    <definedName name="A125993450L_Data">Data9!$BG$11:$BG$17</definedName>
    <definedName name="A125993450L_Latest">Data9!$BG$17</definedName>
    <definedName name="A125993454W">Data9!$EY$1:$EY$10,Data9!$EY$11:$EY$17</definedName>
    <definedName name="A125993454W_Data">Data9!$EY$11:$EY$17</definedName>
    <definedName name="A125993454W_Latest">Data9!$EY$17</definedName>
    <definedName name="A125993458F">Data9!$FQ$1:$FQ$10,Data9!$FQ$11:$FQ$17</definedName>
    <definedName name="A125993458F_Data">Data9!$FQ$11:$FQ$17</definedName>
    <definedName name="A125993458F_Latest">Data9!$FQ$17</definedName>
    <definedName name="A125993466F">Data9!$HJ$1:$HJ$10,Data9!$HJ$11:$HJ$17</definedName>
    <definedName name="A125993466F_Data">Data9!$HJ$11:$HJ$17</definedName>
    <definedName name="A125993466F_Latest">Data9!$HJ$17</definedName>
    <definedName name="A125993470W">Data10!$AQ$1:$AQ$10,Data10!$AQ$11:$AQ$17</definedName>
    <definedName name="A125993470W_Data">Data10!$AQ$11:$AQ$17</definedName>
    <definedName name="A125993470W_Latest">Data10!$AQ$17</definedName>
    <definedName name="A125993474F">Data10!$CA$1:$CA$10,Data10!$CA$11:$CA$17</definedName>
    <definedName name="A125993474F_Data">Data10!$CA$11:$CA$17</definedName>
    <definedName name="A125993474F_Latest">Data10!$CA$17</definedName>
    <definedName name="A125993478R">Data9!$BM$1:$BM$10,Data9!$BM$11:$BM$17</definedName>
    <definedName name="A125993478R_Data">Data9!$BM$11:$BM$17</definedName>
    <definedName name="A125993478R_Latest">Data9!$BM$17</definedName>
    <definedName name="A125993482F">Data9!$EA$1:$EA$10,Data9!$EA$11:$EA$17</definedName>
    <definedName name="A125993482F_Data">Data9!$EA$11:$EA$17</definedName>
    <definedName name="A125993482F_Latest">Data9!$EA$17</definedName>
    <definedName name="A125993486R">Data9!$HS$1:$HS$10,Data9!$HS$11:$HS$17</definedName>
    <definedName name="A125993486R_Data">Data9!$HS$11:$HS$17</definedName>
    <definedName name="A125993486R_Latest">Data9!$HS$17</definedName>
    <definedName name="A125993490F">Data10!$BC$1:$BC$10,Data10!$BC$11:$BC$17</definedName>
    <definedName name="A125993490F_Data">Data10!$BC$11:$BC$17</definedName>
    <definedName name="A125993490F_Latest">Data10!$BC$17</definedName>
    <definedName name="A125993494R">Data9!$HD$1:$HD$10,Data9!$HD$11:$HD$17</definedName>
    <definedName name="A125993494R_Data">Data9!$HD$11:$HD$17</definedName>
    <definedName name="A125993494R_Latest">Data9!$HD$17</definedName>
    <definedName name="A125993498X">Data9!$IE$1:$IE$10,Data9!$IE$11:$IE$17</definedName>
    <definedName name="A125993498X_Data">Data9!$IE$11:$IE$17</definedName>
    <definedName name="A125993498X_Latest">Data9!$IE$17</definedName>
    <definedName name="A125993502C">Data10!$M$1:$M$10,Data10!$M$11:$M$17</definedName>
    <definedName name="A125993502C_Data">Data10!$M$11:$M$17</definedName>
    <definedName name="A125993502C_Latest">Data10!$M$17</definedName>
    <definedName name="A125993506L">Data10!$BU$1:$BU$10,Data10!$BU$11:$BU$17</definedName>
    <definedName name="A125993506L_Data">Data10!$BU$11:$BU$17</definedName>
    <definedName name="A125993506L_Latest">Data10!$BU$17</definedName>
    <definedName name="A125993510C">Data9!$DI$1:$DI$10,Data9!$DI$11:$DI$17</definedName>
    <definedName name="A125993510C_Data">Data9!$DI$11:$DI$17</definedName>
    <definedName name="A125993510C_Latest">Data9!$DI$17</definedName>
    <definedName name="A125993514L">Data9!$FW$1:$FW$10,Data9!$FW$11:$FW$17</definedName>
    <definedName name="A125993514L_Data">Data9!$FW$11:$FW$17</definedName>
    <definedName name="A125993514L_Latest">Data9!$FW$17</definedName>
    <definedName name="A125993518W">Data9!$HM$1:$HM$10,Data9!$HM$11:$HM$17</definedName>
    <definedName name="A125993518W_Data">Data9!$HM$11:$HM$17</definedName>
    <definedName name="A125993518W_Latest">Data9!$HM$17</definedName>
    <definedName name="A125993522L">Data9!$HY$1:$HY$10,Data9!$HY$11:$HY$17</definedName>
    <definedName name="A125993522L_Data">Data9!$HY$11:$HY$17</definedName>
    <definedName name="A125993522L_Latest">Data9!$HY$17</definedName>
    <definedName name="A125993526W">Data9!$IK$1:$IK$10,Data9!$IK$11:$IK$17</definedName>
    <definedName name="A125993526W_Data">Data9!$IK$11:$IK$17</definedName>
    <definedName name="A125993526W_Latest">Data9!$IK$17</definedName>
    <definedName name="A125993530L">Data10!$G$1:$G$10,Data10!$G$11:$G$17</definedName>
    <definedName name="A125993530L_Data">Data10!$G$11:$G$17</definedName>
    <definedName name="A125993530L_Latest">Data10!$G$17</definedName>
    <definedName name="A125993534W">Data10!$AW$1:$AW$10,Data10!$AW$11:$AW$17</definedName>
    <definedName name="A125993534W_Data">Data10!$AW$11:$AW$17</definedName>
    <definedName name="A125993534W_Latest">Data10!$AW$17</definedName>
    <definedName name="A125993538F">Data10!$CM$1:$CM$10,Data10!$CM$11:$CM$17</definedName>
    <definedName name="A125993538F_Data">Data10!$CM$11:$CM$17</definedName>
    <definedName name="A125993538F_Latest">Data10!$CM$17</definedName>
    <definedName name="A125993542W">Data9!$BY$1:$BY$10,Data9!$BY$11:$BY$17</definedName>
    <definedName name="A125993542W_Data">Data9!$BY$11:$BY$17</definedName>
    <definedName name="A125993542W_Latest">Data9!$BY$17</definedName>
    <definedName name="A125993546F">Data9!$CQ$1:$CQ$10,Data9!$CQ$11:$CQ$17</definedName>
    <definedName name="A125993546F_Data">Data9!$CQ$11:$CQ$17</definedName>
    <definedName name="A125993546F_Latest">Data9!$CQ$17</definedName>
    <definedName name="A125993550W">Data9!$CW$1:$CW$10,Data9!$CW$11:$CW$17</definedName>
    <definedName name="A125993550W_Data">Data9!$CW$11:$CW$17</definedName>
    <definedName name="A125993550W_Latest">Data9!$CW$17</definedName>
    <definedName name="A125993554F">Data9!$DU$1:$DU$10,Data9!$DU$11:$DU$17</definedName>
    <definedName name="A125993554F_Data">Data9!$DU$11:$DU$17</definedName>
    <definedName name="A125993554F_Latest">Data9!$DU$17</definedName>
    <definedName name="A125993558R">Data9!$EG$1:$EG$10,Data9!$EG$11:$EG$17</definedName>
    <definedName name="A125993558R_Data">Data9!$EG$11:$EG$17</definedName>
    <definedName name="A125993558R_Latest">Data9!$EG$17</definedName>
    <definedName name="A125993562F">Data9!$EM$1:$EM$10,Data9!$EM$11:$EM$17</definedName>
    <definedName name="A125993562F_Data">Data9!$EM$11:$EM$17</definedName>
    <definedName name="A125993562F_Latest">Data9!$EM$17</definedName>
    <definedName name="A125993566R">Data9!$GC$1:$GC$10,Data9!$GC$11:$GC$17</definedName>
    <definedName name="A125993566R_Data">Data9!$GC$11:$GC$17</definedName>
    <definedName name="A125993566R_Latest">Data9!$GC$17</definedName>
    <definedName name="A125993570F">Data9!$IQ$1:$IQ$10,Data9!$IQ$11:$IQ$17</definedName>
    <definedName name="A125993570F_Data">Data9!$IQ$11:$IQ$17</definedName>
    <definedName name="A125993570F_Latest">Data9!$IQ$17</definedName>
    <definedName name="A125993574R">Data10!$Y$1:$Y$10,Data10!$Y$11:$Y$17</definedName>
    <definedName name="A125993574R_Data">Data10!$Y$11:$Y$17</definedName>
    <definedName name="A125993574R_Latest">Data10!$Y$17</definedName>
    <definedName name="A125993578X">Data10!$AE$1:$AE$10,Data10!$AE$11:$AE$17</definedName>
    <definedName name="A125993578X_Data">Data10!$AE$11:$AE$17</definedName>
    <definedName name="A125993578X_Latest">Data10!$AE$17</definedName>
    <definedName name="A125993582R">Data10!$BI$1:$BI$10,Data10!$BI$11:$BI$17</definedName>
    <definedName name="A125993582R_Data">Data10!$BI$11:$BI$17</definedName>
    <definedName name="A125993582R_Latest">Data10!$BI$17</definedName>
    <definedName name="A125993586X">Data10!$BO$1:$BO$10,Data10!$BO$11:$BO$17</definedName>
    <definedName name="A125993586X_Data">Data10!$BO$11:$BO$17</definedName>
    <definedName name="A125993586X_Latest">Data10!$BO$17</definedName>
    <definedName name="A125993590R">Data9!$DC$1:$DC$10,Data9!$DC$11:$DC$17</definedName>
    <definedName name="A125993590R_Data">Data9!$DC$11:$DC$17</definedName>
    <definedName name="A125993590R_Latest">Data9!$DC$17</definedName>
    <definedName name="A125993594X">Data9!$GR$1:$GR$10,Data9!$GR$11:$GR$17</definedName>
    <definedName name="A125993594X_Data">Data9!$GR$11:$GR$17</definedName>
    <definedName name="A125993594X_Latest">Data9!$GR$17</definedName>
    <definedName name="A125993598J">Data9!$GX$1:$GX$10,Data9!$GX$11:$GX$17</definedName>
    <definedName name="A125993598J_Data">Data9!$GX$11:$GX$17</definedName>
    <definedName name="A125993598J_Latest">Data9!$GX$17</definedName>
    <definedName name="A125993602L">Data10!$S$1:$S$10,Data10!$S$11:$S$17</definedName>
    <definedName name="A125993602L_Data">Data10!$S$11:$S$17</definedName>
    <definedName name="A125993602L_Latest">Data10!$S$17</definedName>
    <definedName name="A125993606W">Data10!$CS$1:$CS$10,Data10!$CS$11:$CS$17</definedName>
    <definedName name="A125993606W_Data">Data10!$CS$11:$CS$17</definedName>
    <definedName name="A125993606W_Latest">Data10!$CS$17</definedName>
    <definedName name="A125993610L">Data9!$BS$1:$BS$10,Data9!$BS$11:$BS$17</definedName>
    <definedName name="A125993610L_Data">Data9!$BS$11:$BS$17</definedName>
    <definedName name="A125993610L_Latest">Data9!$BS$17</definedName>
    <definedName name="A125993614W">Data9!$CE$1:$CE$10,Data9!$CE$11:$CE$17</definedName>
    <definedName name="A125993614W_Data">Data9!$CE$11:$CE$17</definedName>
    <definedName name="A125993614W_Latest">Data9!$CE$17</definedName>
    <definedName name="A125993618F">Data9!$CK$1:$CK$10,Data9!$CK$11:$CK$17</definedName>
    <definedName name="A125993618F_Data">Data9!$CK$11:$CK$17</definedName>
    <definedName name="A125993618F_Latest">Data9!$CK$17</definedName>
    <definedName name="A125993622W">Data9!$DO$1:$DO$10,Data9!$DO$11:$DO$17</definedName>
    <definedName name="A125993622W_Data">Data9!$DO$11:$DO$17</definedName>
    <definedName name="A125993622W_Latest">Data9!$DO$17</definedName>
    <definedName name="A125993626F">Data9!$FE$1:$FE$10,Data9!$FE$11:$FE$17</definedName>
    <definedName name="A125993626F_Data">Data9!$FE$11:$FE$17</definedName>
    <definedName name="A125993626F_Latest">Data9!$FE$17</definedName>
    <definedName name="A125993630W">Data9!$FK$1:$FK$10,Data9!$FK$11:$FK$17</definedName>
    <definedName name="A125993630W_Data">Data9!$FK$11:$FK$17</definedName>
    <definedName name="A125993630W_Latest">Data9!$FK$17</definedName>
    <definedName name="A125993634F">Data9!$ES$1:$ES$10,Data9!$ES$11:$ES$17</definedName>
    <definedName name="A125993634F_Data">Data9!$ES$11:$ES$17</definedName>
    <definedName name="A125993634F_Latest">Data9!$ES$17</definedName>
    <definedName name="A125993638R">Data9!$GI$1:$GI$10,Data9!$GI$11:$GI$17</definedName>
    <definedName name="A125993638R_Data">Data9!$GI$11:$GI$17</definedName>
    <definedName name="A125993638R_Latest">Data9!$GI$17</definedName>
    <definedName name="A125993642F">Data10!$AK$1:$AK$10,Data10!$AK$11:$AK$17</definedName>
    <definedName name="A125993642F_Data">Data10!$AK$11:$AK$17</definedName>
    <definedName name="A125993642F_Latest">Data10!$AK$17</definedName>
    <definedName name="A125993646R">Data10!$CG$1:$CG$10,Data10!$CG$11:$CG$17</definedName>
    <definedName name="A125993646R_Data">Data10!$CG$11:$CG$17</definedName>
    <definedName name="A125993646R_Latest">Data10!$CG$17</definedName>
    <definedName name="A125993650F">Data10!$CY$1:$CY$10,Data10!$CY$11:$CY$17</definedName>
    <definedName name="A125993650F_Data">Data10!$CY$11:$CY$17</definedName>
    <definedName name="A125993650F_Latest">Data10!$CY$17</definedName>
    <definedName name="A125993654R">Data2!$EK$1:$EK$10,Data2!$EK$11:$EK$17</definedName>
    <definedName name="A125993654R_Data">Data2!$EK$11:$EK$17</definedName>
    <definedName name="A125993654R_Latest">Data2!$EK$17</definedName>
    <definedName name="A125993658X">Data2!$FC$1:$FC$10,Data2!$FC$11:$FC$17</definedName>
    <definedName name="A125993658X_Data">Data2!$FC$11:$FC$17</definedName>
    <definedName name="A125993658X_Latest">Data2!$FC$17</definedName>
    <definedName name="A125993666X">Data2!$GV$1:$GV$10,Data2!$GV$11:$GV$17</definedName>
    <definedName name="A125993666X_Data">Data2!$GV$11:$GV$17</definedName>
    <definedName name="A125993666X_Latest">Data2!$GV$17</definedName>
    <definedName name="A125993670R">Data3!$AC$1:$AC$10,Data3!$AC$11:$AC$17</definedName>
    <definedName name="A125993670R_Data">Data3!$AC$11:$AC$17</definedName>
    <definedName name="A125993670R_Latest">Data3!$AC$17</definedName>
    <definedName name="A125993674X">Data3!$BM$1:$BM$10,Data3!$BM$11:$BM$17</definedName>
    <definedName name="A125993674X_Data">Data3!$BM$11:$BM$17</definedName>
    <definedName name="A125993674X_Latest">Data3!$BM$17</definedName>
    <definedName name="A125993678J">Data2!$AY$1:$AY$10,Data2!$AY$11:$AY$17</definedName>
    <definedName name="A125993678J_Data">Data2!$AY$11:$AY$17</definedName>
    <definedName name="A125993678J_Latest">Data2!$AY$17</definedName>
    <definedName name="A125993682X">Data2!$DM$1:$DM$10,Data2!$DM$11:$DM$17</definedName>
    <definedName name="A125993682X_Data">Data2!$DM$11:$DM$17</definedName>
    <definedName name="A125993682X_Latest">Data2!$DM$17</definedName>
    <definedName name="A125993686J">Data2!$HE$1:$HE$10,Data2!$HE$11:$HE$17</definedName>
    <definedName name="A125993686J_Data">Data2!$HE$11:$HE$17</definedName>
    <definedName name="A125993686J_Latest">Data2!$HE$17</definedName>
    <definedName name="A125993690X">Data3!$AO$1:$AO$10,Data3!$AO$11:$AO$17</definedName>
    <definedName name="A125993690X_Data">Data3!$AO$11:$AO$17</definedName>
    <definedName name="A125993690X_Latest">Data3!$AO$17</definedName>
    <definedName name="A125993694J">Data2!$GP$1:$GP$10,Data2!$GP$11:$GP$17</definedName>
    <definedName name="A125993694J_Data">Data2!$GP$11:$GP$17</definedName>
    <definedName name="A125993694J_Latest">Data2!$GP$17</definedName>
    <definedName name="A125993698T">Data2!$HQ$1:$HQ$10,Data2!$HQ$11:$HQ$17</definedName>
    <definedName name="A125993698T_Data">Data2!$HQ$11:$HQ$17</definedName>
    <definedName name="A125993698T_Latest">Data2!$HQ$17</definedName>
    <definedName name="A125993702W">Data2!$IO$1:$IO$10,Data2!$IO$11:$IO$17</definedName>
    <definedName name="A125993702W_Data">Data2!$IO$11:$IO$17</definedName>
    <definedName name="A125993702W_Latest">Data2!$IO$17</definedName>
    <definedName name="A125993706F">Data3!$BG$1:$BG$10,Data3!$BG$11:$BG$17</definedName>
    <definedName name="A125993706F_Data">Data3!$BG$11:$BG$17</definedName>
    <definedName name="A125993706F_Latest">Data3!$BG$17</definedName>
    <definedName name="A125993710W">Data2!$CU$1:$CU$10,Data2!$CU$11:$CU$17</definedName>
    <definedName name="A125993710W_Data">Data2!$CU$11:$CU$17</definedName>
    <definedName name="A125993710W_Latest">Data2!$CU$17</definedName>
    <definedName name="A125993714F">Data2!$FI$1:$FI$10,Data2!$FI$11:$FI$17</definedName>
    <definedName name="A125993714F_Data">Data2!$FI$11:$FI$17</definedName>
    <definedName name="A125993714F_Latest">Data2!$FI$17</definedName>
    <definedName name="A125993718R">Data2!$GY$1:$GY$10,Data2!$GY$11:$GY$17</definedName>
    <definedName name="A125993718R_Data">Data2!$GY$11:$GY$17</definedName>
    <definedName name="A125993718R_Latest">Data2!$GY$17</definedName>
    <definedName name="A125993722F">Data2!$HK$1:$HK$10,Data2!$HK$11:$HK$17</definedName>
    <definedName name="A125993722F_Data">Data2!$HK$11:$HK$17</definedName>
    <definedName name="A125993722F_Latest">Data2!$HK$17</definedName>
    <definedName name="A125993726R">Data2!$HW$1:$HW$10,Data2!$HW$11:$HW$17</definedName>
    <definedName name="A125993726R_Data">Data2!$HW$11:$HW$17</definedName>
    <definedName name="A125993726R_Latest">Data2!$HW$17</definedName>
    <definedName name="A125993730F">Data2!$II$1:$II$10,Data2!$II$11:$II$17</definedName>
    <definedName name="A125993730F_Data">Data2!$II$11:$II$17</definedName>
    <definedName name="A125993730F_Latest">Data2!$II$17</definedName>
    <definedName name="A125993734R">Data3!$AI$1:$AI$10,Data3!$AI$11:$AI$17</definedName>
    <definedName name="A125993734R_Data">Data3!$AI$11:$AI$17</definedName>
    <definedName name="A125993734R_Latest">Data3!$AI$17</definedName>
    <definedName name="A125993738X">Data3!$BY$1:$BY$10,Data3!$BY$11:$BY$17</definedName>
    <definedName name="A125993738X_Data">Data3!$BY$11:$BY$17</definedName>
    <definedName name="A125993738X_Latest">Data3!$BY$17</definedName>
    <definedName name="A125993742R">Data2!$BK$1:$BK$10,Data2!$BK$11:$BK$17</definedName>
    <definedName name="A125993742R_Data">Data2!$BK$11:$BK$17</definedName>
    <definedName name="A125993742R_Latest">Data2!$BK$17</definedName>
    <definedName name="A125993746X">Data2!$CC$1:$CC$10,Data2!$CC$11:$CC$17</definedName>
    <definedName name="A125993746X_Data">Data2!$CC$11:$CC$17</definedName>
    <definedName name="A125993746X_Latest">Data2!$CC$17</definedName>
    <definedName name="A125993750R">Data2!$CI$1:$CI$10,Data2!$CI$11:$CI$17</definedName>
    <definedName name="A125993750R_Data">Data2!$CI$11:$CI$17</definedName>
    <definedName name="A125993750R_Latest">Data2!$CI$17</definedName>
    <definedName name="A125993754X">Data2!$DG$1:$DG$10,Data2!$DG$11:$DG$17</definedName>
    <definedName name="A125993754X_Data">Data2!$DG$11:$DG$17</definedName>
    <definedName name="A125993754X_Latest">Data2!$DG$17</definedName>
    <definedName name="A125993758J">Data2!$DS$1:$DS$10,Data2!$DS$11:$DS$17</definedName>
    <definedName name="A125993758J_Data">Data2!$DS$11:$DS$17</definedName>
    <definedName name="A125993758J_Latest">Data2!$DS$17</definedName>
    <definedName name="A125993762X">Data2!$DY$1:$DY$10,Data2!$DY$11:$DY$17</definedName>
    <definedName name="A125993762X_Data">Data2!$DY$11:$DY$17</definedName>
    <definedName name="A125993762X_Latest">Data2!$DY$17</definedName>
    <definedName name="A125993766J">Data2!$FO$1:$FO$10,Data2!$FO$11:$FO$17</definedName>
    <definedName name="A125993766J_Data">Data2!$FO$11:$FO$17</definedName>
    <definedName name="A125993766J_Latest">Data2!$FO$17</definedName>
    <definedName name="A125993770X">Data2!$IC$1:$IC$10,Data2!$IC$11:$IC$17</definedName>
    <definedName name="A125993770X_Data">Data2!$IC$11:$IC$17</definedName>
    <definedName name="A125993770X_Latest">Data2!$IC$17</definedName>
    <definedName name="A125993774J">Data3!$K$1:$K$10,Data3!$K$11:$K$17</definedName>
    <definedName name="A125993774J_Data">Data3!$K$11:$K$17</definedName>
    <definedName name="A125993774J_Latest">Data3!$K$17</definedName>
    <definedName name="A125993778T">Data3!$Q$1:$Q$10,Data3!$Q$11:$Q$17</definedName>
    <definedName name="A125993778T_Data">Data3!$Q$11:$Q$17</definedName>
    <definedName name="A125993778T_Latest">Data3!$Q$17</definedName>
    <definedName name="A125993782J">Data3!$AU$1:$AU$10,Data3!$AU$11:$AU$17</definedName>
    <definedName name="A125993782J_Data">Data3!$AU$11:$AU$17</definedName>
    <definedName name="A125993782J_Latest">Data3!$AU$17</definedName>
    <definedName name="A125993786T">Data3!$BA$1:$BA$10,Data3!$BA$11:$BA$17</definedName>
    <definedName name="A125993786T_Data">Data3!$BA$11:$BA$17</definedName>
    <definedName name="A125993786T_Latest">Data3!$BA$17</definedName>
    <definedName name="A125993790J">Data2!$CO$1:$CO$10,Data2!$CO$11:$CO$17</definedName>
    <definedName name="A125993790J_Data">Data2!$CO$11:$CO$17</definedName>
    <definedName name="A125993790J_Latest">Data2!$CO$17</definedName>
    <definedName name="A125993794T">Data2!$GD$1:$GD$10,Data2!$GD$11:$GD$17</definedName>
    <definedName name="A125993794T_Data">Data2!$GD$11:$GD$17</definedName>
    <definedName name="A125993794T_Latest">Data2!$GD$17</definedName>
    <definedName name="A125993798A">Data2!$GJ$1:$GJ$10,Data2!$GJ$11:$GJ$17</definedName>
    <definedName name="A125993798A_Data">Data2!$GJ$11:$GJ$17</definedName>
    <definedName name="A125993798A_Latest">Data2!$GJ$17</definedName>
    <definedName name="A125993802F">Data3!$E$1:$E$10,Data3!$E$11:$E$17</definedName>
    <definedName name="A125993802F_Data">Data3!$E$11:$E$17</definedName>
    <definedName name="A125993802F_Latest">Data3!$E$17</definedName>
    <definedName name="A125993806R">Data3!$CE$1:$CE$10,Data3!$CE$11:$CE$17</definedName>
    <definedName name="A125993806R_Data">Data3!$CE$11:$CE$17</definedName>
    <definedName name="A125993806R_Latest">Data3!$CE$17</definedName>
    <definedName name="A125993810F">Data2!$BE$1:$BE$10,Data2!$BE$11:$BE$17</definedName>
    <definedName name="A125993810F_Data">Data2!$BE$11:$BE$17</definedName>
    <definedName name="A125993810F_Latest">Data2!$BE$17</definedName>
    <definedName name="A125993814R">Data2!$BQ$1:$BQ$10,Data2!$BQ$11:$BQ$17</definedName>
    <definedName name="A125993814R_Data">Data2!$BQ$11:$BQ$17</definedName>
    <definedName name="A125993814R_Latest">Data2!$BQ$17</definedName>
    <definedName name="A125993818X">Data2!$BW$1:$BW$10,Data2!$BW$11:$BW$17</definedName>
    <definedName name="A125993818X_Data">Data2!$BW$11:$BW$17</definedName>
    <definedName name="A125993818X_Latest">Data2!$BW$17</definedName>
    <definedName name="A125993822R">Data2!$DA$1:$DA$10,Data2!$DA$11:$DA$17</definedName>
    <definedName name="A125993822R_Data">Data2!$DA$11:$DA$17</definedName>
    <definedName name="A125993822R_Latest">Data2!$DA$17</definedName>
    <definedName name="A125993826X">Data2!$EQ$1:$EQ$10,Data2!$EQ$11:$EQ$17</definedName>
    <definedName name="A125993826X_Data">Data2!$EQ$11:$EQ$17</definedName>
    <definedName name="A125993826X_Latest">Data2!$EQ$17</definedName>
    <definedName name="A125993830R">Data2!$EW$1:$EW$10,Data2!$EW$11:$EW$17</definedName>
    <definedName name="A125993830R_Data">Data2!$EW$11:$EW$17</definedName>
    <definedName name="A125993830R_Latest">Data2!$EW$17</definedName>
    <definedName name="A125993834X">Data2!$EE$1:$EE$10,Data2!$EE$11:$EE$17</definedName>
    <definedName name="A125993834X_Data">Data2!$EE$11:$EE$17</definedName>
    <definedName name="A125993834X_Latest">Data2!$EE$17</definedName>
    <definedName name="A125993838J">Data2!$FU$1:$FU$10,Data2!$FU$11:$FU$17</definedName>
    <definedName name="A125993838J_Data">Data2!$FU$11:$FU$17</definedName>
    <definedName name="A125993838J_Latest">Data2!$FU$17</definedName>
    <definedName name="A125993842X">Data3!$W$1:$W$10,Data3!$W$11:$W$17</definedName>
    <definedName name="A125993842X_Data">Data3!$W$11:$W$17</definedName>
    <definedName name="A125993842X_Latest">Data3!$W$17</definedName>
    <definedName name="A125993846J">Data3!$BS$1:$BS$10,Data3!$BS$11:$BS$17</definedName>
    <definedName name="A125993846J_Data">Data3!$BS$11:$BS$17</definedName>
    <definedName name="A125993846J_Latest">Data3!$BS$17</definedName>
    <definedName name="A125993850X">Data3!$CK$1:$CK$10,Data3!$CK$11:$CK$17</definedName>
    <definedName name="A125993850X_Data">Data3!$CK$11:$CK$17</definedName>
    <definedName name="A125993850X_Latest">Data3!$CK$17</definedName>
    <definedName name="A125993854J">Data4!$HU$1:$HU$10,Data4!$HU$11:$HU$17</definedName>
    <definedName name="A125993854J_Data">Data4!$HU$11:$HU$17</definedName>
    <definedName name="A125993854J_Latest">Data4!$HU$17</definedName>
    <definedName name="A125993858T">Data4!$IM$1:$IM$10,Data4!$IM$11:$IM$17</definedName>
    <definedName name="A125993858T_Data">Data4!$IM$11:$IM$17</definedName>
    <definedName name="A125993858T_Latest">Data4!$IM$17</definedName>
    <definedName name="A125993866T">Data5!$AP$1:$AP$10,Data5!$AP$11:$AP$17</definedName>
    <definedName name="A125993866T_Data">Data5!$AP$11:$AP$17</definedName>
    <definedName name="A125993866T_Latest">Data5!$AP$17</definedName>
    <definedName name="A125993870J">Data5!$DM$1:$DM$10,Data5!$DM$11:$DM$17</definedName>
    <definedName name="A125993870J_Data">Data5!$DM$11:$DM$17</definedName>
    <definedName name="A125993870J_Latest">Data5!$DM$17</definedName>
    <definedName name="A125993874T">Data5!$EW$1:$EW$10,Data5!$EW$11:$EW$17</definedName>
    <definedName name="A125993874T_Data">Data5!$EW$11:$EW$17</definedName>
    <definedName name="A125993874T_Latest">Data5!$EW$17</definedName>
    <definedName name="A125993878A">Data4!$EI$1:$EI$10,Data4!$EI$11:$EI$17</definedName>
    <definedName name="A125993878A_Data">Data4!$EI$11:$EI$17</definedName>
    <definedName name="A125993878A_Latest">Data4!$EI$17</definedName>
    <definedName name="A125993882T">Data4!$GW$1:$GW$10,Data4!$GW$11:$GW$17</definedName>
    <definedName name="A125993882T_Data">Data4!$GW$11:$GW$17</definedName>
    <definedName name="A125993882T_Latest">Data4!$GW$17</definedName>
    <definedName name="A125993886A">Data5!$AY$1:$AY$10,Data5!$AY$11:$AY$17</definedName>
    <definedName name="A125993886A_Data">Data5!$AY$11:$AY$17</definedName>
    <definedName name="A125993886A_Latest">Data5!$AY$17</definedName>
    <definedName name="A125993890T">Data5!$DY$1:$DY$10,Data5!$DY$11:$DY$17</definedName>
    <definedName name="A125993890T_Data">Data5!$DY$11:$DY$17</definedName>
    <definedName name="A125993890T_Latest">Data5!$DY$17</definedName>
    <definedName name="A125993894A">Data5!$AJ$1:$AJ$10,Data5!$AJ$11:$AJ$17</definedName>
    <definedName name="A125993894A_Data">Data5!$AJ$11:$AJ$17</definedName>
    <definedName name="A125993894A_Latest">Data5!$AJ$17</definedName>
    <definedName name="A125993898K">Data5!$BK$1:$BK$10,Data5!$BK$11:$BK$17</definedName>
    <definedName name="A125993898K_Data">Data5!$BK$11:$BK$17</definedName>
    <definedName name="A125993898K_Latest">Data5!$BK$17</definedName>
    <definedName name="A125993902R">Data5!$CI$1:$CI$10,Data5!$CI$11:$CI$17</definedName>
    <definedName name="A125993902R_Data">Data5!$CI$11:$CI$17</definedName>
    <definedName name="A125993902R_Latest">Data5!$CI$17</definedName>
    <definedName name="A125993906X">Data5!$EQ$1:$EQ$10,Data5!$EQ$11:$EQ$17</definedName>
    <definedName name="A125993906X_Data">Data5!$EQ$11:$EQ$17</definedName>
    <definedName name="A125993906X_Latest">Data5!$EQ$17</definedName>
    <definedName name="A125993910R">Data4!$GE$1:$GE$10,Data4!$GE$11:$GE$17</definedName>
    <definedName name="A125993910R_Data">Data4!$GE$11:$GE$17</definedName>
    <definedName name="A125993910R_Latest">Data4!$GE$17</definedName>
    <definedName name="A125993914X">Data5!$C$1:$C$10,Data5!$C$11:$C$17</definedName>
    <definedName name="A125993914X_Data">Data5!$C$11:$C$17</definedName>
    <definedName name="A125993914X_Latest">Data5!$C$17</definedName>
    <definedName name="A125993918J">Data5!$AS$1:$AS$10,Data5!$AS$11:$AS$17</definedName>
    <definedName name="A125993918J_Data">Data5!$AS$11:$AS$17</definedName>
    <definedName name="A125993918J_Latest">Data5!$AS$17</definedName>
    <definedName name="A125993922X">Data5!$BE$1:$BE$10,Data5!$BE$11:$BE$17</definedName>
    <definedName name="A125993922X_Data">Data5!$BE$11:$BE$17</definedName>
    <definedName name="A125993922X_Latest">Data5!$BE$17</definedName>
    <definedName name="A125993926J">Data5!$BQ$1:$BQ$10,Data5!$BQ$11:$BQ$17</definedName>
    <definedName name="A125993926J_Data">Data5!$BQ$11:$BQ$17</definedName>
    <definedName name="A125993926J_Latest">Data5!$BQ$17</definedName>
    <definedName name="A125993930X">Data5!$CC$1:$CC$10,Data5!$CC$11:$CC$17</definedName>
    <definedName name="A125993930X_Data">Data5!$CC$11:$CC$17</definedName>
    <definedName name="A125993930X_Latest">Data5!$CC$17</definedName>
    <definedName name="A125993934J">Data5!$DS$1:$DS$10,Data5!$DS$11:$DS$17</definedName>
    <definedName name="A125993934J_Data">Data5!$DS$11:$DS$17</definedName>
    <definedName name="A125993934J_Latest">Data5!$DS$17</definedName>
    <definedName name="A125993938T">Data5!$FI$1:$FI$10,Data5!$FI$11:$FI$17</definedName>
    <definedName name="A125993938T_Data">Data5!$FI$11:$FI$17</definedName>
    <definedName name="A125993938T_Latest">Data5!$FI$17</definedName>
    <definedName name="A125993942J">Data4!$EU$1:$EU$10,Data4!$EU$11:$EU$17</definedName>
    <definedName name="A125993942J_Data">Data4!$EU$11:$EU$17</definedName>
    <definedName name="A125993942J_Latest">Data4!$EU$17</definedName>
    <definedName name="A125993946T">Data4!$FM$1:$FM$10,Data4!$FM$11:$FM$17</definedName>
    <definedName name="A125993946T_Data">Data4!$FM$11:$FM$17</definedName>
    <definedName name="A125993946T_Latest">Data4!$FM$17</definedName>
    <definedName name="A125993950J">Data4!$FS$1:$FS$10,Data4!$FS$11:$FS$17</definedName>
    <definedName name="A125993950J_Data">Data4!$FS$11:$FS$17</definedName>
    <definedName name="A125993950J_Latest">Data4!$FS$17</definedName>
    <definedName name="A125993954T">Data4!$GQ$1:$GQ$10,Data4!$GQ$11:$GQ$17</definedName>
    <definedName name="A125993954T_Data">Data4!$GQ$11:$GQ$17</definedName>
    <definedName name="A125993954T_Latest">Data4!$GQ$17</definedName>
    <definedName name="A125993958A">Data4!$HC$1:$HC$10,Data4!$HC$11:$HC$17</definedName>
    <definedName name="A125993958A_Data">Data4!$HC$11:$HC$17</definedName>
    <definedName name="A125993958A_Latest">Data4!$HC$17</definedName>
    <definedName name="A125993962T">Data4!$HI$1:$HI$10,Data4!$HI$11:$HI$17</definedName>
    <definedName name="A125993962T_Data">Data4!$HI$11:$HI$17</definedName>
    <definedName name="A125993962T_Latest">Data4!$HI$17</definedName>
    <definedName name="A125993966A">Data5!$I$1:$I$10,Data5!$I$11:$I$17</definedName>
    <definedName name="A125993966A_Data">Data5!$I$11:$I$17</definedName>
    <definedName name="A125993966A_Latest">Data5!$I$17</definedName>
    <definedName name="A125993970T">Data5!$BW$1:$BW$10,Data5!$BW$11:$BW$17</definedName>
    <definedName name="A125993970T_Data">Data5!$BW$11:$BW$17</definedName>
    <definedName name="A125993970T_Latest">Data5!$BW$17</definedName>
    <definedName name="A125993974A">Data5!$CU$1:$CU$10,Data5!$CU$11:$CU$17</definedName>
    <definedName name="A125993974A_Data">Data5!$CU$11:$CU$17</definedName>
    <definedName name="A125993974A_Latest">Data5!$CU$17</definedName>
    <definedName name="A125993978K">Data5!$DA$1:$DA$10,Data5!$DA$11:$DA$17</definedName>
    <definedName name="A125993978K_Data">Data5!$DA$11:$DA$17</definedName>
    <definedName name="A125993978K_Latest">Data5!$DA$17</definedName>
    <definedName name="A125993982A">Data5!$EE$1:$EE$10,Data5!$EE$11:$EE$17</definedName>
    <definedName name="A125993982A_Data">Data5!$EE$11:$EE$17</definedName>
    <definedName name="A125993982A_Latest">Data5!$EE$17</definedName>
    <definedName name="A125993986K">Data5!$EK$1:$EK$10,Data5!$EK$11:$EK$17</definedName>
    <definedName name="A125993986K_Data">Data5!$EK$11:$EK$17</definedName>
    <definedName name="A125993986K_Latest">Data5!$EK$17</definedName>
    <definedName name="A125993990A">Data4!$FY$1:$FY$10,Data4!$FY$11:$FY$17</definedName>
    <definedName name="A125993990A_Data">Data4!$FY$11:$FY$17</definedName>
    <definedName name="A125993990A_Latest">Data4!$FY$17</definedName>
    <definedName name="A125993994K">Data5!$X$1:$X$10,Data5!$X$11:$X$17</definedName>
    <definedName name="A125993994K_Data">Data5!$X$11:$X$17</definedName>
    <definedName name="A125993994K_Latest">Data5!$X$17</definedName>
    <definedName name="A125993998V">Data5!$AD$1:$AD$10,Data5!$AD$11:$AD$17</definedName>
    <definedName name="A125993998V_Data">Data5!$AD$11:$AD$17</definedName>
    <definedName name="A125993998V_Latest">Data5!$AD$17</definedName>
    <definedName name="A125994002A">Data5!$CO$1:$CO$10,Data5!$CO$11:$CO$17</definedName>
    <definedName name="A125994002A_Data">Data5!$CO$11:$CO$17</definedName>
    <definedName name="A125994002A_Latest">Data5!$CO$17</definedName>
    <definedName name="A125994006K">Data5!$FO$1:$FO$10,Data5!$FO$11:$FO$17</definedName>
    <definedName name="A125994006K_Data">Data5!$FO$11:$FO$17</definedName>
    <definedName name="A125994006K_Latest">Data5!$FO$17</definedName>
    <definedName name="A125994010A">Data4!$EO$1:$EO$10,Data4!$EO$11:$EO$17</definedName>
    <definedName name="A125994010A_Data">Data4!$EO$11:$EO$17</definedName>
    <definedName name="A125994010A_Latest">Data4!$EO$17</definedName>
    <definedName name="A125994014K">Data4!$FA$1:$FA$10,Data4!$FA$11:$FA$17</definedName>
    <definedName name="A125994014K_Data">Data4!$FA$11:$FA$17</definedName>
    <definedName name="A125994014K_Latest">Data4!$FA$17</definedName>
    <definedName name="A125994018V">Data4!$FG$1:$FG$10,Data4!$FG$11:$FG$17</definedName>
    <definedName name="A125994018V_Data">Data4!$FG$11:$FG$17</definedName>
    <definedName name="A125994018V_Latest">Data4!$FG$17</definedName>
    <definedName name="A125994022K">Data4!$GK$1:$GK$10,Data4!$GK$11:$GK$17</definedName>
    <definedName name="A125994022K_Data">Data4!$GK$11:$GK$17</definedName>
    <definedName name="A125994022K_Latest">Data4!$GK$17</definedName>
    <definedName name="A125994026V">Data4!$IA$1:$IA$10,Data4!$IA$11:$IA$17</definedName>
    <definedName name="A125994026V_Data">Data4!$IA$11:$IA$17</definedName>
    <definedName name="A125994026V_Latest">Data4!$IA$17</definedName>
    <definedName name="A125994030K">Data4!$IG$1:$IG$10,Data4!$IG$11:$IG$17</definedName>
    <definedName name="A125994030K_Data">Data4!$IG$11:$IG$17</definedName>
    <definedName name="A125994030K_Latest">Data4!$IG$17</definedName>
    <definedName name="A125994034V">Data4!$HO$1:$HO$10,Data4!$HO$11:$HO$17</definedName>
    <definedName name="A125994034V_Data">Data4!$HO$11:$HO$17</definedName>
    <definedName name="A125994034V_Latest">Data4!$HO$17</definedName>
    <definedName name="A125994038C">Data5!$O$1:$O$10,Data5!$O$11:$O$17</definedName>
    <definedName name="A125994038C_Data">Data5!$O$11:$O$17</definedName>
    <definedName name="A125994038C_Latest">Data5!$O$17</definedName>
    <definedName name="A125994042V">Data5!$DG$1:$DG$10,Data5!$DG$11:$DG$17</definedName>
    <definedName name="A125994042V_Data">Data5!$DG$11:$DG$17</definedName>
    <definedName name="A125994042V_Latest">Data5!$DG$17</definedName>
    <definedName name="A125994046C">Data5!$FC$1:$FC$10,Data5!$FC$11:$FC$17</definedName>
    <definedName name="A125994046C_Data">Data5!$FC$11:$FC$17</definedName>
    <definedName name="A125994046C_Latest">Data5!$FC$17</definedName>
    <definedName name="A125994050V">Data5!$FU$1:$FU$10,Data5!$FU$11:$FU$17</definedName>
    <definedName name="A125994050V_Data">Data5!$FU$11:$FU$17</definedName>
    <definedName name="A125994050V_Latest">Data5!$FU$17</definedName>
    <definedName name="A125994054C">Data6!$W$1:$W$10,Data6!$W$11:$W$17</definedName>
    <definedName name="A125994054C_Data">Data6!$W$11:$W$17</definedName>
    <definedName name="A125994054C_Latest">Data6!$W$17</definedName>
    <definedName name="A125994058L">Data6!$AO$1:$AO$10,Data6!$AO$11:$AO$17</definedName>
    <definedName name="A125994058L_Data">Data6!$AO$11:$AO$17</definedName>
    <definedName name="A125994058L_Latest">Data6!$AO$17</definedName>
    <definedName name="A125994066L">Data6!$CH$1:$CH$10,Data6!$CH$11:$CH$17</definedName>
    <definedName name="A125994066L_Data">Data6!$CH$11:$CH$17</definedName>
    <definedName name="A125994066L_Latest">Data6!$CH$17</definedName>
    <definedName name="A125994070C">Data6!$FE$1:$FE$10,Data6!$FE$11:$FE$17</definedName>
    <definedName name="A125994070C_Data">Data6!$FE$11:$FE$17</definedName>
    <definedName name="A125994070C_Latest">Data6!$FE$17</definedName>
    <definedName name="A125994074L">Data6!$GO$1:$GO$10,Data6!$GO$11:$GO$17</definedName>
    <definedName name="A125994074L_Data">Data6!$GO$11:$GO$17</definedName>
    <definedName name="A125994074L_Latest">Data6!$GO$17</definedName>
    <definedName name="A125994078W">Data5!$GA$1:$GA$10,Data5!$GA$11:$GA$17</definedName>
    <definedName name="A125994078W_Data">Data5!$GA$11:$GA$17</definedName>
    <definedName name="A125994078W_Latest">Data5!$GA$17</definedName>
    <definedName name="A125994082L">Data5!$IO$1:$IO$10,Data5!$IO$11:$IO$17</definedName>
    <definedName name="A125994082L_Data">Data5!$IO$11:$IO$17</definedName>
    <definedName name="A125994082L_Latest">Data5!$IO$17</definedName>
    <definedName name="A125994086W">Data6!$CQ$1:$CQ$10,Data6!$CQ$11:$CQ$17</definedName>
    <definedName name="A125994086W_Data">Data6!$CQ$11:$CQ$17</definedName>
    <definedName name="A125994086W_Latest">Data6!$CQ$17</definedName>
    <definedName name="A125994090L">Data6!$FQ$1:$FQ$10,Data6!$FQ$11:$FQ$17</definedName>
    <definedName name="A125994090L_Data">Data6!$FQ$11:$FQ$17</definedName>
    <definedName name="A125994090L_Latest">Data6!$FQ$17</definedName>
    <definedName name="A125994094W">Data6!$CB$1:$CB$10,Data6!$CB$11:$CB$17</definedName>
    <definedName name="A125994094W_Data">Data6!$CB$11:$CB$17</definedName>
    <definedName name="A125994094W_Latest">Data6!$CB$17</definedName>
    <definedName name="A125994098F">Data6!$DC$1:$DC$10,Data6!$DC$11:$DC$17</definedName>
    <definedName name="A125994098F_Data">Data6!$DC$11:$DC$17</definedName>
    <definedName name="A125994098F_Latest">Data6!$DC$17</definedName>
    <definedName name="A125994102K">Data6!$EA$1:$EA$10,Data6!$EA$11:$EA$17</definedName>
    <definedName name="A125994102K_Data">Data6!$EA$11:$EA$17</definedName>
    <definedName name="A125994102K_Latest">Data6!$EA$17</definedName>
    <definedName name="A125994106V">Data6!$GI$1:$GI$10,Data6!$GI$11:$GI$17</definedName>
    <definedName name="A125994106V_Data">Data6!$GI$11:$GI$17</definedName>
    <definedName name="A125994106V_Latest">Data6!$GI$17</definedName>
    <definedName name="A125994110K">Data5!$HW$1:$HW$10,Data5!$HW$11:$HW$17</definedName>
    <definedName name="A125994110K_Data">Data5!$HW$11:$HW$17</definedName>
    <definedName name="A125994110K_Latest">Data5!$HW$17</definedName>
    <definedName name="A125994114V">Data6!$AU$1:$AU$10,Data6!$AU$11:$AU$17</definedName>
    <definedName name="A125994114V_Data">Data6!$AU$11:$AU$17</definedName>
    <definedName name="A125994114V_Latest">Data6!$AU$17</definedName>
    <definedName name="A125994118C">Data6!$CK$1:$CK$10,Data6!$CK$11:$CK$17</definedName>
    <definedName name="A125994118C_Data">Data6!$CK$11:$CK$17</definedName>
    <definedName name="A125994118C_Latest">Data6!$CK$17</definedName>
    <definedName name="A125994122V">Data6!$CW$1:$CW$10,Data6!$CW$11:$CW$17</definedName>
    <definedName name="A125994122V_Data">Data6!$CW$11:$CW$17</definedName>
    <definedName name="A125994122V_Latest">Data6!$CW$17</definedName>
    <definedName name="A125994126C">Data6!$DI$1:$DI$10,Data6!$DI$11:$DI$17</definedName>
    <definedName name="A125994126C_Data">Data6!$DI$11:$DI$17</definedName>
    <definedName name="A125994126C_Latest">Data6!$DI$17</definedName>
    <definedName name="A125994130V">Data6!$DU$1:$DU$10,Data6!$DU$11:$DU$17</definedName>
    <definedName name="A125994130V_Data">Data6!$DU$11:$DU$17</definedName>
    <definedName name="A125994130V_Latest">Data6!$DU$17</definedName>
    <definedName name="A125994134C">Data6!$FK$1:$FK$10,Data6!$FK$11:$FK$17</definedName>
    <definedName name="A125994134C_Data">Data6!$FK$11:$FK$17</definedName>
    <definedName name="A125994134C_Latest">Data6!$FK$17</definedName>
    <definedName name="A125994138L">Data6!$HA$1:$HA$10,Data6!$HA$11:$HA$17</definedName>
    <definedName name="A125994138L_Data">Data6!$HA$11:$HA$17</definedName>
    <definedName name="A125994138L_Latest">Data6!$HA$17</definedName>
    <definedName name="A125994142C">Data5!$GM$1:$GM$10,Data5!$GM$11:$GM$17</definedName>
    <definedName name="A125994142C_Data">Data5!$GM$11:$GM$17</definedName>
    <definedName name="A125994142C_Latest">Data5!$GM$17</definedName>
    <definedName name="A125994146L">Data5!$HE$1:$HE$10,Data5!$HE$11:$HE$17</definedName>
    <definedName name="A125994146L_Data">Data5!$HE$11:$HE$17</definedName>
    <definedName name="A125994146L_Latest">Data5!$HE$17</definedName>
    <definedName name="A125994150C">Data5!$HK$1:$HK$10,Data5!$HK$11:$HK$17</definedName>
    <definedName name="A125994150C_Data">Data5!$HK$11:$HK$17</definedName>
    <definedName name="A125994150C_Latest">Data5!$HK$17</definedName>
    <definedName name="A125994154L">Data5!$II$1:$II$10,Data5!$II$11:$II$17</definedName>
    <definedName name="A125994154L_Data">Data5!$II$11:$II$17</definedName>
    <definedName name="A125994154L_Latest">Data5!$II$17</definedName>
    <definedName name="A125994158W">Data6!$E$1:$E$10,Data6!$E$11:$E$17</definedName>
    <definedName name="A125994158W_Data">Data6!$E$11:$E$17</definedName>
    <definedName name="A125994158W_Latest">Data6!$E$17</definedName>
    <definedName name="A125994162L">Data6!$K$1:$K$10,Data6!$K$11:$K$17</definedName>
    <definedName name="A125994162L_Data">Data6!$K$11:$K$17</definedName>
    <definedName name="A125994162L_Latest">Data6!$K$17</definedName>
    <definedName name="A125994166W">Data6!$BA$1:$BA$10,Data6!$BA$11:$BA$17</definedName>
    <definedName name="A125994166W_Data">Data6!$BA$11:$BA$17</definedName>
    <definedName name="A125994166W_Latest">Data6!$BA$17</definedName>
    <definedName name="A125994170L">Data6!$DO$1:$DO$10,Data6!$DO$11:$DO$17</definedName>
    <definedName name="A125994170L_Data">Data6!$DO$11:$DO$17</definedName>
    <definedName name="A125994170L_Latest">Data6!$DO$17</definedName>
    <definedName name="A125994174W">Data6!$EM$1:$EM$10,Data6!$EM$11:$EM$17</definedName>
    <definedName name="A125994174W_Data">Data6!$EM$11:$EM$17</definedName>
    <definedName name="A125994174W_Latest">Data6!$EM$17</definedName>
    <definedName name="A125994178F">Data6!$ES$1:$ES$10,Data6!$ES$11:$ES$17</definedName>
    <definedName name="A125994178F_Data">Data6!$ES$11:$ES$17</definedName>
    <definedName name="A125994178F_Latest">Data6!$ES$17</definedName>
    <definedName name="A125994182W">Data6!$FW$1:$FW$10,Data6!$FW$11:$FW$17</definedName>
    <definedName name="A125994182W_Data">Data6!$FW$11:$FW$17</definedName>
    <definedName name="A125994182W_Latest">Data6!$FW$17</definedName>
    <definedName name="A125994186F">Data6!$GC$1:$GC$10,Data6!$GC$11:$GC$17</definedName>
    <definedName name="A125994186F_Data">Data6!$GC$11:$GC$17</definedName>
    <definedName name="A125994186F_Latest">Data6!$GC$17</definedName>
    <definedName name="A125994190W">Data5!$HQ$1:$HQ$10,Data5!$HQ$11:$HQ$17</definedName>
    <definedName name="A125994190W_Data">Data5!$HQ$11:$HQ$17</definedName>
    <definedName name="A125994190W_Latest">Data5!$HQ$17</definedName>
    <definedName name="A125994194F">Data6!$BP$1:$BP$10,Data6!$BP$11:$BP$17</definedName>
    <definedName name="A125994194F_Data">Data6!$BP$11:$BP$17</definedName>
    <definedName name="A125994194F_Latest">Data6!$BP$17</definedName>
    <definedName name="A125994198R">Data6!$BV$1:$BV$10,Data6!$BV$11:$BV$17</definedName>
    <definedName name="A125994198R_Data">Data6!$BV$11:$BV$17</definedName>
    <definedName name="A125994198R_Latest">Data6!$BV$17</definedName>
    <definedName name="A125994202V">Data6!$EG$1:$EG$10,Data6!$EG$11:$EG$17</definedName>
    <definedName name="A125994202V_Data">Data6!$EG$11:$EG$17</definedName>
    <definedName name="A125994202V_Latest">Data6!$EG$17</definedName>
    <definedName name="A125994206C">Data6!$HG$1:$HG$10,Data6!$HG$11:$HG$17</definedName>
    <definedName name="A125994206C_Data">Data6!$HG$11:$HG$17</definedName>
    <definedName name="A125994206C_Latest">Data6!$HG$17</definedName>
    <definedName name="A125994210V">Data5!$GG$1:$GG$10,Data5!$GG$11:$GG$17</definedName>
    <definedName name="A125994210V_Data">Data5!$GG$11:$GG$17</definedName>
    <definedName name="A125994210V_Latest">Data5!$GG$17</definedName>
    <definedName name="A125994214C">Data5!$GS$1:$GS$10,Data5!$GS$11:$GS$17</definedName>
    <definedName name="A125994214C_Data">Data5!$GS$11:$GS$17</definedName>
    <definedName name="A125994214C_Latest">Data5!$GS$17</definedName>
    <definedName name="A125994218L">Data5!$GY$1:$GY$10,Data5!$GY$11:$GY$17</definedName>
    <definedName name="A125994218L_Data">Data5!$GY$11:$GY$17</definedName>
    <definedName name="A125994218L_Latest">Data5!$GY$17</definedName>
    <definedName name="A125994222C">Data5!$IC$1:$IC$10,Data5!$IC$11:$IC$17</definedName>
    <definedName name="A125994222C_Data">Data5!$IC$11:$IC$17</definedName>
    <definedName name="A125994222C_Latest">Data5!$IC$17</definedName>
    <definedName name="A125994226L">Data6!$AC$1:$AC$10,Data6!$AC$11:$AC$17</definedName>
    <definedName name="A125994226L_Data">Data6!$AC$11:$AC$17</definedName>
    <definedName name="A125994226L_Latest">Data6!$AC$17</definedName>
    <definedName name="A125994230C">Data6!$AI$1:$AI$10,Data6!$AI$11:$AI$17</definedName>
    <definedName name="A125994230C_Data">Data6!$AI$11:$AI$17</definedName>
    <definedName name="A125994230C_Latest">Data6!$AI$17</definedName>
    <definedName name="A125994234L">Data6!$Q$1:$Q$10,Data6!$Q$11:$Q$17</definedName>
    <definedName name="A125994234L_Data">Data6!$Q$11:$Q$17</definedName>
    <definedName name="A125994234L_Latest">Data6!$Q$17</definedName>
    <definedName name="A125994238W">Data6!$BG$1:$BG$10,Data6!$BG$11:$BG$17</definedName>
    <definedName name="A125994238W_Data">Data6!$BG$11:$BG$17</definedName>
    <definedName name="A125994238W_Latest">Data6!$BG$17</definedName>
    <definedName name="A125994242L">Data6!$EY$1:$EY$10,Data6!$EY$11:$EY$17</definedName>
    <definedName name="A125994242L_Data">Data6!$EY$11:$EY$17</definedName>
    <definedName name="A125994242L_Latest">Data6!$EY$17</definedName>
    <definedName name="A125994246W">Data6!$GU$1:$GU$10,Data6!$GU$11:$GU$17</definedName>
    <definedName name="A125994246W_Data">Data6!$GU$11:$GU$17</definedName>
    <definedName name="A125994246W_Latest">Data6!$GU$17</definedName>
    <definedName name="A125994250L">Data6!$HM$1:$HM$10,Data6!$HM$11:$HM$17</definedName>
    <definedName name="A125994250L_Data">Data6!$HM$11:$HM$17</definedName>
    <definedName name="A125994250L_Latest">Data6!$HM$17</definedName>
    <definedName name="A125994254W">Data1!$CR$1:$CR$10,Data1!$CR$11:$CR$17</definedName>
    <definedName name="A125994254W_Data">Data1!$CR$11:$CR$17</definedName>
    <definedName name="A125994254W_Latest">Data1!$CR$17</definedName>
    <definedName name="A125994258F">Data1!$DJ$1:$DJ$10,Data1!$DJ$11:$DJ$17</definedName>
    <definedName name="A125994258F_Data">Data1!$DJ$11:$DJ$17</definedName>
    <definedName name="A125994258F_Latest">Data1!$DJ$17</definedName>
    <definedName name="A125994266F">Data1!$FC$1:$FC$10,Data1!$FC$11:$FC$17</definedName>
    <definedName name="A125994266F_Data">Data1!$FC$11:$FC$17</definedName>
    <definedName name="A125994266F_Latest">Data1!$FC$17</definedName>
    <definedName name="A125994270W">Data1!$HZ$1:$HZ$10,Data1!$HZ$11:$HZ$17</definedName>
    <definedName name="A125994270W_Data">Data1!$HZ$11:$HZ$17</definedName>
    <definedName name="A125994270W_Latest">Data1!$HZ$17</definedName>
    <definedName name="A125994274F">Data2!$T$1:$T$10,Data2!$T$11:$T$17</definedName>
    <definedName name="A125994274F_Data">Data2!$T$11:$T$17</definedName>
    <definedName name="A125994274F_Latest">Data2!$T$17</definedName>
    <definedName name="A125994278R">Data1!$F$1:$F$10,Data1!$F$11:$F$17</definedName>
    <definedName name="A125994278R_Data">Data1!$F$11:$F$17</definedName>
    <definedName name="A125994278R_Latest">Data1!$F$17</definedName>
    <definedName name="A125994282F">Data1!$BT$1:$BT$10,Data1!$BT$11:$BT$17</definedName>
    <definedName name="A125994282F_Data">Data1!$BT$11:$BT$17</definedName>
    <definedName name="A125994282F_Latest">Data1!$BT$17</definedName>
    <definedName name="A125994286R">Data1!$FL$1:$FL$10,Data1!$FL$11:$FL$17</definedName>
    <definedName name="A125994286R_Data">Data1!$FL$11:$FL$17</definedName>
    <definedName name="A125994286R_Latest">Data1!$FL$17</definedName>
    <definedName name="A125994290F">Data1!$IL$1:$IL$10,Data1!$IL$11:$IL$17</definedName>
    <definedName name="A125994290F_Data">Data1!$IL$11:$IL$17</definedName>
    <definedName name="A125994290F_Latest">Data1!$IL$17</definedName>
    <definedName name="A125994294R">Data1!$EW$1:$EW$10,Data1!$EW$11:$EW$17</definedName>
    <definedName name="A125994294R_Data">Data1!$EW$11:$EW$17</definedName>
    <definedName name="A125994294R_Latest">Data1!$EW$17</definedName>
    <definedName name="A125994298X">Data1!$FX$1:$FX$10,Data1!$FX$11:$FX$17</definedName>
    <definedName name="A125994298X_Data">Data1!$FX$11:$FX$17</definedName>
    <definedName name="A125994298X_Latest">Data1!$FX$17</definedName>
    <definedName name="A125994302C">Data1!$GV$1:$GV$10,Data1!$GV$11:$GV$17</definedName>
    <definedName name="A125994302C_Data">Data1!$GV$11:$GV$17</definedName>
    <definedName name="A125994302C_Latest">Data1!$GV$17</definedName>
    <definedName name="A125994306L">Data2!$N$1:$N$10,Data2!$N$11:$N$17</definedName>
    <definedName name="A125994306L_Data">Data2!$N$11:$N$17</definedName>
    <definedName name="A125994306L_Latest">Data2!$N$17</definedName>
    <definedName name="A125994310C">Data1!$BB$1:$BB$10,Data1!$BB$11:$BB$17</definedName>
    <definedName name="A125994310C_Data">Data1!$BB$11:$BB$17</definedName>
    <definedName name="A125994310C_Latest">Data1!$BB$17</definedName>
    <definedName name="A125994314L">Data1!$DP$1:$DP$10,Data1!$DP$11:$DP$17</definedName>
    <definedName name="A125994314L_Data">Data1!$DP$11:$DP$17</definedName>
    <definedName name="A125994314L_Latest">Data1!$DP$17</definedName>
    <definedName name="A125994318W">Data1!$FF$1:$FF$10,Data1!$FF$11:$FF$17</definedName>
    <definedName name="A125994318W_Data">Data1!$FF$11:$FF$17</definedName>
    <definedName name="A125994318W_Latest">Data1!$FF$17</definedName>
    <definedName name="A125994322L">Data1!$FR$1:$FR$10,Data1!$FR$11:$FR$17</definedName>
    <definedName name="A125994322L_Data">Data1!$FR$11:$FR$17</definedName>
    <definedName name="A125994322L_Latest">Data1!$FR$17</definedName>
    <definedName name="A125994326W">Data1!$GD$1:$GD$10,Data1!$GD$11:$GD$17</definedName>
    <definedName name="A125994326W_Data">Data1!$GD$11:$GD$17</definedName>
    <definedName name="A125994326W_Latest">Data1!$GD$17</definedName>
    <definedName name="A125994330L">Data1!$GP$1:$GP$10,Data1!$GP$11:$GP$17</definedName>
    <definedName name="A125994330L_Data">Data1!$GP$11:$GP$17</definedName>
    <definedName name="A125994330L_Latest">Data1!$GP$17</definedName>
    <definedName name="A125994334W">Data1!$IF$1:$IF$10,Data1!$IF$11:$IF$17</definedName>
    <definedName name="A125994334W_Data">Data1!$IF$11:$IF$17</definedName>
    <definedName name="A125994334W_Latest">Data1!$IF$17</definedName>
    <definedName name="A125994338F">Data2!$AF$1:$AF$10,Data2!$AF$11:$AF$17</definedName>
    <definedName name="A125994338F_Data">Data2!$AF$11:$AF$17</definedName>
    <definedName name="A125994338F_Latest">Data2!$AF$17</definedName>
    <definedName name="A125994342W">Data1!$R$1:$R$10,Data1!$R$11:$R$17</definedName>
    <definedName name="A125994342W_Data">Data1!$R$11:$R$17</definedName>
    <definedName name="A125994342W_Latest">Data1!$R$17</definedName>
    <definedName name="A125994346F">Data1!$AJ$1:$AJ$10,Data1!$AJ$11:$AJ$17</definedName>
    <definedName name="A125994346F_Data">Data1!$AJ$11:$AJ$17</definedName>
    <definedName name="A125994346F_Latest">Data1!$AJ$17</definedName>
    <definedName name="A125994350W">Data1!$AP$1:$AP$10,Data1!$AP$11:$AP$17</definedName>
    <definedName name="A125994350W_Data">Data1!$AP$11:$AP$17</definedName>
    <definedName name="A125994350W_Latest">Data1!$AP$17</definedName>
    <definedName name="A125994354F">Data1!$BN$1:$BN$10,Data1!$BN$11:$BN$17</definedName>
    <definedName name="A125994354F_Data">Data1!$BN$11:$BN$17</definedName>
    <definedName name="A125994354F_Latest">Data1!$BN$17</definedName>
    <definedName name="A125994358R">Data1!$BZ$1:$BZ$10,Data1!$BZ$11:$BZ$17</definedName>
    <definedName name="A125994358R_Data">Data1!$BZ$11:$BZ$17</definedName>
    <definedName name="A125994358R_Latest">Data1!$BZ$17</definedName>
    <definedName name="A125994362F">Data1!$CF$1:$CF$10,Data1!$CF$11:$CF$17</definedName>
    <definedName name="A125994362F_Data">Data1!$CF$11:$CF$17</definedName>
    <definedName name="A125994362F_Latest">Data1!$CF$17</definedName>
    <definedName name="A125994366R">Data1!$DV$1:$DV$10,Data1!$DV$11:$DV$17</definedName>
    <definedName name="A125994366R_Data">Data1!$DV$11:$DV$17</definedName>
    <definedName name="A125994366R_Latest">Data1!$DV$17</definedName>
    <definedName name="A125994370F">Data1!$GJ$1:$GJ$10,Data1!$GJ$11:$GJ$17</definedName>
    <definedName name="A125994370F_Data">Data1!$GJ$11:$GJ$17</definedName>
    <definedName name="A125994370F_Latest">Data1!$GJ$17</definedName>
    <definedName name="A125994374R">Data1!$HH$1:$HH$10,Data1!$HH$11:$HH$17</definedName>
    <definedName name="A125994374R_Data">Data1!$HH$11:$HH$17</definedName>
    <definedName name="A125994374R_Latest">Data1!$HH$17</definedName>
    <definedName name="A125994378X">Data1!$HN$1:$HN$10,Data1!$HN$11:$HN$17</definedName>
    <definedName name="A125994378X_Data">Data1!$HN$11:$HN$17</definedName>
    <definedName name="A125994378X_Latest">Data1!$HN$17</definedName>
    <definedName name="A125994382R">Data2!$B$1:$B$10,Data2!$B$11:$B$17</definedName>
    <definedName name="A125994382R_Data">Data2!$B$11:$B$17</definedName>
    <definedName name="A125994382R_Latest">Data2!$B$17</definedName>
    <definedName name="A125994386X">Data2!$H$1:$H$10,Data2!$H$11:$H$17</definedName>
    <definedName name="A125994386X_Data">Data2!$H$11:$H$17</definedName>
    <definedName name="A125994386X_Latest">Data2!$H$17</definedName>
    <definedName name="A125994390R">Data1!$AV$1:$AV$10,Data1!$AV$11:$AV$17</definedName>
    <definedName name="A125994390R_Data">Data1!$AV$11:$AV$17</definedName>
    <definedName name="A125994390R_Latest">Data1!$AV$17</definedName>
    <definedName name="A125994394X">Data1!$EK$1:$EK$10,Data1!$EK$11:$EK$17</definedName>
    <definedName name="A125994394X_Data">Data1!$EK$11:$EK$17</definedName>
    <definedName name="A125994394X_Latest">Data1!$EK$17</definedName>
    <definedName name="A125994398J">Data1!$EQ$1:$EQ$10,Data1!$EQ$11:$EQ$17</definedName>
    <definedName name="A125994398J_Data">Data1!$EQ$11:$EQ$17</definedName>
    <definedName name="A125994398J_Latest">Data1!$EQ$17</definedName>
    <definedName name="A125994402L">Data1!$HB$1:$HB$10,Data1!$HB$11:$HB$17</definedName>
    <definedName name="A125994402L_Data">Data1!$HB$11:$HB$17</definedName>
    <definedName name="A125994402L_Latest">Data1!$HB$17</definedName>
    <definedName name="A125994406W">Data2!$AL$1:$AL$10,Data2!$AL$11:$AL$17</definedName>
    <definedName name="A125994406W_Data">Data2!$AL$11:$AL$17</definedName>
    <definedName name="A125994406W_Latest">Data2!$AL$17</definedName>
    <definedName name="A125994410L">Data1!$L$1:$L$10,Data1!$L$11:$L$17</definedName>
    <definedName name="A125994410L_Data">Data1!$L$11:$L$17</definedName>
    <definedName name="A125994410L_Latest">Data1!$L$17</definedName>
    <definedName name="A125994414W">Data1!$X$1:$X$10,Data1!$X$11:$X$17</definedName>
    <definedName name="A125994414W_Data">Data1!$X$11:$X$17</definedName>
    <definedName name="A125994414W_Latest">Data1!$X$17</definedName>
    <definedName name="A125994418F">Data1!$AD$1:$AD$10,Data1!$AD$11:$AD$17</definedName>
    <definedName name="A125994418F_Data">Data1!$AD$11:$AD$17</definedName>
    <definedName name="A125994418F_Latest">Data1!$AD$17</definedName>
    <definedName name="A125994422W">Data1!$BH$1:$BH$10,Data1!$BH$11:$BH$17</definedName>
    <definedName name="A125994422W_Data">Data1!$BH$11:$BH$17</definedName>
    <definedName name="A125994422W_Latest">Data1!$BH$17</definedName>
    <definedName name="A125994426F">Data1!$CX$1:$CX$10,Data1!$CX$11:$CX$17</definedName>
    <definedName name="A125994426F_Data">Data1!$CX$11:$CX$17</definedName>
    <definedName name="A125994426F_Latest">Data1!$CX$17</definedName>
    <definedName name="A125994430W">Data1!$DD$1:$DD$10,Data1!$DD$11:$DD$17</definedName>
    <definedName name="A125994430W_Data">Data1!$DD$11:$DD$17</definedName>
    <definedName name="A125994430W_Latest">Data1!$DD$17</definedName>
    <definedName name="A125994434F">Data1!$CL$1:$CL$10,Data1!$CL$11:$CL$17</definedName>
    <definedName name="A125994434F_Data">Data1!$CL$11:$CL$17</definedName>
    <definedName name="A125994434F_Latest">Data1!$CL$17</definedName>
    <definedName name="A125994438R">Data1!$EB$1:$EB$10,Data1!$EB$11:$EB$17</definedName>
    <definedName name="A125994438R_Data">Data1!$EB$11:$EB$17</definedName>
    <definedName name="A125994438R_Latest">Data1!$EB$17</definedName>
    <definedName name="A125994442F">Data1!$HT$1:$HT$10,Data1!$HT$11:$HT$17</definedName>
    <definedName name="A125994442F_Data">Data1!$HT$11:$HT$17</definedName>
    <definedName name="A125994442F_Latest">Data1!$HT$17</definedName>
    <definedName name="A125994446R">Data2!$Z$1:$Z$10,Data2!$Z$11:$Z$17</definedName>
    <definedName name="A125994446R_Data">Data2!$Z$11:$Z$17</definedName>
    <definedName name="A125994446R_Latest">Data2!$Z$17</definedName>
    <definedName name="A125994450F">Data2!$AR$1:$AR$10,Data2!$AR$11:$AR$17</definedName>
    <definedName name="A125994450F_Data">Data2!$AR$11:$AR$17</definedName>
    <definedName name="A125994450F_Latest">Data2!$AR$17</definedName>
    <definedName name="A125994454R">Data10!$GP$1:$GP$10,Data10!$GP$11:$GP$17</definedName>
    <definedName name="A125994454R_Data">Data10!$GP$11:$GP$17</definedName>
    <definedName name="A125994454R_Latest">Data10!$GP$17</definedName>
    <definedName name="A125994458X">Data10!$HH$1:$HH$10,Data10!$HH$11:$HH$17</definedName>
    <definedName name="A125994458X_Data">Data10!$HH$11:$HH$17</definedName>
    <definedName name="A125994458X_Latest">Data10!$HH$17</definedName>
    <definedName name="A125994466X">Data11!$K$1:$K$10,Data11!$K$11:$K$17</definedName>
    <definedName name="A125994466X_Data">Data11!$K$11:$K$17</definedName>
    <definedName name="A125994466X_Latest">Data11!$K$17</definedName>
    <definedName name="A125994470R">Data11!$CH$1:$CH$10,Data11!$CH$11:$CH$17</definedName>
    <definedName name="A125994470R_Data">Data11!$CH$11:$CH$17</definedName>
    <definedName name="A125994470R_Latest">Data11!$CH$17</definedName>
    <definedName name="A125994474X">Data11!$DR$1:$DR$10,Data11!$DR$11:$DR$17</definedName>
    <definedName name="A125994474X_Data">Data11!$DR$11:$DR$17</definedName>
    <definedName name="A125994474X_Latest">Data11!$DR$17</definedName>
    <definedName name="A125994478J">Data10!$DD$1:$DD$10,Data10!$DD$11:$DD$17</definedName>
    <definedName name="A125994478J_Data">Data10!$DD$11:$DD$17</definedName>
    <definedName name="A125994478J_Latest">Data10!$DD$17</definedName>
    <definedName name="A125994482X">Data10!$FR$1:$FR$10,Data10!$FR$11:$FR$17</definedName>
    <definedName name="A125994482X_Data">Data10!$FR$11:$FR$17</definedName>
    <definedName name="A125994482X_Latest">Data10!$FR$17</definedName>
    <definedName name="A125994486J">Data11!$T$1:$T$10,Data11!$T$11:$T$17</definedName>
    <definedName name="A125994486J_Data">Data11!$T$11:$T$17</definedName>
    <definedName name="A125994486J_Latest">Data11!$T$17</definedName>
    <definedName name="A125994490X">Data11!$CT$1:$CT$10,Data11!$CT$11:$CT$17</definedName>
    <definedName name="A125994490X_Data">Data11!$CT$11:$CT$17</definedName>
    <definedName name="A125994490X_Latest">Data11!$CT$17</definedName>
    <definedName name="A125994494J">Data11!$E$1:$E$10,Data11!$E$11:$E$17</definedName>
    <definedName name="A125994494J_Data">Data11!$E$11:$E$17</definedName>
    <definedName name="A125994494J_Latest">Data11!$E$17</definedName>
    <definedName name="A125994498T">Data11!$AF$1:$AF$10,Data11!$AF$11:$AF$17</definedName>
    <definedName name="A125994498T_Data">Data11!$AF$11:$AF$17</definedName>
    <definedName name="A125994498T_Latest">Data11!$AF$17</definedName>
    <definedName name="A125994502W">Data11!$BD$1:$BD$10,Data11!$BD$11:$BD$17</definedName>
    <definedName name="A125994502W_Data">Data11!$BD$11:$BD$17</definedName>
    <definedName name="A125994502W_Latest">Data11!$BD$17</definedName>
    <definedName name="A125994506F">Data11!$DL$1:$DL$10,Data11!$DL$11:$DL$17</definedName>
    <definedName name="A125994506F_Data">Data11!$DL$11:$DL$17</definedName>
    <definedName name="A125994506F_Latest">Data11!$DL$17</definedName>
    <definedName name="A125994510W">Data10!$EZ$1:$EZ$10,Data10!$EZ$11:$EZ$17</definedName>
    <definedName name="A125994510W_Data">Data10!$EZ$11:$EZ$17</definedName>
    <definedName name="A125994510W_Latest">Data10!$EZ$17</definedName>
    <definedName name="A125994514F">Data10!$HN$1:$HN$10,Data10!$HN$11:$HN$17</definedName>
    <definedName name="A125994514F_Data">Data10!$HN$11:$HN$17</definedName>
    <definedName name="A125994514F_Latest">Data10!$HN$17</definedName>
    <definedName name="A125994518R">Data11!$N$1:$N$10,Data11!$N$11:$N$17</definedName>
    <definedName name="A125994518R_Data">Data11!$N$11:$N$17</definedName>
    <definedName name="A125994518R_Latest">Data11!$N$17</definedName>
    <definedName name="A125994522F">Data11!$Z$1:$Z$10,Data11!$Z$11:$Z$17</definedName>
    <definedName name="A125994522F_Data">Data11!$Z$11:$Z$17</definedName>
    <definedName name="A125994522F_Latest">Data11!$Z$17</definedName>
    <definedName name="A125994526R">Data11!$AL$1:$AL$10,Data11!$AL$11:$AL$17</definedName>
    <definedName name="A125994526R_Data">Data11!$AL$11:$AL$17</definedName>
    <definedName name="A125994526R_Latest">Data11!$AL$17</definedName>
    <definedName name="A125994530F">Data11!$AX$1:$AX$10,Data11!$AX$11:$AX$17</definedName>
    <definedName name="A125994530F_Data">Data11!$AX$11:$AX$17</definedName>
    <definedName name="A125994530F_Latest">Data11!$AX$17</definedName>
    <definedName name="A125994534R">Data11!$CN$1:$CN$10,Data11!$CN$11:$CN$17</definedName>
    <definedName name="A125994534R_Data">Data11!$CN$11:$CN$17</definedName>
    <definedName name="A125994534R_Latest">Data11!$CN$17</definedName>
    <definedName name="A125994538X">Data11!$ED$1:$ED$10,Data11!$ED$11:$ED$17</definedName>
    <definedName name="A125994538X_Data">Data11!$ED$11:$ED$17</definedName>
    <definedName name="A125994538X_Latest">Data11!$ED$17</definedName>
    <definedName name="A125994542R">Data10!$DP$1:$DP$10,Data10!$DP$11:$DP$17</definedName>
    <definedName name="A125994542R_Data">Data10!$DP$11:$DP$17</definedName>
    <definedName name="A125994542R_Latest">Data10!$DP$17</definedName>
    <definedName name="A125994546X">Data10!$EH$1:$EH$10,Data10!$EH$11:$EH$17</definedName>
    <definedName name="A125994546X_Data">Data10!$EH$11:$EH$17</definedName>
    <definedName name="A125994546X_Latest">Data10!$EH$17</definedName>
    <definedName name="A125994550R">Data10!$EN$1:$EN$10,Data10!$EN$11:$EN$17</definedName>
    <definedName name="A125994550R_Data">Data10!$EN$11:$EN$17</definedName>
    <definedName name="A125994550R_Latest">Data10!$EN$17</definedName>
    <definedName name="A125994554X">Data10!$FL$1:$FL$10,Data10!$FL$11:$FL$17</definedName>
    <definedName name="A125994554X_Data">Data10!$FL$11:$FL$17</definedName>
    <definedName name="A125994554X_Latest">Data10!$FL$17</definedName>
    <definedName name="A125994558J">Data10!$FX$1:$FX$10,Data10!$FX$11:$FX$17</definedName>
    <definedName name="A125994558J_Data">Data10!$FX$11:$FX$17</definedName>
    <definedName name="A125994558J_Latest">Data10!$FX$17</definedName>
    <definedName name="A125994562X">Data10!$GD$1:$GD$10,Data10!$GD$11:$GD$17</definedName>
    <definedName name="A125994562X_Data">Data10!$GD$11:$GD$17</definedName>
    <definedName name="A125994562X_Latest">Data10!$GD$17</definedName>
    <definedName name="A125994566J">Data10!$HT$1:$HT$10,Data10!$HT$11:$HT$17</definedName>
    <definedName name="A125994566J_Data">Data10!$HT$11:$HT$17</definedName>
    <definedName name="A125994566J_Latest">Data10!$HT$17</definedName>
    <definedName name="A125994570X">Data11!$AR$1:$AR$10,Data11!$AR$11:$AR$17</definedName>
    <definedName name="A125994570X_Data">Data11!$AR$11:$AR$17</definedName>
    <definedName name="A125994570X_Latest">Data11!$AR$17</definedName>
    <definedName name="A125994574J">Data11!$BP$1:$BP$10,Data11!$BP$11:$BP$17</definedName>
    <definedName name="A125994574J_Data">Data11!$BP$11:$BP$17</definedName>
    <definedName name="A125994574J_Latest">Data11!$BP$17</definedName>
    <definedName name="A125994578T">Data11!$BV$1:$BV$10,Data11!$BV$11:$BV$17</definedName>
    <definedName name="A125994578T_Data">Data11!$BV$11:$BV$17</definedName>
    <definedName name="A125994578T_Latest">Data11!$BV$17</definedName>
    <definedName name="A125994582J">Data11!$CZ$1:$CZ$10,Data11!$CZ$11:$CZ$17</definedName>
    <definedName name="A125994582J_Data">Data11!$CZ$11:$CZ$17</definedName>
    <definedName name="A125994582J_Latest">Data11!$CZ$17</definedName>
    <definedName name="A125994586T">Data11!$DF$1:$DF$10,Data11!$DF$11:$DF$17</definedName>
    <definedName name="A125994586T_Data">Data11!$DF$11:$DF$17</definedName>
    <definedName name="A125994586T_Latest">Data11!$DF$17</definedName>
    <definedName name="A125994590J">Data10!$ET$1:$ET$10,Data10!$ET$11:$ET$17</definedName>
    <definedName name="A125994590J_Data">Data10!$ET$11:$ET$17</definedName>
    <definedName name="A125994590J_Latest">Data10!$ET$17</definedName>
    <definedName name="A125994594T">Data10!$II$1:$II$10,Data10!$II$11:$II$17</definedName>
    <definedName name="A125994594T_Data">Data10!$II$11:$II$17</definedName>
    <definedName name="A125994594T_Latest">Data10!$II$17</definedName>
    <definedName name="A125994598A">Data10!$IO$1:$IO$10,Data10!$IO$11:$IO$17</definedName>
    <definedName name="A125994598A_Data">Data10!$IO$11:$IO$17</definedName>
    <definedName name="A125994598A_Latest">Data10!$IO$17</definedName>
    <definedName name="A125994602F">Data11!$BJ$1:$BJ$10,Data11!$BJ$11:$BJ$17</definedName>
    <definedName name="A125994602F_Data">Data11!$BJ$11:$BJ$17</definedName>
    <definedName name="A125994602F_Latest">Data11!$BJ$17</definedName>
    <definedName name="A125994606R">Data11!$EJ$1:$EJ$10,Data11!$EJ$11:$EJ$17</definedName>
    <definedName name="A125994606R_Data">Data11!$EJ$11:$EJ$17</definedName>
    <definedName name="A125994606R_Latest">Data11!$EJ$17</definedName>
    <definedName name="A125994610F">Data10!$DJ$1:$DJ$10,Data10!$DJ$11:$DJ$17</definedName>
    <definedName name="A125994610F_Data">Data10!$DJ$11:$DJ$17</definedName>
    <definedName name="A125994610F_Latest">Data10!$DJ$17</definedName>
    <definedName name="A125994614R">Data10!$DV$1:$DV$10,Data10!$DV$11:$DV$17</definedName>
    <definedName name="A125994614R_Data">Data10!$DV$11:$DV$17</definedName>
    <definedName name="A125994614R_Latest">Data10!$DV$17</definedName>
    <definedName name="A125994618X">Data10!$EB$1:$EB$10,Data10!$EB$11:$EB$17</definedName>
    <definedName name="A125994618X_Data">Data10!$EB$11:$EB$17</definedName>
    <definedName name="A125994618X_Latest">Data10!$EB$17</definedName>
    <definedName name="A125994622R">Data10!$FF$1:$FF$10,Data10!$FF$11:$FF$17</definedName>
    <definedName name="A125994622R_Data">Data10!$FF$11:$FF$17</definedName>
    <definedName name="A125994622R_Latest">Data10!$FF$17</definedName>
    <definedName name="A125994626X">Data10!$GV$1:$GV$10,Data10!$GV$11:$GV$17</definedName>
    <definedName name="A125994626X_Data">Data10!$GV$11:$GV$17</definedName>
    <definedName name="A125994626X_Latest">Data10!$GV$17</definedName>
    <definedName name="A125994630R">Data10!$HB$1:$HB$10,Data10!$HB$11:$HB$17</definedName>
    <definedName name="A125994630R_Data">Data10!$HB$11:$HB$17</definedName>
    <definedName name="A125994630R_Latest">Data10!$HB$17</definedName>
    <definedName name="A125994634X">Data10!$GJ$1:$GJ$10,Data10!$GJ$11:$GJ$17</definedName>
    <definedName name="A125994634X_Data">Data10!$GJ$11:$GJ$17</definedName>
    <definedName name="A125994634X_Latest">Data10!$GJ$17</definedName>
    <definedName name="A125994638J">Data10!$HZ$1:$HZ$10,Data10!$HZ$11:$HZ$17</definedName>
    <definedName name="A125994638J_Data">Data10!$HZ$11:$HZ$17</definedName>
    <definedName name="A125994638J_Latest">Data10!$HZ$17</definedName>
    <definedName name="A125994642X">Data11!$CB$1:$CB$10,Data11!$CB$11:$CB$17</definedName>
    <definedName name="A125994642X_Data">Data11!$CB$11:$CB$17</definedName>
    <definedName name="A125994642X_Latest">Data11!$CB$17</definedName>
    <definedName name="A125994646J">Data11!$DX$1:$DX$10,Data11!$DX$11:$DX$17</definedName>
    <definedName name="A125994646J_Data">Data11!$DX$11:$DX$17</definedName>
    <definedName name="A125994646J_Latest">Data11!$DX$17</definedName>
    <definedName name="A125994650X">Data11!$EP$1:$EP$10,Data11!$EP$11:$EP$17</definedName>
    <definedName name="A125994650X_Data">Data11!$EP$11:$EP$17</definedName>
    <definedName name="A125994650X_Latest">Data11!$EP$17</definedName>
    <definedName name="A125994654J">Data3!$GB$1:$GB$10,Data3!$GB$11:$GB$17</definedName>
    <definedName name="A125994654J_Data">Data3!$GB$11:$GB$17</definedName>
    <definedName name="A125994654J_Latest">Data3!$GB$17</definedName>
    <definedName name="A125994658T">Data3!$GT$1:$GT$10,Data3!$GT$11:$GT$17</definedName>
    <definedName name="A125994658T_Data">Data3!$GT$11:$GT$17</definedName>
    <definedName name="A125994658T_Latest">Data3!$GT$17</definedName>
    <definedName name="A125994666T">Data3!$IM$1:$IM$10,Data3!$IM$11:$IM$17</definedName>
    <definedName name="A125994666T_Data">Data3!$IM$11:$IM$17</definedName>
    <definedName name="A125994666T_Latest">Data3!$IM$17</definedName>
    <definedName name="A125994670J">Data4!$BT$1:$BT$10,Data4!$BT$11:$BT$17</definedName>
    <definedName name="A125994670J_Data">Data4!$BT$11:$BT$17</definedName>
    <definedName name="A125994670J_Latest">Data4!$BT$17</definedName>
    <definedName name="A125994674T">Data4!$DD$1:$DD$10,Data4!$DD$11:$DD$17</definedName>
    <definedName name="A125994674T_Data">Data4!$DD$11:$DD$17</definedName>
    <definedName name="A125994674T_Latest">Data4!$DD$17</definedName>
    <definedName name="A125994678A">Data3!$CP$1:$CP$10,Data3!$CP$11:$CP$17</definedName>
    <definedName name="A125994678A_Data">Data3!$CP$11:$CP$17</definedName>
    <definedName name="A125994678A_Latest">Data3!$CP$17</definedName>
    <definedName name="A125994682T">Data3!$FD$1:$FD$10,Data3!$FD$11:$FD$17</definedName>
    <definedName name="A125994682T_Data">Data3!$FD$11:$FD$17</definedName>
    <definedName name="A125994682T_Latest">Data3!$FD$17</definedName>
    <definedName name="A125994686A">Data4!$F$1:$F$10,Data4!$F$11:$F$17</definedName>
    <definedName name="A125994686A_Data">Data4!$F$11:$F$17</definedName>
    <definedName name="A125994686A_Latest">Data4!$F$17</definedName>
    <definedName name="A125994690T">Data4!$CF$1:$CF$10,Data4!$CF$11:$CF$17</definedName>
    <definedName name="A125994690T_Data">Data4!$CF$11:$CF$17</definedName>
    <definedName name="A125994690T_Latest">Data4!$CF$17</definedName>
    <definedName name="A125994694A">Data3!$IG$1:$IG$10,Data3!$IG$11:$IG$17</definedName>
    <definedName name="A125994694A_Data">Data3!$IG$11:$IG$17</definedName>
    <definedName name="A125994694A_Latest">Data3!$IG$17</definedName>
    <definedName name="A125994698K">Data4!$R$1:$R$10,Data4!$R$11:$R$17</definedName>
    <definedName name="A125994698K_Data">Data4!$R$11:$R$17</definedName>
    <definedName name="A125994698K_Latest">Data4!$R$17</definedName>
    <definedName name="A125994702R">Data4!$AP$1:$AP$10,Data4!$AP$11:$AP$17</definedName>
    <definedName name="A125994702R_Data">Data4!$AP$11:$AP$17</definedName>
    <definedName name="A125994702R_Latest">Data4!$AP$17</definedName>
    <definedName name="A125994706X">Data4!$CX$1:$CX$10,Data4!$CX$11:$CX$17</definedName>
    <definedName name="A125994706X_Data">Data4!$CX$11:$CX$17</definedName>
    <definedName name="A125994706X_Latest">Data4!$CX$17</definedName>
    <definedName name="A125994710R">Data3!$EL$1:$EL$10,Data3!$EL$11:$EL$17</definedName>
    <definedName name="A125994710R_Data">Data3!$EL$11:$EL$17</definedName>
    <definedName name="A125994710R_Latest">Data3!$EL$17</definedName>
    <definedName name="A125994714X">Data3!$GZ$1:$GZ$10,Data3!$GZ$11:$GZ$17</definedName>
    <definedName name="A125994714X_Data">Data3!$GZ$11:$GZ$17</definedName>
    <definedName name="A125994714X_Latest">Data3!$GZ$17</definedName>
    <definedName name="A125994718J">Data3!$IP$1:$IP$10,Data3!$IP$11:$IP$17</definedName>
    <definedName name="A125994718J_Data">Data3!$IP$11:$IP$17</definedName>
    <definedName name="A125994718J_Latest">Data3!$IP$17</definedName>
    <definedName name="A125994722X">Data4!$L$1:$L$10,Data4!$L$11:$L$17</definedName>
    <definedName name="A125994722X_Data">Data4!$L$11:$L$17</definedName>
    <definedName name="A125994722X_Latest">Data4!$L$17</definedName>
    <definedName name="A125994726J">Data4!$X$1:$X$10,Data4!$X$11:$X$17</definedName>
    <definedName name="A125994726J_Data">Data4!$X$11:$X$17</definedName>
    <definedName name="A125994726J_Latest">Data4!$X$17</definedName>
    <definedName name="A125994730X">Data4!$AJ$1:$AJ$10,Data4!$AJ$11:$AJ$17</definedName>
    <definedName name="A125994730X_Data">Data4!$AJ$11:$AJ$17</definedName>
    <definedName name="A125994730X_Latest">Data4!$AJ$17</definedName>
    <definedName name="A125994734J">Data4!$BZ$1:$BZ$10,Data4!$BZ$11:$BZ$17</definedName>
    <definedName name="A125994734J_Data">Data4!$BZ$11:$BZ$17</definedName>
    <definedName name="A125994734J_Latest">Data4!$BZ$17</definedName>
    <definedName name="A125994738T">Data4!$DP$1:$DP$10,Data4!$DP$11:$DP$17</definedName>
    <definedName name="A125994738T_Data">Data4!$DP$11:$DP$17</definedName>
    <definedName name="A125994738T_Latest">Data4!$DP$17</definedName>
    <definedName name="A125994742J">Data3!$DB$1:$DB$10,Data3!$DB$11:$DB$17</definedName>
    <definedName name="A125994742J_Data">Data3!$DB$11:$DB$17</definedName>
    <definedName name="A125994742J_Latest">Data3!$DB$17</definedName>
    <definedName name="A125994746T">Data3!$DT$1:$DT$10,Data3!$DT$11:$DT$17</definedName>
    <definedName name="A125994746T_Data">Data3!$DT$11:$DT$17</definedName>
    <definedName name="A125994746T_Latest">Data3!$DT$17</definedName>
    <definedName name="A125994750J">Data3!$DZ$1:$DZ$10,Data3!$DZ$11:$DZ$17</definedName>
    <definedName name="A125994750J_Data">Data3!$DZ$11:$DZ$17</definedName>
    <definedName name="A125994750J_Latest">Data3!$DZ$17</definedName>
    <definedName name="A125994754T">Data3!$EX$1:$EX$10,Data3!$EX$11:$EX$17</definedName>
    <definedName name="A125994754T_Data">Data3!$EX$11:$EX$17</definedName>
    <definedName name="A125994754T_Latest">Data3!$EX$17</definedName>
    <definedName name="A125994758A">Data3!$FJ$1:$FJ$10,Data3!$FJ$11:$FJ$17</definedName>
    <definedName name="A125994758A_Data">Data3!$FJ$11:$FJ$17</definedName>
    <definedName name="A125994758A_Latest">Data3!$FJ$17</definedName>
    <definedName name="A125994762T">Data3!$FP$1:$FP$10,Data3!$FP$11:$FP$17</definedName>
    <definedName name="A125994762T_Data">Data3!$FP$11:$FP$17</definedName>
    <definedName name="A125994762T_Latest">Data3!$FP$17</definedName>
    <definedName name="A125994766A">Data3!$HF$1:$HF$10,Data3!$HF$11:$HF$17</definedName>
    <definedName name="A125994766A_Data">Data3!$HF$11:$HF$17</definedName>
    <definedName name="A125994766A_Latest">Data3!$HF$17</definedName>
    <definedName name="A125994770T">Data4!$AD$1:$AD$10,Data4!$AD$11:$AD$17</definedName>
    <definedName name="A125994770T_Data">Data4!$AD$11:$AD$17</definedName>
    <definedName name="A125994770T_Latest">Data4!$AD$17</definedName>
    <definedName name="A125994774A">Data4!$BB$1:$BB$10,Data4!$BB$11:$BB$17</definedName>
    <definedName name="A125994774A_Data">Data4!$BB$11:$BB$17</definedName>
    <definedName name="A125994774A_Latest">Data4!$BB$17</definedName>
    <definedName name="A125994778K">Data4!$BH$1:$BH$10,Data4!$BH$11:$BH$17</definedName>
    <definedName name="A125994778K_Data">Data4!$BH$11:$BH$17</definedName>
    <definedName name="A125994778K_Latest">Data4!$BH$17</definedName>
    <definedName name="A125994782A">Data4!$CL$1:$CL$10,Data4!$CL$11:$CL$17</definedName>
    <definedName name="A125994782A_Data">Data4!$CL$11:$CL$17</definedName>
    <definedName name="A125994782A_Latest">Data4!$CL$17</definedName>
    <definedName name="A125994786K">Data4!$CR$1:$CR$10,Data4!$CR$11:$CR$17</definedName>
    <definedName name="A125994786K_Data">Data4!$CR$11:$CR$17</definedName>
    <definedName name="A125994786K_Latest">Data4!$CR$17</definedName>
    <definedName name="A125994790A">Data3!$EF$1:$EF$10,Data3!$EF$11:$EF$17</definedName>
    <definedName name="A125994790A_Data">Data3!$EF$11:$EF$17</definedName>
    <definedName name="A125994790A_Latest">Data3!$EF$17</definedName>
    <definedName name="A125994794K">Data3!$HU$1:$HU$10,Data3!$HU$11:$HU$17</definedName>
    <definedName name="A125994794K_Data">Data3!$HU$11:$HU$17</definedName>
    <definedName name="A125994794K_Latest">Data3!$HU$17</definedName>
    <definedName name="A125994798V">Data3!$IA$1:$IA$10,Data3!$IA$11:$IA$17</definedName>
    <definedName name="A125994798V_Data">Data3!$IA$11:$IA$17</definedName>
    <definedName name="A125994798V_Latest">Data3!$IA$17</definedName>
    <definedName name="A125994802X">Data4!$AV$1:$AV$10,Data4!$AV$11:$AV$17</definedName>
    <definedName name="A125994802X_Data">Data4!$AV$11:$AV$17</definedName>
    <definedName name="A125994802X_Latest">Data4!$AV$17</definedName>
    <definedName name="A125994806J">Data4!$DV$1:$DV$10,Data4!$DV$11:$DV$17</definedName>
    <definedName name="A125994806J_Data">Data4!$DV$11:$DV$17</definedName>
    <definedName name="A125994806J_Latest">Data4!$DV$17</definedName>
    <definedName name="A125994810X">Data3!$CV$1:$CV$10,Data3!$CV$11:$CV$17</definedName>
    <definedName name="A125994810X_Data">Data3!$CV$11:$CV$17</definedName>
    <definedName name="A125994810X_Latest">Data3!$CV$17</definedName>
    <definedName name="A125994814J">Data3!$DH$1:$DH$10,Data3!$DH$11:$DH$17</definedName>
    <definedName name="A125994814J_Data">Data3!$DH$11:$DH$17</definedName>
    <definedName name="A125994814J_Latest">Data3!$DH$17</definedName>
    <definedName name="A125994818T">Data3!$DN$1:$DN$10,Data3!$DN$11:$DN$17</definedName>
    <definedName name="A125994818T_Data">Data3!$DN$11:$DN$17</definedName>
    <definedName name="A125994818T_Latest">Data3!$DN$17</definedName>
    <definedName name="A125994822J">Data3!$ER$1:$ER$10,Data3!$ER$11:$ER$17</definedName>
    <definedName name="A125994822J_Data">Data3!$ER$11:$ER$17</definedName>
    <definedName name="A125994822J_Latest">Data3!$ER$17</definedName>
    <definedName name="A125994826T">Data3!$GH$1:$GH$10,Data3!$GH$11:$GH$17</definedName>
    <definedName name="A125994826T_Data">Data3!$GH$11:$GH$17</definedName>
    <definedName name="A125994826T_Latest">Data3!$GH$17</definedName>
    <definedName name="A125994830J">Data3!$GN$1:$GN$10,Data3!$GN$11:$GN$17</definedName>
    <definedName name="A125994830J_Data">Data3!$GN$11:$GN$17</definedName>
    <definedName name="A125994830J_Latest">Data3!$GN$17</definedName>
    <definedName name="A125994834T">Data3!$FV$1:$FV$10,Data3!$FV$11:$FV$17</definedName>
    <definedName name="A125994834T_Data">Data3!$FV$11:$FV$17</definedName>
    <definedName name="A125994834T_Latest">Data3!$FV$17</definedName>
    <definedName name="A125994838A">Data3!$HL$1:$HL$10,Data3!$HL$11:$HL$17</definedName>
    <definedName name="A125994838A_Data">Data3!$HL$11:$HL$17</definedName>
    <definedName name="A125994838A_Latest">Data3!$HL$17</definedName>
    <definedName name="A125994842T">Data4!$BN$1:$BN$10,Data4!$BN$11:$BN$17</definedName>
    <definedName name="A125994842T_Data">Data4!$BN$11:$BN$17</definedName>
    <definedName name="A125994842T_Latest">Data4!$BN$17</definedName>
    <definedName name="A125994846A">Data4!$DJ$1:$DJ$10,Data4!$DJ$11:$DJ$17</definedName>
    <definedName name="A125994846A_Data">Data4!$DJ$11:$DJ$17</definedName>
    <definedName name="A125994846A_Latest">Data4!$DJ$17</definedName>
    <definedName name="A125994850T">Data4!$EB$1:$EB$10,Data4!$EB$11:$EB$17</definedName>
    <definedName name="A125994850T_Data">Data4!$EB$11:$EB$17</definedName>
    <definedName name="A125994850T_Latest">Data4!$EB$17</definedName>
    <definedName name="A125994854A">Data7!$BN$1:$BN$10,Data7!$BN$11:$BN$17</definedName>
    <definedName name="A125994854A_Data">Data7!$BN$11:$BN$17</definedName>
    <definedName name="A125994854A_Latest">Data7!$BN$17</definedName>
    <definedName name="A125994858K">Data7!$CF$1:$CF$10,Data7!$CF$11:$CF$17</definedName>
    <definedName name="A125994858K_Data">Data7!$CF$11:$CF$17</definedName>
    <definedName name="A125994858K_Latest">Data7!$CF$17</definedName>
    <definedName name="A125994866K">Data7!$DY$1:$DY$10,Data7!$DY$11:$DY$17</definedName>
    <definedName name="A125994866K_Data">Data7!$DY$11:$DY$17</definedName>
    <definedName name="A125994866K_Latest">Data7!$DY$17</definedName>
    <definedName name="A125994870A">Data7!$GV$1:$GV$10,Data7!$GV$11:$GV$17</definedName>
    <definedName name="A125994870A_Data">Data7!$GV$11:$GV$17</definedName>
    <definedName name="A125994870A_Latest">Data7!$GV$17</definedName>
    <definedName name="A125994874K">Data7!$IF$1:$IF$10,Data7!$IF$11:$IF$17</definedName>
    <definedName name="A125994874K_Data">Data7!$IF$11:$IF$17</definedName>
    <definedName name="A125994874K_Latest">Data7!$IF$17</definedName>
    <definedName name="A125994878V">Data6!$HR$1:$HR$10,Data6!$HR$11:$HR$17</definedName>
    <definedName name="A125994878V_Data">Data6!$HR$11:$HR$17</definedName>
    <definedName name="A125994878V_Latest">Data6!$HR$17</definedName>
    <definedName name="A125994882K">Data7!$AP$1:$AP$10,Data7!$AP$11:$AP$17</definedName>
    <definedName name="A125994882K_Data">Data7!$AP$11:$AP$17</definedName>
    <definedName name="A125994882K_Latest">Data7!$AP$17</definedName>
    <definedName name="A125994886V">Data7!$EH$1:$EH$10,Data7!$EH$11:$EH$17</definedName>
    <definedName name="A125994886V_Data">Data7!$EH$11:$EH$17</definedName>
    <definedName name="A125994886V_Latest">Data7!$EH$17</definedName>
    <definedName name="A125994890K">Data7!$HH$1:$HH$10,Data7!$HH$11:$HH$17</definedName>
    <definedName name="A125994890K_Data">Data7!$HH$11:$HH$17</definedName>
    <definedName name="A125994890K_Latest">Data7!$HH$17</definedName>
    <definedName name="A125994894V">Data7!$DS$1:$DS$10,Data7!$DS$11:$DS$17</definedName>
    <definedName name="A125994894V_Data">Data7!$DS$11:$DS$17</definedName>
    <definedName name="A125994894V_Latest">Data7!$DS$17</definedName>
    <definedName name="A125994898C">Data7!$ET$1:$ET$10,Data7!$ET$11:$ET$17</definedName>
    <definedName name="A125994898C_Data">Data7!$ET$11:$ET$17</definedName>
    <definedName name="A125994898C_Latest">Data7!$ET$17</definedName>
    <definedName name="A125994902J">Data7!$FR$1:$FR$10,Data7!$FR$11:$FR$17</definedName>
    <definedName name="A125994902J_Data">Data7!$FR$11:$FR$17</definedName>
    <definedName name="A125994902J_Latest">Data7!$FR$17</definedName>
    <definedName name="A125994906T">Data7!$HZ$1:$HZ$10,Data7!$HZ$11:$HZ$17</definedName>
    <definedName name="A125994906T_Data">Data7!$HZ$11:$HZ$17</definedName>
    <definedName name="A125994906T_Latest">Data7!$HZ$17</definedName>
    <definedName name="A125994910J">Data7!$X$1:$X$10,Data7!$X$11:$X$17</definedName>
    <definedName name="A125994910J_Data">Data7!$X$11:$X$17</definedName>
    <definedName name="A125994910J_Latest">Data7!$X$17</definedName>
    <definedName name="A125994914T">Data7!$CL$1:$CL$10,Data7!$CL$11:$CL$17</definedName>
    <definedName name="A125994914T_Data">Data7!$CL$11:$CL$17</definedName>
    <definedName name="A125994914T_Latest">Data7!$CL$17</definedName>
    <definedName name="A125994918A">Data7!$EB$1:$EB$10,Data7!$EB$11:$EB$17</definedName>
    <definedName name="A125994918A_Data">Data7!$EB$11:$EB$17</definedName>
    <definedName name="A125994918A_Latest">Data7!$EB$17</definedName>
    <definedName name="A125994922T">Data7!$EN$1:$EN$10,Data7!$EN$11:$EN$17</definedName>
    <definedName name="A125994922T_Data">Data7!$EN$11:$EN$17</definedName>
    <definedName name="A125994922T_Latest">Data7!$EN$17</definedName>
    <definedName name="A125994926A">Data7!$EZ$1:$EZ$10,Data7!$EZ$11:$EZ$17</definedName>
    <definedName name="A125994926A_Data">Data7!$EZ$11:$EZ$17</definedName>
    <definedName name="A125994926A_Latest">Data7!$EZ$17</definedName>
    <definedName name="A125994930T">Data7!$FL$1:$FL$10,Data7!$FL$11:$FL$17</definedName>
    <definedName name="A125994930T_Data">Data7!$FL$11:$FL$17</definedName>
    <definedName name="A125994930T_Latest">Data7!$FL$17</definedName>
    <definedName name="A125994934A">Data7!$HB$1:$HB$10,Data7!$HB$11:$HB$17</definedName>
    <definedName name="A125994934A_Data">Data7!$HB$11:$HB$17</definedName>
    <definedName name="A125994934A_Latest">Data7!$HB$17</definedName>
    <definedName name="A125994938K">Data8!$B$1:$B$10,Data8!$B$11:$B$17</definedName>
    <definedName name="A125994938K_Data">Data8!$B$11:$B$17</definedName>
    <definedName name="A125994938K_Latest">Data8!$B$17</definedName>
    <definedName name="A125994942A">Data6!$ID$1:$ID$10,Data6!$ID$11:$ID$17</definedName>
    <definedName name="A125994942A_Data">Data6!$ID$11:$ID$17</definedName>
    <definedName name="A125994942A_Latest">Data6!$ID$17</definedName>
    <definedName name="A125994946K">Data7!$F$1:$F$10,Data7!$F$11:$F$17</definedName>
    <definedName name="A125994946K_Data">Data7!$F$11:$F$17</definedName>
    <definedName name="A125994946K_Latest">Data7!$F$17</definedName>
    <definedName name="A125994950A">Data7!$L$1:$L$10,Data7!$L$11:$L$17</definedName>
    <definedName name="A125994950A_Data">Data7!$L$11:$L$17</definedName>
    <definedName name="A125994950A_Latest">Data7!$L$17</definedName>
    <definedName name="A125994954K">Data7!$AJ$1:$AJ$10,Data7!$AJ$11:$AJ$17</definedName>
    <definedName name="A125994954K_Data">Data7!$AJ$11:$AJ$17</definedName>
    <definedName name="A125994954K_Latest">Data7!$AJ$17</definedName>
    <definedName name="A125994958V">Data7!$AV$1:$AV$10,Data7!$AV$11:$AV$17</definedName>
    <definedName name="A125994958V_Data">Data7!$AV$11:$AV$17</definedName>
    <definedName name="A125994958V_Latest">Data7!$AV$17</definedName>
    <definedName name="A125994962K">Data7!$BB$1:$BB$10,Data7!$BB$11:$BB$17</definedName>
    <definedName name="A125994962K_Data">Data7!$BB$11:$BB$17</definedName>
    <definedName name="A125994962K_Latest">Data7!$BB$17</definedName>
    <definedName name="A125994966V">Data7!$CR$1:$CR$10,Data7!$CR$11:$CR$17</definedName>
    <definedName name="A125994966V_Data">Data7!$CR$11:$CR$17</definedName>
    <definedName name="A125994966V_Latest">Data7!$CR$17</definedName>
    <definedName name="A125994970K">Data7!$FF$1:$FF$10,Data7!$FF$11:$FF$17</definedName>
    <definedName name="A125994970K_Data">Data7!$FF$11:$FF$17</definedName>
    <definedName name="A125994970K_Latest">Data7!$FF$17</definedName>
    <definedName name="A125994974V">Data7!$GD$1:$GD$10,Data7!$GD$11:$GD$17</definedName>
    <definedName name="A125994974V_Data">Data7!$GD$11:$GD$17</definedName>
    <definedName name="A125994974V_Latest">Data7!$GD$17</definedName>
    <definedName name="A125994978C">Data7!$GJ$1:$GJ$10,Data7!$GJ$11:$GJ$17</definedName>
    <definedName name="A125994978C_Data">Data7!$GJ$11:$GJ$17</definedName>
    <definedName name="A125994978C_Latest">Data7!$GJ$17</definedName>
    <definedName name="A125994982V">Data7!$HN$1:$HN$10,Data7!$HN$11:$HN$17</definedName>
    <definedName name="A125994982V_Data">Data7!$HN$11:$HN$17</definedName>
    <definedName name="A125994982V_Latest">Data7!$HN$17</definedName>
    <definedName name="A125994986C">Data7!$HT$1:$HT$10,Data7!$HT$11:$HT$17</definedName>
    <definedName name="A125994986C_Data">Data7!$HT$11:$HT$17</definedName>
    <definedName name="A125994986C_Latest">Data7!$HT$17</definedName>
    <definedName name="A125994990V">Data7!$R$1:$R$10,Data7!$R$11:$R$17</definedName>
    <definedName name="A125994990V_Data">Data7!$R$11:$R$17</definedName>
    <definedName name="A125994990V_Latest">Data7!$R$17</definedName>
    <definedName name="A125994994C">Data7!$DG$1:$DG$10,Data7!$DG$11:$DG$17</definedName>
    <definedName name="A125994994C_Data">Data7!$DG$11:$DG$17</definedName>
    <definedName name="A125994994C_Latest">Data7!$DG$17</definedName>
    <definedName name="A125994998L">Data7!$DM$1:$DM$10,Data7!$DM$11:$DM$17</definedName>
    <definedName name="A125994998L_Data">Data7!$DM$11:$DM$17</definedName>
    <definedName name="A125994998L_Latest">Data7!$DM$17</definedName>
    <definedName name="A125995002V">Data7!$FX$1:$FX$10,Data7!$FX$11:$FX$17</definedName>
    <definedName name="A125995002V_Data">Data7!$FX$11:$FX$17</definedName>
    <definedName name="A125995002V_Latest">Data7!$FX$17</definedName>
    <definedName name="A125995006C">Data8!$H$1:$H$10,Data8!$H$11:$H$17</definedName>
    <definedName name="A125995006C_Data">Data8!$H$11:$H$17</definedName>
    <definedName name="A125995006C_Latest">Data8!$H$17</definedName>
    <definedName name="A125995010V">Data6!$HX$1:$HX$10,Data6!$HX$11:$HX$17</definedName>
    <definedName name="A125995010V_Data">Data6!$HX$11:$HX$17</definedName>
    <definedName name="A125995010V_Latest">Data6!$HX$17</definedName>
    <definedName name="A125995014C">Data6!$IJ$1:$IJ$10,Data6!$IJ$11:$IJ$17</definedName>
    <definedName name="A125995014C_Data">Data6!$IJ$11:$IJ$17</definedName>
    <definedName name="A125995014C_Latest">Data6!$IJ$17</definedName>
    <definedName name="A125995018L">Data6!$IP$1:$IP$10,Data6!$IP$11:$IP$17</definedName>
    <definedName name="A125995018L_Data">Data6!$IP$11:$IP$17</definedName>
    <definedName name="A125995018L_Latest">Data6!$IP$17</definedName>
    <definedName name="A125995022C">Data7!$AD$1:$AD$10,Data7!$AD$11:$AD$17</definedName>
    <definedName name="A125995022C_Data">Data7!$AD$11:$AD$17</definedName>
    <definedName name="A125995022C_Latest">Data7!$AD$17</definedName>
    <definedName name="A125995026L">Data7!$BT$1:$BT$10,Data7!$BT$11:$BT$17</definedName>
    <definedName name="A125995026L_Data">Data7!$BT$11:$BT$17</definedName>
    <definedName name="A125995026L_Latest">Data7!$BT$17</definedName>
    <definedName name="A125995030C">Data7!$BZ$1:$BZ$10,Data7!$BZ$11:$BZ$17</definedName>
    <definedName name="A125995030C_Data">Data7!$BZ$11:$BZ$17</definedName>
    <definedName name="A125995030C_Latest">Data7!$BZ$17</definedName>
    <definedName name="A125995034L">Data7!$BH$1:$BH$10,Data7!$BH$11:$BH$17</definedName>
    <definedName name="A125995034L_Data">Data7!$BH$11:$BH$17</definedName>
    <definedName name="A125995034L_Latest">Data7!$BH$17</definedName>
    <definedName name="A125995038W">Data7!$CX$1:$CX$10,Data7!$CX$11:$CX$17</definedName>
    <definedName name="A125995038W_Data">Data7!$CX$11:$CX$17</definedName>
    <definedName name="A125995038W_Latest">Data7!$CX$17</definedName>
    <definedName name="A125995042L">Data7!$GP$1:$GP$10,Data7!$GP$11:$GP$17</definedName>
    <definedName name="A125995042L_Data">Data7!$GP$11:$GP$17</definedName>
    <definedName name="A125995042L_Latest">Data7!$GP$17</definedName>
    <definedName name="A125995046W">Data7!$IL$1:$IL$10,Data7!$IL$11:$IL$17</definedName>
    <definedName name="A125995046W_Data">Data7!$IL$11:$IL$17</definedName>
    <definedName name="A125995046W_Latest">Data7!$IL$17</definedName>
    <definedName name="A125995050L">Data8!$N$1:$N$10,Data8!$N$11:$N$17</definedName>
    <definedName name="A125995050L_Data">Data8!$N$11:$N$17</definedName>
    <definedName name="A125995050L_Latest">Data8!$N$17</definedName>
    <definedName name="A125995054W">Data8!$DF$1:$DF$10,Data8!$DF$11:$DF$17</definedName>
    <definedName name="A125995054W_Data">Data8!$DF$11:$DF$17</definedName>
    <definedName name="A125995054W_Latest">Data8!$DF$17</definedName>
    <definedName name="A125995058F">Data8!$DX$1:$DX$10,Data8!$DX$11:$DX$17</definedName>
    <definedName name="A125995058F_Data">Data8!$DX$11:$DX$17</definedName>
    <definedName name="A125995058F_Latest">Data8!$DX$17</definedName>
    <definedName name="A125995066F">Data8!$FQ$1:$FQ$10,Data8!$FQ$11:$FQ$17</definedName>
    <definedName name="A125995066F_Data">Data8!$FQ$11:$FQ$17</definedName>
    <definedName name="A125995066F_Latest">Data8!$FQ$17</definedName>
    <definedName name="A125995070W">Data8!$IN$1:$IN$10,Data8!$IN$11:$IN$17</definedName>
    <definedName name="A125995070W_Data">Data8!$IN$11:$IN$17</definedName>
    <definedName name="A125995070W_Latest">Data8!$IN$17</definedName>
    <definedName name="A125995074F">Data9!$AH$1:$AH$10,Data9!$AH$11:$AH$17</definedName>
    <definedName name="A125995074F_Data">Data9!$AH$11:$AH$17</definedName>
    <definedName name="A125995074F_Latest">Data9!$AH$17</definedName>
    <definedName name="A125995078R">Data8!$T$1:$T$10,Data8!$T$11:$T$17</definedName>
    <definedName name="A125995078R_Data">Data8!$T$11:$T$17</definedName>
    <definedName name="A125995078R_Latest">Data8!$T$17</definedName>
    <definedName name="A125995082F">Data8!$CH$1:$CH$10,Data8!$CH$11:$CH$17</definedName>
    <definedName name="A125995082F_Data">Data8!$CH$11:$CH$17</definedName>
    <definedName name="A125995082F_Latest">Data8!$CH$17</definedName>
    <definedName name="A125995086R">Data8!$FZ$1:$FZ$10,Data8!$FZ$11:$FZ$17</definedName>
    <definedName name="A125995086R_Data">Data8!$FZ$11:$FZ$17</definedName>
    <definedName name="A125995086R_Latest">Data8!$FZ$17</definedName>
    <definedName name="A125995090F">Data9!$J$1:$J$10,Data9!$J$11:$J$17</definedName>
    <definedName name="A125995090F_Data">Data9!$J$11:$J$17</definedName>
    <definedName name="A125995090F_Latest">Data9!$J$17</definedName>
    <definedName name="A125995094R">Data8!$FK$1:$FK$10,Data8!$FK$11:$FK$17</definedName>
    <definedName name="A125995094R_Data">Data8!$FK$11:$FK$17</definedName>
    <definedName name="A125995094R_Latest">Data8!$FK$17</definedName>
    <definedName name="A125995098X">Data8!$GL$1:$GL$10,Data8!$GL$11:$GL$17</definedName>
    <definedName name="A125995098X_Data">Data8!$GL$11:$GL$17</definedName>
    <definedName name="A125995098X_Latest">Data8!$GL$17</definedName>
    <definedName name="A125995102C">Data8!$HJ$1:$HJ$10,Data8!$HJ$11:$HJ$17</definedName>
    <definedName name="A125995102C_Data">Data8!$HJ$11:$HJ$17</definedName>
    <definedName name="A125995102C_Latest">Data8!$HJ$17</definedName>
    <definedName name="A125995106L">Data9!$AB$1:$AB$10,Data9!$AB$11:$AB$17</definedName>
    <definedName name="A125995106L_Data">Data9!$AB$11:$AB$17</definedName>
    <definedName name="A125995106L_Latest">Data9!$AB$17</definedName>
    <definedName name="A125995110C">Data8!$BP$1:$BP$10,Data8!$BP$11:$BP$17</definedName>
    <definedName name="A125995110C_Data">Data8!$BP$11:$BP$17</definedName>
    <definedName name="A125995110C_Latest">Data8!$BP$17</definedName>
    <definedName name="A125995114L">Data8!$ED$1:$ED$10,Data8!$ED$11:$ED$17</definedName>
    <definedName name="A125995114L_Data">Data8!$ED$11:$ED$17</definedName>
    <definedName name="A125995114L_Latest">Data8!$ED$17</definedName>
    <definedName name="A125995118W">Data8!$FT$1:$FT$10,Data8!$FT$11:$FT$17</definedName>
    <definedName name="A125995118W_Data">Data8!$FT$11:$FT$17</definedName>
    <definedName name="A125995118W_Latest">Data8!$FT$17</definedName>
    <definedName name="A125995122L">Data8!$GF$1:$GF$10,Data8!$GF$11:$GF$17</definedName>
    <definedName name="A125995122L_Data">Data8!$GF$11:$GF$17</definedName>
    <definedName name="A125995122L_Latest">Data8!$GF$17</definedName>
    <definedName name="A125995126W">Data8!$GR$1:$GR$10,Data8!$GR$11:$GR$17</definedName>
    <definedName name="A125995126W_Data">Data8!$GR$11:$GR$17</definedName>
    <definedName name="A125995126W_Latest">Data8!$GR$17</definedName>
    <definedName name="A125995130L">Data8!$HD$1:$HD$10,Data8!$HD$11:$HD$17</definedName>
    <definedName name="A125995130L_Data">Data8!$HD$11:$HD$17</definedName>
    <definedName name="A125995130L_Latest">Data8!$HD$17</definedName>
    <definedName name="A125995134W">Data9!$D$1:$D$10,Data9!$D$11:$D$17</definedName>
    <definedName name="A125995134W_Data">Data9!$D$11:$D$17</definedName>
    <definedName name="A125995134W_Latest">Data9!$D$17</definedName>
    <definedName name="A125995138F">Data9!$AT$1:$AT$10,Data9!$AT$11:$AT$17</definedName>
    <definedName name="A125995138F_Data">Data9!$AT$11:$AT$17</definedName>
    <definedName name="A125995138F_Latest">Data9!$AT$17</definedName>
    <definedName name="A125995142W">Data8!$AF$1:$AF$10,Data8!$AF$11:$AF$17</definedName>
    <definedName name="A125995142W_Data">Data8!$AF$11:$AF$17</definedName>
    <definedName name="A125995142W_Latest">Data8!$AF$17</definedName>
    <definedName name="A125995146F">Data8!$AX$1:$AX$10,Data8!$AX$11:$AX$17</definedName>
    <definedName name="A125995146F_Data">Data8!$AX$11:$AX$17</definedName>
    <definedName name="A125995146F_Latest">Data8!$AX$17</definedName>
    <definedName name="A125995150W">Data8!$BD$1:$BD$10,Data8!$BD$11:$BD$17</definedName>
    <definedName name="A125995150W_Data">Data8!$BD$11:$BD$17</definedName>
    <definedName name="A125995150W_Latest">Data8!$BD$17</definedName>
    <definedName name="A125995154F">Data8!$CB$1:$CB$10,Data8!$CB$11:$CB$17</definedName>
    <definedName name="A125995154F_Data">Data8!$CB$11:$CB$17</definedName>
    <definedName name="A125995154F_Latest">Data8!$CB$17</definedName>
    <definedName name="A125995158R">Data8!$CN$1:$CN$10,Data8!$CN$11:$CN$17</definedName>
    <definedName name="A125995158R_Data">Data8!$CN$11:$CN$17</definedName>
    <definedName name="A125995158R_Latest">Data8!$CN$17</definedName>
    <definedName name="A125995162F">Data8!$CT$1:$CT$10,Data8!$CT$11:$CT$17</definedName>
    <definedName name="A125995162F_Data">Data8!$CT$11:$CT$17</definedName>
    <definedName name="A125995162F_Latest">Data8!$CT$17</definedName>
    <definedName name="A125995166R">Data8!$EJ$1:$EJ$10,Data8!$EJ$11:$EJ$17</definedName>
    <definedName name="A125995166R_Data">Data8!$EJ$11:$EJ$17</definedName>
    <definedName name="A125995166R_Latest">Data8!$EJ$17</definedName>
    <definedName name="A125995170F">Data8!$GX$1:$GX$10,Data8!$GX$11:$GX$17</definedName>
    <definedName name="A125995170F_Data">Data8!$GX$11:$GX$17</definedName>
    <definedName name="A125995170F_Latest">Data8!$GX$17</definedName>
    <definedName name="A125995174R">Data8!$HV$1:$HV$10,Data8!$HV$11:$HV$17</definedName>
    <definedName name="A125995174R_Data">Data8!$HV$11:$HV$17</definedName>
    <definedName name="A125995174R_Latest">Data8!$HV$17</definedName>
    <definedName name="A125995178X">Data8!$IB$1:$IB$10,Data8!$IB$11:$IB$17</definedName>
    <definedName name="A125995178X_Data">Data8!$IB$11:$IB$17</definedName>
    <definedName name="A125995178X_Latest">Data8!$IB$17</definedName>
    <definedName name="A125995182R">Data9!$P$1:$P$10,Data9!$P$11:$P$17</definedName>
    <definedName name="A125995182R_Data">Data9!$P$11:$P$17</definedName>
    <definedName name="A125995182R_Latest">Data9!$P$17</definedName>
    <definedName name="A125995186X">Data9!$V$1:$V$10,Data9!$V$11:$V$17</definedName>
    <definedName name="A125995186X_Data">Data9!$V$11:$V$17</definedName>
    <definedName name="A125995186X_Latest">Data9!$V$17</definedName>
    <definedName name="A125995190R">Data8!$BJ$1:$BJ$10,Data8!$BJ$11:$BJ$17</definedName>
    <definedName name="A125995190R_Data">Data8!$BJ$11:$BJ$17</definedName>
    <definedName name="A125995190R_Latest">Data8!$BJ$17</definedName>
    <definedName name="A125995194X">Data8!$EY$1:$EY$10,Data8!$EY$11:$EY$17</definedName>
    <definedName name="A125995194X_Data">Data8!$EY$11:$EY$17</definedName>
    <definedName name="A125995194X_Latest">Data8!$EY$17</definedName>
    <definedName name="A125995198J">Data8!$FE$1:$FE$10,Data8!$FE$11:$FE$17</definedName>
    <definedName name="A125995198J_Data">Data8!$FE$11:$FE$17</definedName>
    <definedName name="A125995198J_Latest">Data8!$FE$17</definedName>
    <definedName name="A125995202L">Data8!$HP$1:$HP$10,Data8!$HP$11:$HP$17</definedName>
    <definedName name="A125995202L_Data">Data8!$HP$11:$HP$17</definedName>
    <definedName name="A125995202L_Latest">Data8!$HP$17</definedName>
    <definedName name="A125995206W">Data9!$AZ$1:$AZ$10,Data9!$AZ$11:$AZ$17</definedName>
    <definedName name="A125995206W_Data">Data9!$AZ$11:$AZ$17</definedName>
    <definedName name="A125995206W_Latest">Data9!$AZ$17</definedName>
    <definedName name="A125995210L">Data8!$Z$1:$Z$10,Data8!$Z$11:$Z$17</definedName>
    <definedName name="A125995210L_Data">Data8!$Z$11:$Z$17</definedName>
    <definedName name="A125995210L_Latest">Data8!$Z$17</definedName>
    <definedName name="A125995214W">Data8!$AL$1:$AL$10,Data8!$AL$11:$AL$17</definedName>
    <definedName name="A125995214W_Data">Data8!$AL$11:$AL$17</definedName>
    <definedName name="A125995214W_Latest">Data8!$AL$17</definedName>
    <definedName name="A125995218F">Data8!$AR$1:$AR$10,Data8!$AR$11:$AR$17</definedName>
    <definedName name="A125995218F_Data">Data8!$AR$11:$AR$17</definedName>
    <definedName name="A125995218F_Latest">Data8!$AR$17</definedName>
    <definedName name="A125995222W">Data8!$BV$1:$BV$10,Data8!$BV$11:$BV$17</definedName>
    <definedName name="A125995222W_Data">Data8!$BV$11:$BV$17</definedName>
    <definedName name="A125995222W_Latest">Data8!$BV$17</definedName>
    <definedName name="A125995226F">Data8!$DL$1:$DL$10,Data8!$DL$11:$DL$17</definedName>
    <definedName name="A125995226F_Data">Data8!$DL$11:$DL$17</definedName>
    <definedName name="A125995226F_Latest">Data8!$DL$17</definedName>
    <definedName name="A125995230W">Data8!$DR$1:$DR$10,Data8!$DR$11:$DR$17</definedName>
    <definedName name="A125995230W_Data">Data8!$DR$11:$DR$17</definedName>
    <definedName name="A125995230W_Latest">Data8!$DR$17</definedName>
    <definedName name="A125995234F">Data8!$CZ$1:$CZ$10,Data8!$CZ$11:$CZ$17</definedName>
    <definedName name="A125995234F_Data">Data8!$CZ$11:$CZ$17</definedName>
    <definedName name="A125995234F_Latest">Data8!$CZ$17</definedName>
    <definedName name="A125995238R">Data8!$EP$1:$EP$10,Data8!$EP$11:$EP$17</definedName>
    <definedName name="A125995238R_Data">Data8!$EP$11:$EP$17</definedName>
    <definedName name="A125995238R_Latest">Data8!$EP$17</definedName>
    <definedName name="A125995242F">Data8!$IH$1:$IH$10,Data8!$IH$11:$IH$17</definedName>
    <definedName name="A125995242F_Data">Data8!$IH$11:$IH$17</definedName>
    <definedName name="A125995242F_Latest">Data8!$IH$17</definedName>
    <definedName name="A125995246R">Data9!$AN$1:$AN$10,Data9!$AN$11:$AN$17</definedName>
    <definedName name="A125995246R_Data">Data9!$AN$11:$AN$17</definedName>
    <definedName name="A125995246R_Latest">Data9!$AN$17</definedName>
    <definedName name="A125995250F">Data9!$BF$1:$BF$10,Data9!$BF$11:$BF$17</definedName>
    <definedName name="A125995250F_Data">Data9!$BF$11:$BF$17</definedName>
    <definedName name="A125995250F_Latest">Data9!$BF$17</definedName>
    <definedName name="A125995254R">Data9!$EX$1:$EX$10,Data9!$EX$11:$EX$17</definedName>
    <definedName name="A125995254R_Data">Data9!$EX$11:$EX$17</definedName>
    <definedName name="A125995254R_Latest">Data9!$EX$17</definedName>
    <definedName name="A125995258X">Data9!$FP$1:$FP$10,Data9!$FP$11:$FP$17</definedName>
    <definedName name="A125995258X_Data">Data9!$FP$11:$FP$17</definedName>
    <definedName name="A125995258X_Latest">Data9!$FP$17</definedName>
    <definedName name="A125995266X">Data9!$HI$1:$HI$10,Data9!$HI$11:$HI$17</definedName>
    <definedName name="A125995266X_Data">Data9!$HI$11:$HI$17</definedName>
    <definedName name="A125995266X_Latest">Data9!$HI$17</definedName>
    <definedName name="A125995270R">Data10!$AP$1:$AP$10,Data10!$AP$11:$AP$17</definedName>
    <definedName name="A125995270R_Data">Data10!$AP$11:$AP$17</definedName>
    <definedName name="A125995270R_Latest">Data10!$AP$17</definedName>
    <definedName name="A125995274X">Data10!$BZ$1:$BZ$10,Data10!$BZ$11:$BZ$17</definedName>
    <definedName name="A125995274X_Data">Data10!$BZ$11:$BZ$17</definedName>
    <definedName name="A125995274X_Latest">Data10!$BZ$17</definedName>
    <definedName name="A125995278J">Data9!$BL$1:$BL$10,Data9!$BL$11:$BL$17</definedName>
    <definedName name="A125995278J_Data">Data9!$BL$11:$BL$17</definedName>
    <definedName name="A125995278J_Latest">Data9!$BL$17</definedName>
    <definedName name="A125995282X">Data9!$DZ$1:$DZ$10,Data9!$DZ$11:$DZ$17</definedName>
    <definedName name="A125995282X_Data">Data9!$DZ$11:$DZ$17</definedName>
    <definedName name="A125995282X_Latest">Data9!$DZ$17</definedName>
    <definedName name="A125995286J">Data9!$HR$1:$HR$10,Data9!$HR$11:$HR$17</definedName>
    <definedName name="A125995286J_Data">Data9!$HR$11:$HR$17</definedName>
    <definedName name="A125995286J_Latest">Data9!$HR$17</definedName>
    <definedName name="A125995290X">Data10!$BB$1:$BB$10,Data10!$BB$11:$BB$17</definedName>
    <definedName name="A125995290X_Data">Data10!$BB$11:$BB$17</definedName>
    <definedName name="A125995290X_Latest">Data10!$BB$17</definedName>
    <definedName name="A125995294J">Data9!$HC$1:$HC$10,Data9!$HC$11:$HC$17</definedName>
    <definedName name="A125995294J_Data">Data9!$HC$11:$HC$17</definedName>
    <definedName name="A125995294J_Latest">Data9!$HC$17</definedName>
    <definedName name="A125995298T">Data9!$ID$1:$ID$10,Data9!$ID$11:$ID$17</definedName>
    <definedName name="A125995298T_Data">Data9!$ID$11:$ID$17</definedName>
    <definedName name="A125995298T_Latest">Data9!$ID$17</definedName>
    <definedName name="A125995302W">Data10!$L$1:$L$10,Data10!$L$11:$L$17</definedName>
    <definedName name="A125995302W_Data">Data10!$L$11:$L$17</definedName>
    <definedName name="A125995302W_Latest">Data10!$L$17</definedName>
    <definedName name="A125995306F">Data10!$BT$1:$BT$10,Data10!$BT$11:$BT$17</definedName>
    <definedName name="A125995306F_Data">Data10!$BT$11:$BT$17</definedName>
    <definedName name="A125995306F_Latest">Data10!$BT$17</definedName>
    <definedName name="A125995310W">Data9!$DH$1:$DH$10,Data9!$DH$11:$DH$17</definedName>
    <definedName name="A125995310W_Data">Data9!$DH$11:$DH$17</definedName>
    <definedName name="A125995310W_Latest">Data9!$DH$17</definedName>
    <definedName name="A125995314F">Data9!$FV$1:$FV$10,Data9!$FV$11:$FV$17</definedName>
    <definedName name="A125995314F_Data">Data9!$FV$11:$FV$17</definedName>
    <definedName name="A125995314F_Latest">Data9!$FV$17</definedName>
    <definedName name="A125995318R">Data9!$HL$1:$HL$10,Data9!$HL$11:$HL$17</definedName>
    <definedName name="A125995318R_Data">Data9!$HL$11:$HL$17</definedName>
    <definedName name="A125995318R_Latest">Data9!$HL$17</definedName>
    <definedName name="A125995322F">Data9!$HX$1:$HX$10,Data9!$HX$11:$HX$17</definedName>
    <definedName name="A125995322F_Data">Data9!$HX$11:$HX$17</definedName>
    <definedName name="A125995322F_Latest">Data9!$HX$17</definedName>
    <definedName name="A125995326R">Data9!$IJ$1:$IJ$10,Data9!$IJ$11:$IJ$17</definedName>
    <definedName name="A125995326R_Data">Data9!$IJ$11:$IJ$17</definedName>
    <definedName name="A125995326R_Latest">Data9!$IJ$17</definedName>
    <definedName name="A125995330F">Data10!$F$1:$F$10,Data10!$F$11:$F$17</definedName>
    <definedName name="A125995330F_Data">Data10!$F$11:$F$17</definedName>
    <definedName name="A125995330F_Latest">Data10!$F$17</definedName>
    <definedName name="A125995334R">Data10!$AV$1:$AV$10,Data10!$AV$11:$AV$17</definedName>
    <definedName name="A125995334R_Data">Data10!$AV$11:$AV$17</definedName>
    <definedName name="A125995334R_Latest">Data10!$AV$17</definedName>
    <definedName name="A125995338X">Data10!$CL$1:$CL$10,Data10!$CL$11:$CL$17</definedName>
    <definedName name="A125995338X_Data">Data10!$CL$11:$CL$17</definedName>
    <definedName name="A125995338X_Latest">Data10!$CL$17</definedName>
    <definedName name="A125995342R">Data9!$BX$1:$BX$10,Data9!$BX$11:$BX$17</definedName>
    <definedName name="A125995342R_Data">Data9!$BX$11:$BX$17</definedName>
    <definedName name="A125995342R_Latest">Data9!$BX$17</definedName>
    <definedName name="A125995346X">Data9!$CP$1:$CP$10,Data9!$CP$11:$CP$17</definedName>
    <definedName name="A125995346X_Data">Data9!$CP$11:$CP$17</definedName>
    <definedName name="A125995346X_Latest">Data9!$CP$17</definedName>
    <definedName name="A125995350R">Data9!$CV$1:$CV$10,Data9!$CV$11:$CV$17</definedName>
    <definedName name="A125995350R_Data">Data9!$CV$11:$CV$17</definedName>
    <definedName name="A125995350R_Latest">Data9!$CV$17</definedName>
    <definedName name="A125995354X">Data9!$DT$1:$DT$10,Data9!$DT$11:$DT$17</definedName>
    <definedName name="A125995354X_Data">Data9!$DT$11:$DT$17</definedName>
    <definedName name="A125995354X_Latest">Data9!$DT$17</definedName>
    <definedName name="A125995358J">Data9!$EF$1:$EF$10,Data9!$EF$11:$EF$17</definedName>
    <definedName name="A125995358J_Data">Data9!$EF$11:$EF$17</definedName>
    <definedName name="A125995358J_Latest">Data9!$EF$17</definedName>
    <definedName name="A125995362X">Data9!$EL$1:$EL$10,Data9!$EL$11:$EL$17</definedName>
    <definedName name="A125995362X_Data">Data9!$EL$11:$EL$17</definedName>
    <definedName name="A125995362X_Latest">Data9!$EL$17</definedName>
    <definedName name="A125995366J">Data9!$GB$1:$GB$10,Data9!$GB$11:$GB$17</definedName>
    <definedName name="A125995366J_Data">Data9!$GB$11:$GB$17</definedName>
    <definedName name="A125995366J_Latest">Data9!$GB$17</definedName>
    <definedName name="A125995370X">Data9!$IP$1:$IP$10,Data9!$IP$11:$IP$17</definedName>
    <definedName name="A125995370X_Data">Data9!$IP$11:$IP$17</definedName>
    <definedName name="A125995370X_Latest">Data9!$IP$17</definedName>
    <definedName name="A125995374J">Data10!$X$1:$X$10,Data10!$X$11:$X$17</definedName>
    <definedName name="A125995374J_Data">Data10!$X$11:$X$17</definedName>
    <definedName name="A125995374J_Latest">Data10!$X$17</definedName>
    <definedName name="A125995378T">Data10!$AD$1:$AD$10,Data10!$AD$11:$AD$17</definedName>
    <definedName name="A125995378T_Data">Data10!$AD$11:$AD$17</definedName>
    <definedName name="A125995378T_Latest">Data10!$AD$17</definedName>
    <definedName name="A125995382J">Data10!$BH$1:$BH$10,Data10!$BH$11:$BH$17</definedName>
    <definedName name="A125995382J_Data">Data10!$BH$11:$BH$17</definedName>
    <definedName name="A125995382J_Latest">Data10!$BH$17</definedName>
    <definedName name="A125995386T">Data10!$BN$1:$BN$10,Data10!$BN$11:$BN$17</definedName>
    <definedName name="A125995386T_Data">Data10!$BN$11:$BN$17</definedName>
    <definedName name="A125995386T_Latest">Data10!$BN$17</definedName>
    <definedName name="A125995390J">Data9!$DB$1:$DB$10,Data9!$DB$11:$DB$17</definedName>
    <definedName name="A125995390J_Data">Data9!$DB$11:$DB$17</definedName>
    <definedName name="A125995390J_Latest">Data9!$DB$17</definedName>
    <definedName name="A125995394T">Data9!$GQ$1:$GQ$10,Data9!$GQ$11:$GQ$17</definedName>
    <definedName name="A125995394T_Data">Data9!$GQ$11:$GQ$17</definedName>
    <definedName name="A125995394T_Latest">Data9!$GQ$17</definedName>
    <definedName name="A125995398A">Data9!$GW$1:$GW$10,Data9!$GW$11:$GW$17</definedName>
    <definedName name="A125995398A_Data">Data9!$GW$11:$GW$17</definedName>
    <definedName name="A125995398A_Latest">Data9!$GW$17</definedName>
    <definedName name="A125995402F">Data10!$R$1:$R$10,Data10!$R$11:$R$17</definedName>
    <definedName name="A125995402F_Data">Data10!$R$11:$R$17</definedName>
    <definedName name="A125995402F_Latest">Data10!$R$17</definedName>
    <definedName name="A125995406R">Data10!$CR$1:$CR$10,Data10!$CR$11:$CR$17</definedName>
    <definedName name="A125995406R_Data">Data10!$CR$11:$CR$17</definedName>
    <definedName name="A125995406R_Latest">Data10!$CR$17</definedName>
    <definedName name="A125995410F">Data9!$BR$1:$BR$10,Data9!$BR$11:$BR$17</definedName>
    <definedName name="A125995410F_Data">Data9!$BR$11:$BR$17</definedName>
    <definedName name="A125995410F_Latest">Data9!$BR$17</definedName>
    <definedName name="A125995414R">Data9!$CD$1:$CD$10,Data9!$CD$11:$CD$17</definedName>
    <definedName name="A125995414R_Data">Data9!$CD$11:$CD$17</definedName>
    <definedName name="A125995414R_Latest">Data9!$CD$17</definedName>
    <definedName name="A125995418X">Data9!$CJ$1:$CJ$10,Data9!$CJ$11:$CJ$17</definedName>
    <definedName name="A125995418X_Data">Data9!$CJ$11:$CJ$17</definedName>
    <definedName name="A125995418X_Latest">Data9!$CJ$17</definedName>
    <definedName name="A125995422R">Data9!$DN$1:$DN$10,Data9!$DN$11:$DN$17</definedName>
    <definedName name="A125995422R_Data">Data9!$DN$11:$DN$17</definedName>
    <definedName name="A125995422R_Latest">Data9!$DN$17</definedName>
    <definedName name="A125995426X">Data9!$FD$1:$FD$10,Data9!$FD$11:$FD$17</definedName>
    <definedName name="A125995426X_Data">Data9!$FD$11:$FD$17</definedName>
    <definedName name="A125995426X_Latest">Data9!$FD$17</definedName>
    <definedName name="A125995430R">Data9!$FJ$1:$FJ$10,Data9!$FJ$11:$FJ$17</definedName>
    <definedName name="A125995430R_Data">Data9!$FJ$11:$FJ$17</definedName>
    <definedName name="A125995430R_Latest">Data9!$FJ$17</definedName>
    <definedName name="A125995434X">Data9!$ER$1:$ER$10,Data9!$ER$11:$ER$17</definedName>
    <definedName name="A125995434X_Data">Data9!$ER$11:$ER$17</definedName>
    <definedName name="A125995434X_Latest">Data9!$ER$17</definedName>
    <definedName name="A125995438J">Data9!$GH$1:$GH$10,Data9!$GH$11:$GH$17</definedName>
    <definedName name="A125995438J_Data">Data9!$GH$11:$GH$17</definedName>
    <definedName name="A125995438J_Latest">Data9!$GH$17</definedName>
    <definedName name="A125995442X">Data10!$AJ$1:$AJ$10,Data10!$AJ$11:$AJ$17</definedName>
    <definedName name="A125995442X_Data">Data10!$AJ$11:$AJ$17</definedName>
    <definedName name="A125995442X_Latest">Data10!$AJ$17</definedName>
    <definedName name="A125995446J">Data10!$CF$1:$CF$10,Data10!$CF$11:$CF$17</definedName>
    <definedName name="A125995446J_Data">Data10!$CF$11:$CF$17</definedName>
    <definedName name="A125995446J_Latest">Data10!$CF$17</definedName>
    <definedName name="A125995450X">Data10!$CX$1:$CX$10,Data10!$CX$11:$CX$17</definedName>
    <definedName name="A125995450X_Data">Data10!$CX$11:$CX$17</definedName>
    <definedName name="A125995450X_Latest">Data10!$CX$17</definedName>
    <definedName name="A125995454J">Data2!$EJ$1:$EJ$10,Data2!$EJ$11:$EJ$17</definedName>
    <definedName name="A125995454J_Data">Data2!$EJ$11:$EJ$17</definedName>
    <definedName name="A125995454J_Latest">Data2!$EJ$17</definedName>
    <definedName name="A125995458T">Data2!$FB$1:$FB$10,Data2!$FB$11:$FB$17</definedName>
    <definedName name="A125995458T_Data">Data2!$FB$11:$FB$17</definedName>
    <definedName name="A125995458T_Latest">Data2!$FB$17</definedName>
    <definedName name="A125995466T">Data2!$GU$1:$GU$10,Data2!$GU$11:$GU$17</definedName>
    <definedName name="A125995466T_Data">Data2!$GU$11:$GU$17</definedName>
    <definedName name="A125995466T_Latest">Data2!$GU$17</definedName>
    <definedName name="A125995470J">Data3!$AB$1:$AB$10,Data3!$AB$11:$AB$17</definedName>
    <definedName name="A125995470J_Data">Data3!$AB$11:$AB$17</definedName>
    <definedName name="A125995470J_Latest">Data3!$AB$17</definedName>
    <definedName name="A125995474T">Data3!$BL$1:$BL$10,Data3!$BL$11:$BL$17</definedName>
    <definedName name="A125995474T_Data">Data3!$BL$11:$BL$17</definedName>
    <definedName name="A125995474T_Latest">Data3!$BL$17</definedName>
    <definedName name="A125995478A">Data2!$AX$1:$AX$10,Data2!$AX$11:$AX$17</definedName>
    <definedName name="A125995478A_Data">Data2!$AX$11:$AX$17</definedName>
    <definedName name="A125995478A_Latest">Data2!$AX$17</definedName>
    <definedName name="A125995482T">Data2!$DL$1:$DL$10,Data2!$DL$11:$DL$17</definedName>
    <definedName name="A125995482T_Data">Data2!$DL$11:$DL$17</definedName>
    <definedName name="A125995482T_Latest">Data2!$DL$17</definedName>
    <definedName name="A125995486A">Data2!$HD$1:$HD$10,Data2!$HD$11:$HD$17</definedName>
    <definedName name="A125995486A_Data">Data2!$HD$11:$HD$17</definedName>
    <definedName name="A125995486A_Latest">Data2!$HD$17</definedName>
    <definedName name="A125995490T">Data3!$AN$1:$AN$10,Data3!$AN$11:$AN$17</definedName>
    <definedName name="A125995490T_Data">Data3!$AN$11:$AN$17</definedName>
    <definedName name="A125995490T_Latest">Data3!$AN$17</definedName>
    <definedName name="A125995494A">Data2!$GO$1:$GO$10,Data2!$GO$11:$GO$17</definedName>
    <definedName name="A125995494A_Data">Data2!$GO$11:$GO$17</definedName>
    <definedName name="A125995494A_Latest">Data2!$GO$17</definedName>
    <definedName name="A125995498K">Data2!$HP$1:$HP$10,Data2!$HP$11:$HP$17</definedName>
    <definedName name="A125995498K_Data">Data2!$HP$11:$HP$17</definedName>
    <definedName name="A125995498K_Latest">Data2!$HP$17</definedName>
    <definedName name="A125995502R">Data2!$IN$1:$IN$10,Data2!$IN$11:$IN$17</definedName>
    <definedName name="A125995502R_Data">Data2!$IN$11:$IN$17</definedName>
    <definedName name="A125995502R_Latest">Data2!$IN$17</definedName>
    <definedName name="A125995506X">Data3!$BF$1:$BF$10,Data3!$BF$11:$BF$17</definedName>
    <definedName name="A125995506X_Data">Data3!$BF$11:$BF$17</definedName>
    <definedName name="A125995506X_Latest">Data3!$BF$17</definedName>
    <definedName name="A125995510R">Data2!$CT$1:$CT$10,Data2!$CT$11:$CT$17</definedName>
    <definedName name="A125995510R_Data">Data2!$CT$11:$CT$17</definedName>
    <definedName name="A125995510R_Latest">Data2!$CT$17</definedName>
    <definedName name="A125995514X">Data2!$FH$1:$FH$10,Data2!$FH$11:$FH$17</definedName>
    <definedName name="A125995514X_Data">Data2!$FH$11:$FH$17</definedName>
    <definedName name="A125995514X_Latest">Data2!$FH$17</definedName>
    <definedName name="A125995518J">Data2!$GX$1:$GX$10,Data2!$GX$11:$GX$17</definedName>
    <definedName name="A125995518J_Data">Data2!$GX$11:$GX$17</definedName>
    <definedName name="A125995518J_Latest">Data2!$GX$17</definedName>
    <definedName name="A125995522X">Data2!$HJ$1:$HJ$10,Data2!$HJ$11:$HJ$17</definedName>
    <definedName name="A125995522X_Data">Data2!$HJ$11:$HJ$17</definedName>
    <definedName name="A125995522X_Latest">Data2!$HJ$17</definedName>
    <definedName name="A125995526J">Data2!$HV$1:$HV$10,Data2!$HV$11:$HV$17</definedName>
    <definedName name="A125995526J_Data">Data2!$HV$11:$HV$17</definedName>
    <definedName name="A125995526J_Latest">Data2!$HV$17</definedName>
    <definedName name="A125995530X">Data2!$IH$1:$IH$10,Data2!$IH$11:$IH$17</definedName>
    <definedName name="A125995530X_Data">Data2!$IH$11:$IH$17</definedName>
    <definedName name="A125995530X_Latest">Data2!$IH$17</definedName>
    <definedName name="A125995534J">Data3!$AH$1:$AH$10,Data3!$AH$11:$AH$17</definedName>
    <definedName name="A125995534J_Data">Data3!$AH$11:$AH$17</definedName>
    <definedName name="A125995534J_Latest">Data3!$AH$17</definedName>
    <definedName name="A125995538T">Data3!$BX$1:$BX$10,Data3!$BX$11:$BX$17</definedName>
    <definedName name="A125995538T_Data">Data3!$BX$11:$BX$17</definedName>
    <definedName name="A125995538T_Latest">Data3!$BX$17</definedName>
    <definedName name="A125995542J">Data2!$BJ$1:$BJ$10,Data2!$BJ$11:$BJ$17</definedName>
    <definedName name="A125995542J_Data">Data2!$BJ$11:$BJ$17</definedName>
    <definedName name="A125995542J_Latest">Data2!$BJ$17</definedName>
    <definedName name="A125995546T">Data2!$CB$1:$CB$10,Data2!$CB$11:$CB$17</definedName>
    <definedName name="A125995546T_Data">Data2!$CB$11:$CB$17</definedName>
    <definedName name="A125995546T_Latest">Data2!$CB$17</definedName>
    <definedName name="A125995550J">Data2!$CH$1:$CH$10,Data2!$CH$11:$CH$17</definedName>
    <definedName name="A125995550J_Data">Data2!$CH$11:$CH$17</definedName>
    <definedName name="A125995550J_Latest">Data2!$CH$17</definedName>
    <definedName name="A125995554T">Data2!$DF$1:$DF$10,Data2!$DF$11:$DF$17</definedName>
    <definedName name="A125995554T_Data">Data2!$DF$11:$DF$17</definedName>
    <definedName name="A125995554T_Latest">Data2!$DF$17</definedName>
    <definedName name="A125995558A">Data2!$DR$1:$DR$10,Data2!$DR$11:$DR$17</definedName>
    <definedName name="A125995558A_Data">Data2!$DR$11:$DR$17</definedName>
    <definedName name="A125995558A_Latest">Data2!$DR$17</definedName>
    <definedName name="A125995562T">Data2!$DX$1:$DX$10,Data2!$DX$11:$DX$17</definedName>
    <definedName name="A125995562T_Data">Data2!$DX$11:$DX$17</definedName>
    <definedName name="A125995562T_Latest">Data2!$DX$17</definedName>
    <definedName name="A125995566A">Data2!$FN$1:$FN$10,Data2!$FN$11:$FN$17</definedName>
    <definedName name="A125995566A_Data">Data2!$FN$11:$FN$17</definedName>
    <definedName name="A125995566A_Latest">Data2!$FN$17</definedName>
    <definedName name="A125995570T">Data2!$IB$1:$IB$10,Data2!$IB$11:$IB$17</definedName>
    <definedName name="A125995570T_Data">Data2!$IB$11:$IB$17</definedName>
    <definedName name="A125995570T_Latest">Data2!$IB$17</definedName>
    <definedName name="A125995574A">Data3!$J$1:$J$10,Data3!$J$11:$J$17</definedName>
    <definedName name="A125995574A_Data">Data3!$J$11:$J$17</definedName>
    <definedName name="A125995574A_Latest">Data3!$J$17</definedName>
    <definedName name="A125995578K">Data3!$P$1:$P$10,Data3!$P$11:$P$17</definedName>
    <definedName name="A125995578K_Data">Data3!$P$11:$P$17</definedName>
    <definedName name="A125995578K_Latest">Data3!$P$17</definedName>
    <definedName name="A125995582A">Data3!$AT$1:$AT$10,Data3!$AT$11:$AT$17</definedName>
    <definedName name="A125995582A_Data">Data3!$AT$11:$AT$17</definedName>
    <definedName name="A125995582A_Latest">Data3!$AT$17</definedName>
    <definedName name="A125995586K">Data3!$AZ$1:$AZ$10,Data3!$AZ$11:$AZ$17</definedName>
    <definedName name="A125995586K_Data">Data3!$AZ$11:$AZ$17</definedName>
    <definedName name="A125995586K_Latest">Data3!$AZ$17</definedName>
    <definedName name="A125995590A">Data2!$CN$1:$CN$10,Data2!$CN$11:$CN$17</definedName>
    <definedName name="A125995590A_Data">Data2!$CN$11:$CN$17</definedName>
    <definedName name="A125995590A_Latest">Data2!$CN$17</definedName>
    <definedName name="A125995594K">Data2!$GC$1:$GC$10,Data2!$GC$11:$GC$17</definedName>
    <definedName name="A125995594K_Data">Data2!$GC$11:$GC$17</definedName>
    <definedName name="A125995594K_Latest">Data2!$GC$17</definedName>
    <definedName name="A125995598V">Data2!$GI$1:$GI$10,Data2!$GI$11:$GI$17</definedName>
    <definedName name="A125995598V_Data">Data2!$GI$11:$GI$17</definedName>
    <definedName name="A125995598V_Latest">Data2!$GI$17</definedName>
    <definedName name="A125995602X">Data3!$D$1:$D$10,Data3!$D$11:$D$17</definedName>
    <definedName name="A125995602X_Data">Data3!$D$11:$D$17</definedName>
    <definedName name="A125995602X_Latest">Data3!$D$17</definedName>
    <definedName name="A125995606J">Data3!$CD$1:$CD$10,Data3!$CD$11:$CD$17</definedName>
    <definedName name="A125995606J_Data">Data3!$CD$11:$CD$17</definedName>
    <definedName name="A125995606J_Latest">Data3!$CD$17</definedName>
    <definedName name="A125995610X">Data2!$BD$1:$BD$10,Data2!$BD$11:$BD$17</definedName>
    <definedName name="A125995610X_Data">Data2!$BD$11:$BD$17</definedName>
    <definedName name="A125995610X_Latest">Data2!$BD$17</definedName>
    <definedName name="A125995614J">Data2!$BP$1:$BP$10,Data2!$BP$11:$BP$17</definedName>
    <definedName name="A125995614J_Data">Data2!$BP$11:$BP$17</definedName>
    <definedName name="A125995614J_Latest">Data2!$BP$17</definedName>
    <definedName name="A125995618T">Data2!$BV$1:$BV$10,Data2!$BV$11:$BV$17</definedName>
    <definedName name="A125995618T_Data">Data2!$BV$11:$BV$17</definedName>
    <definedName name="A125995618T_Latest">Data2!$BV$17</definedName>
    <definedName name="A125995622J">Data2!$CZ$1:$CZ$10,Data2!$CZ$11:$CZ$17</definedName>
    <definedName name="A125995622J_Data">Data2!$CZ$11:$CZ$17</definedName>
    <definedName name="A125995622J_Latest">Data2!$CZ$17</definedName>
    <definedName name="A125995626T">Data2!$EP$1:$EP$10,Data2!$EP$11:$EP$17</definedName>
    <definedName name="A125995626T_Data">Data2!$EP$11:$EP$17</definedName>
    <definedName name="A125995626T_Latest">Data2!$EP$17</definedName>
    <definedName name="A125995630J">Data2!$EV$1:$EV$10,Data2!$EV$11:$EV$17</definedName>
    <definedName name="A125995630J_Data">Data2!$EV$11:$EV$17</definedName>
    <definedName name="A125995630J_Latest">Data2!$EV$17</definedName>
    <definedName name="A125995634T">Data2!$ED$1:$ED$10,Data2!$ED$11:$ED$17</definedName>
    <definedName name="A125995634T_Data">Data2!$ED$11:$ED$17</definedName>
    <definedName name="A125995634T_Latest">Data2!$ED$17</definedName>
    <definedName name="A125995638A">Data2!$FT$1:$FT$10,Data2!$FT$11:$FT$17</definedName>
    <definedName name="A125995638A_Data">Data2!$FT$11:$FT$17</definedName>
    <definedName name="A125995638A_Latest">Data2!$FT$17</definedName>
    <definedName name="A125995642T">Data3!$V$1:$V$10,Data3!$V$11:$V$17</definedName>
    <definedName name="A125995642T_Data">Data3!$V$11:$V$17</definedName>
    <definedName name="A125995642T_Latest">Data3!$V$17</definedName>
    <definedName name="A125995646A">Data3!$BR$1:$BR$10,Data3!$BR$11:$BR$17</definedName>
    <definedName name="A125995646A_Data">Data3!$BR$11:$BR$17</definedName>
    <definedName name="A125995646A_Latest">Data3!$BR$17</definedName>
    <definedName name="A125995650T">Data3!$CJ$1:$CJ$10,Data3!$CJ$11:$CJ$17</definedName>
    <definedName name="A125995650T_Data">Data3!$CJ$11:$CJ$17</definedName>
    <definedName name="A125995650T_Latest">Data3!$CJ$17</definedName>
    <definedName name="A125995654A">Data4!$HT$1:$HT$10,Data4!$HT$11:$HT$17</definedName>
    <definedName name="A125995654A_Data">Data4!$HT$11:$HT$17</definedName>
    <definedName name="A125995654A_Latest">Data4!$HT$17</definedName>
    <definedName name="A125995658K">Data4!$IL$1:$IL$10,Data4!$IL$11:$IL$17</definedName>
    <definedName name="A125995658K_Data">Data4!$IL$11:$IL$17</definedName>
    <definedName name="A125995658K_Latest">Data4!$IL$17</definedName>
    <definedName name="A125995666K">Data5!$AO$1:$AO$10,Data5!$AO$11:$AO$17</definedName>
    <definedName name="A125995666K_Data">Data5!$AO$11:$AO$17</definedName>
    <definedName name="A125995666K_Latest">Data5!$AO$17</definedName>
    <definedName name="A125995670A">Data5!$DL$1:$DL$10,Data5!$DL$11:$DL$17</definedName>
    <definedName name="A125995670A_Data">Data5!$DL$11:$DL$17</definedName>
    <definedName name="A125995670A_Latest">Data5!$DL$17</definedName>
    <definedName name="A125995674K">Data5!$EV$1:$EV$10,Data5!$EV$11:$EV$17</definedName>
    <definedName name="A125995674K_Data">Data5!$EV$11:$EV$17</definedName>
    <definedName name="A125995674K_Latest">Data5!$EV$17</definedName>
    <definedName name="A125995678V">Data4!$EH$1:$EH$10,Data4!$EH$11:$EH$17</definedName>
    <definedName name="A125995678V_Data">Data4!$EH$11:$EH$17</definedName>
    <definedName name="A125995678V_Latest">Data4!$EH$17</definedName>
    <definedName name="A125995682K">Data4!$GV$1:$GV$10,Data4!$GV$11:$GV$17</definedName>
    <definedName name="A125995682K_Data">Data4!$GV$11:$GV$17</definedName>
    <definedName name="A125995682K_Latest">Data4!$GV$17</definedName>
    <definedName name="A125995686V">Data5!$AX$1:$AX$10,Data5!$AX$11:$AX$17</definedName>
    <definedName name="A125995686V_Data">Data5!$AX$11:$AX$17</definedName>
    <definedName name="A125995686V_Latest">Data5!$AX$17</definedName>
    <definedName name="A125995690K">Data5!$DX$1:$DX$10,Data5!$DX$11:$DX$17</definedName>
    <definedName name="A125995690K_Data">Data5!$DX$11:$DX$17</definedName>
    <definedName name="A125995690K_Latest">Data5!$DX$17</definedName>
    <definedName name="A125995694V">Data5!$AI$1:$AI$10,Data5!$AI$11:$AI$17</definedName>
    <definedName name="A125995694V_Data">Data5!$AI$11:$AI$17</definedName>
    <definedName name="A125995694V_Latest">Data5!$AI$17</definedName>
    <definedName name="A125995698C">Data5!$BJ$1:$BJ$10,Data5!$BJ$11:$BJ$17</definedName>
    <definedName name="A125995698C_Data">Data5!$BJ$11:$BJ$17</definedName>
    <definedName name="A125995698C_Latest">Data5!$BJ$17</definedName>
    <definedName name="A125995702J">Data5!$CH$1:$CH$10,Data5!$CH$11:$CH$17</definedName>
    <definedName name="A125995702J_Data">Data5!$CH$11:$CH$17</definedName>
    <definedName name="A125995702J_Latest">Data5!$CH$17</definedName>
    <definedName name="A125995706T">Data5!$EP$1:$EP$10,Data5!$EP$11:$EP$17</definedName>
    <definedName name="A125995706T_Data">Data5!$EP$11:$EP$17</definedName>
    <definedName name="A125995706T_Latest">Data5!$EP$17</definedName>
    <definedName name="A125995710J">Data4!$GD$1:$GD$10,Data4!$GD$11:$GD$17</definedName>
    <definedName name="A125995710J_Data">Data4!$GD$11:$GD$17</definedName>
    <definedName name="A125995710J_Latest">Data4!$GD$17</definedName>
    <definedName name="A125995714T">Data5!$B$1:$B$10,Data5!$B$11:$B$17</definedName>
    <definedName name="A125995714T_Data">Data5!$B$11:$B$17</definedName>
    <definedName name="A125995714T_Latest">Data5!$B$17</definedName>
    <definedName name="A125995718A">Data5!$AR$1:$AR$10,Data5!$AR$11:$AR$17</definedName>
    <definedName name="A125995718A_Data">Data5!$AR$11:$AR$17</definedName>
    <definedName name="A125995718A_Latest">Data5!$AR$17</definedName>
    <definedName name="A125995722T">Data5!$BD$1:$BD$10,Data5!$BD$11:$BD$17</definedName>
    <definedName name="A125995722T_Data">Data5!$BD$11:$BD$17</definedName>
    <definedName name="A125995722T_Latest">Data5!$BD$17</definedName>
    <definedName name="A125995726A">Data5!$BP$1:$BP$10,Data5!$BP$11:$BP$17</definedName>
    <definedName name="A125995726A_Data">Data5!$BP$11:$BP$17</definedName>
    <definedName name="A125995726A_Latest">Data5!$BP$17</definedName>
    <definedName name="A125995730T">Data5!$CB$1:$CB$10,Data5!$CB$11:$CB$17</definedName>
    <definedName name="A125995730T_Data">Data5!$CB$11:$CB$17</definedName>
    <definedName name="A125995730T_Latest">Data5!$CB$17</definedName>
    <definedName name="A125995734A">Data5!$DR$1:$DR$10,Data5!$DR$11:$DR$17</definedName>
    <definedName name="A125995734A_Data">Data5!$DR$11:$DR$17</definedName>
    <definedName name="A125995734A_Latest">Data5!$DR$17</definedName>
    <definedName name="A125995738K">Data5!$FH$1:$FH$10,Data5!$FH$11:$FH$17</definedName>
    <definedName name="A125995738K_Data">Data5!$FH$11:$FH$17</definedName>
    <definedName name="A125995738K_Latest">Data5!$FH$17</definedName>
    <definedName name="A125995742A">Data4!$ET$1:$ET$10,Data4!$ET$11:$ET$17</definedName>
    <definedName name="A125995742A_Data">Data4!$ET$11:$ET$17</definedName>
    <definedName name="A125995742A_Latest">Data4!$ET$17</definedName>
    <definedName name="A125995746K">Data4!$FL$1:$FL$10,Data4!$FL$11:$FL$17</definedName>
    <definedName name="A125995746K_Data">Data4!$FL$11:$FL$17</definedName>
    <definedName name="A125995746K_Latest">Data4!$FL$17</definedName>
    <definedName name="A125995750A">Data4!$FR$1:$FR$10,Data4!$FR$11:$FR$17</definedName>
    <definedName name="A125995750A_Data">Data4!$FR$11:$FR$17</definedName>
    <definedName name="A125995750A_Latest">Data4!$FR$17</definedName>
    <definedName name="A125995754K">Data4!$GP$1:$GP$10,Data4!$GP$11:$GP$17</definedName>
    <definedName name="A125995754K_Data">Data4!$GP$11:$GP$17</definedName>
    <definedName name="A125995754K_Latest">Data4!$GP$17</definedName>
    <definedName name="A125995758V">Data4!$HB$1:$HB$10,Data4!$HB$11:$HB$17</definedName>
    <definedName name="A125995758V_Data">Data4!$HB$11:$HB$17</definedName>
    <definedName name="A125995758V_Latest">Data4!$HB$17</definedName>
    <definedName name="A125995762K">Data4!$HH$1:$HH$10,Data4!$HH$11:$HH$17</definedName>
    <definedName name="A125995762K_Data">Data4!$HH$11:$HH$17</definedName>
    <definedName name="A125995762K_Latest">Data4!$HH$17</definedName>
    <definedName name="A125995766V">Data5!$H$1:$H$10,Data5!$H$11:$H$17</definedName>
    <definedName name="A125995766V_Data">Data5!$H$11:$H$17</definedName>
    <definedName name="A125995766V_Latest">Data5!$H$17</definedName>
    <definedName name="A125995770K">Data5!$BV$1:$BV$10,Data5!$BV$11:$BV$17</definedName>
    <definedName name="A125995770K_Data">Data5!$BV$11:$BV$17</definedName>
    <definedName name="A125995770K_Latest">Data5!$BV$17</definedName>
    <definedName name="A125995774V">Data5!$CT$1:$CT$10,Data5!$CT$11:$CT$17</definedName>
    <definedName name="A125995774V_Data">Data5!$CT$11:$CT$17</definedName>
    <definedName name="A125995774V_Latest">Data5!$CT$17</definedName>
    <definedName name="A125995778C">Data5!$CZ$1:$CZ$10,Data5!$CZ$11:$CZ$17</definedName>
    <definedName name="A125995778C_Data">Data5!$CZ$11:$CZ$17</definedName>
    <definedName name="A125995778C_Latest">Data5!$CZ$17</definedName>
    <definedName name="A125995782V">Data5!$ED$1:$ED$10,Data5!$ED$11:$ED$17</definedName>
    <definedName name="A125995782V_Data">Data5!$ED$11:$ED$17</definedName>
    <definedName name="A125995782V_Latest">Data5!$ED$17</definedName>
    <definedName name="A125995786C">Data5!$EJ$1:$EJ$10,Data5!$EJ$11:$EJ$17</definedName>
    <definedName name="A125995786C_Data">Data5!$EJ$11:$EJ$17</definedName>
    <definedName name="A125995786C_Latest">Data5!$EJ$17</definedName>
    <definedName name="A125995790V">Data4!$FX$1:$FX$10,Data4!$FX$11:$FX$17</definedName>
    <definedName name="A125995790V_Data">Data4!$FX$11:$FX$17</definedName>
    <definedName name="A125995790V_Latest">Data4!$FX$17</definedName>
    <definedName name="A125995794C">Data5!$W$1:$W$10,Data5!$W$11:$W$17</definedName>
    <definedName name="A125995794C_Data">Data5!$W$11:$W$17</definedName>
    <definedName name="A125995794C_Latest">Data5!$W$17</definedName>
    <definedName name="A125995798L">Data5!$AC$1:$AC$10,Data5!$AC$11:$AC$17</definedName>
    <definedName name="A125995798L_Data">Data5!$AC$11:$AC$17</definedName>
    <definedName name="A125995798L_Latest">Data5!$AC$17</definedName>
    <definedName name="A125995802T">Data5!$CN$1:$CN$10,Data5!$CN$11:$CN$17</definedName>
    <definedName name="A125995802T_Data">Data5!$CN$11:$CN$17</definedName>
    <definedName name="A125995802T_Latest">Data5!$CN$17</definedName>
    <definedName name="A125995806A">Data5!$FN$1:$FN$10,Data5!$FN$11:$FN$17</definedName>
    <definedName name="A125995806A_Data">Data5!$FN$11:$FN$17</definedName>
    <definedName name="A125995806A_Latest">Data5!$FN$17</definedName>
    <definedName name="A125995810T">Data4!$EN$1:$EN$10,Data4!$EN$11:$EN$17</definedName>
    <definedName name="A125995810T_Data">Data4!$EN$11:$EN$17</definedName>
    <definedName name="A125995810T_Latest">Data4!$EN$17</definedName>
    <definedName name="A125995814A">Data4!$EZ$1:$EZ$10,Data4!$EZ$11:$EZ$17</definedName>
    <definedName name="A125995814A_Data">Data4!$EZ$11:$EZ$17</definedName>
    <definedName name="A125995814A_Latest">Data4!$EZ$17</definedName>
    <definedName name="A125995818K">Data4!$FF$1:$FF$10,Data4!$FF$11:$FF$17</definedName>
    <definedName name="A125995818K_Data">Data4!$FF$11:$FF$17</definedName>
    <definedName name="A125995818K_Latest">Data4!$FF$17</definedName>
    <definedName name="A125995822A">Data4!$GJ$1:$GJ$10,Data4!$GJ$11:$GJ$17</definedName>
    <definedName name="A125995822A_Data">Data4!$GJ$11:$GJ$17</definedName>
    <definedName name="A125995822A_Latest">Data4!$GJ$17</definedName>
    <definedName name="A125995826K">Data4!$HZ$1:$HZ$10,Data4!$HZ$11:$HZ$17</definedName>
    <definedName name="A125995826K_Data">Data4!$HZ$11:$HZ$17</definedName>
    <definedName name="A125995826K_Latest">Data4!$HZ$17</definedName>
    <definedName name="A125995830A">Data4!$IF$1:$IF$10,Data4!$IF$11:$IF$17</definedName>
    <definedName name="A125995830A_Data">Data4!$IF$11:$IF$17</definedName>
    <definedName name="A125995830A_Latest">Data4!$IF$17</definedName>
    <definedName name="A125995834K">Data4!$HN$1:$HN$10,Data4!$HN$11:$HN$17</definedName>
    <definedName name="A125995834K_Data">Data4!$HN$11:$HN$17</definedName>
    <definedName name="A125995834K_Latest">Data4!$HN$17</definedName>
    <definedName name="A125995838V">Data5!$N$1:$N$10,Data5!$N$11:$N$17</definedName>
    <definedName name="A125995838V_Data">Data5!$N$11:$N$17</definedName>
    <definedName name="A125995838V_Latest">Data5!$N$17</definedName>
    <definedName name="A125995842K">Data5!$DF$1:$DF$10,Data5!$DF$11:$DF$17</definedName>
    <definedName name="A125995842K_Data">Data5!$DF$11:$DF$17</definedName>
    <definedName name="A125995842K_Latest">Data5!$DF$17</definedName>
    <definedName name="A125995846V">Data5!$FB$1:$FB$10,Data5!$FB$11:$FB$17</definedName>
    <definedName name="A125995846V_Data">Data5!$FB$11:$FB$17</definedName>
    <definedName name="A125995846V_Latest">Data5!$FB$17</definedName>
    <definedName name="A125995850K">Data5!$FT$1:$FT$10,Data5!$FT$11:$FT$17</definedName>
    <definedName name="A125995850K_Data">Data5!$FT$11:$FT$17</definedName>
    <definedName name="A125995850K_Latest">Data5!$FT$17</definedName>
    <definedName name="A125995854V">Data6!$V$1:$V$10,Data6!$V$11:$V$17</definedName>
    <definedName name="A125995854V_Data">Data6!$V$11:$V$17</definedName>
    <definedName name="A125995854V_Latest">Data6!$V$17</definedName>
    <definedName name="A125995858C">Data6!$AN$1:$AN$10,Data6!$AN$11:$AN$17</definedName>
    <definedName name="A125995858C_Data">Data6!$AN$11:$AN$17</definedName>
    <definedName name="A125995858C_Latest">Data6!$AN$17</definedName>
    <definedName name="A125995866C">Data6!$CG$1:$CG$10,Data6!$CG$11:$CG$17</definedName>
    <definedName name="A125995866C_Data">Data6!$CG$11:$CG$17</definedName>
    <definedName name="A125995866C_Latest">Data6!$CG$17</definedName>
    <definedName name="A125995870V">Data6!$FD$1:$FD$10,Data6!$FD$11:$FD$17</definedName>
    <definedName name="A125995870V_Data">Data6!$FD$11:$FD$17</definedName>
    <definedName name="A125995870V_Latest">Data6!$FD$17</definedName>
    <definedName name="A125995874C">Data6!$GN$1:$GN$10,Data6!$GN$11:$GN$17</definedName>
    <definedName name="A125995874C_Data">Data6!$GN$11:$GN$17</definedName>
    <definedName name="A125995874C_Latest">Data6!$GN$17</definedName>
    <definedName name="A125995878L">Data5!$FZ$1:$FZ$10,Data5!$FZ$11:$FZ$17</definedName>
    <definedName name="A125995878L_Data">Data5!$FZ$11:$FZ$17</definedName>
    <definedName name="A125995878L_Latest">Data5!$FZ$17</definedName>
    <definedName name="A125995882C">Data5!$IN$1:$IN$10,Data5!$IN$11:$IN$17</definedName>
    <definedName name="A125995882C_Data">Data5!$IN$11:$IN$17</definedName>
    <definedName name="A125995882C_Latest">Data5!$IN$17</definedName>
    <definedName name="A125995886L">Data6!$CP$1:$CP$10,Data6!$CP$11:$CP$17</definedName>
    <definedName name="A125995886L_Data">Data6!$CP$11:$CP$17</definedName>
    <definedName name="A125995886L_Latest">Data6!$CP$17</definedName>
    <definedName name="A125995890C">Data6!$FP$1:$FP$10,Data6!$FP$11:$FP$17</definedName>
    <definedName name="A125995890C_Data">Data6!$FP$11:$FP$17</definedName>
    <definedName name="A125995890C_Latest">Data6!$FP$17</definedName>
    <definedName name="A125995894L">Data6!$CA$1:$CA$10,Data6!$CA$11:$CA$17</definedName>
    <definedName name="A125995894L_Data">Data6!$CA$11:$CA$17</definedName>
    <definedName name="A125995894L_Latest">Data6!$CA$17</definedName>
    <definedName name="A125995898W">Data6!$DB$1:$DB$10,Data6!$DB$11:$DB$17</definedName>
    <definedName name="A125995898W_Data">Data6!$DB$11:$DB$17</definedName>
    <definedName name="A125995898W_Latest">Data6!$DB$17</definedName>
    <definedName name="A125995902A">Data6!$DZ$1:$DZ$10,Data6!$DZ$11:$DZ$17</definedName>
    <definedName name="A125995902A_Data">Data6!$DZ$11:$DZ$17</definedName>
    <definedName name="A125995902A_Latest">Data6!$DZ$17</definedName>
    <definedName name="A125995906K">Data6!$GH$1:$GH$10,Data6!$GH$11:$GH$17</definedName>
    <definedName name="A125995906K_Data">Data6!$GH$11:$GH$17</definedName>
    <definedName name="A125995906K_Latest">Data6!$GH$17</definedName>
    <definedName name="A125995910A">Data5!$HV$1:$HV$10,Data5!$HV$11:$HV$17</definedName>
    <definedName name="A125995910A_Data">Data5!$HV$11:$HV$17</definedName>
    <definedName name="A125995910A_Latest">Data5!$HV$17</definedName>
    <definedName name="A125995914K">Data6!$AT$1:$AT$10,Data6!$AT$11:$AT$17</definedName>
    <definedName name="A125995914K_Data">Data6!$AT$11:$AT$17</definedName>
    <definedName name="A125995914K_Latest">Data6!$AT$17</definedName>
    <definedName name="A125995918V">Data6!$CJ$1:$CJ$10,Data6!$CJ$11:$CJ$17</definedName>
    <definedName name="A125995918V_Data">Data6!$CJ$11:$CJ$17</definedName>
    <definedName name="A125995918V_Latest">Data6!$CJ$17</definedName>
    <definedName name="A125995922K">Data6!$CV$1:$CV$10,Data6!$CV$11:$CV$17</definedName>
    <definedName name="A125995922K_Data">Data6!$CV$11:$CV$17</definedName>
    <definedName name="A125995922K_Latest">Data6!$CV$17</definedName>
    <definedName name="A125995926V">Data6!$DH$1:$DH$10,Data6!$DH$11:$DH$17</definedName>
    <definedName name="A125995926V_Data">Data6!$DH$11:$DH$17</definedName>
    <definedName name="A125995926V_Latest">Data6!$DH$17</definedName>
    <definedName name="A125995930K">Data6!$DT$1:$DT$10,Data6!$DT$11:$DT$17</definedName>
    <definedName name="A125995930K_Data">Data6!$DT$11:$DT$17</definedName>
    <definedName name="A125995930K_Latest">Data6!$DT$17</definedName>
    <definedName name="A125995934V">Data6!$FJ$1:$FJ$10,Data6!$FJ$11:$FJ$17</definedName>
    <definedName name="A125995934V_Data">Data6!$FJ$11:$FJ$17</definedName>
    <definedName name="A125995934V_Latest">Data6!$FJ$17</definedName>
    <definedName name="A125995938C">Data6!$GZ$1:$GZ$10,Data6!$GZ$11:$GZ$17</definedName>
    <definedName name="A125995938C_Data">Data6!$GZ$11:$GZ$17</definedName>
    <definedName name="A125995938C_Latest">Data6!$GZ$17</definedName>
    <definedName name="A125995942V">Data5!$GL$1:$GL$10,Data5!$GL$11:$GL$17</definedName>
    <definedName name="A125995942V_Data">Data5!$GL$11:$GL$17</definedName>
    <definedName name="A125995942V_Latest">Data5!$GL$17</definedName>
    <definedName name="A125995946C">Data5!$HD$1:$HD$10,Data5!$HD$11:$HD$17</definedName>
    <definedName name="A125995946C_Data">Data5!$HD$11:$HD$17</definedName>
    <definedName name="A125995946C_Latest">Data5!$HD$17</definedName>
    <definedName name="A125995950V">Data5!$HJ$1:$HJ$10,Data5!$HJ$11:$HJ$17</definedName>
    <definedName name="A125995950V_Data">Data5!$HJ$11:$HJ$17</definedName>
    <definedName name="A125995950V_Latest">Data5!$HJ$17</definedName>
    <definedName name="A125995954C">Data5!$IH$1:$IH$10,Data5!$IH$11:$IH$17</definedName>
    <definedName name="A125995954C_Data">Data5!$IH$11:$IH$17</definedName>
    <definedName name="A125995954C_Latest">Data5!$IH$17</definedName>
    <definedName name="A125995958L">Data6!$D$1:$D$10,Data6!$D$11:$D$17</definedName>
    <definedName name="A125995958L_Data">Data6!$D$11:$D$17</definedName>
    <definedName name="A125995958L_Latest">Data6!$D$17</definedName>
    <definedName name="A125995962C">Data6!$J$1:$J$10,Data6!$J$11:$J$17</definedName>
    <definedName name="A125995962C_Data">Data6!$J$11:$J$17</definedName>
    <definedName name="A125995962C_Latest">Data6!$J$17</definedName>
    <definedName name="A125995966L">Data6!$AZ$1:$AZ$10,Data6!$AZ$11:$AZ$17</definedName>
    <definedName name="A125995966L_Data">Data6!$AZ$11:$AZ$17</definedName>
    <definedName name="A125995966L_Latest">Data6!$AZ$17</definedName>
    <definedName name="A125995970C">Data6!$DN$1:$DN$10,Data6!$DN$11:$DN$17</definedName>
    <definedName name="A125995970C_Data">Data6!$DN$11:$DN$17</definedName>
    <definedName name="A125995970C_Latest">Data6!$DN$17</definedName>
    <definedName name="A125995974L">Data6!$EL$1:$EL$10,Data6!$EL$11:$EL$17</definedName>
    <definedName name="A125995974L_Data">Data6!$EL$11:$EL$17</definedName>
    <definedName name="A125995974L_Latest">Data6!$EL$17</definedName>
    <definedName name="A125995978W">Data6!$ER$1:$ER$10,Data6!$ER$11:$ER$17</definedName>
    <definedName name="A125995978W_Data">Data6!$ER$11:$ER$17</definedName>
    <definedName name="A125995978W_Latest">Data6!$ER$17</definedName>
    <definedName name="A125995982L">Data6!$FV$1:$FV$10,Data6!$FV$11:$FV$17</definedName>
    <definedName name="A125995982L_Data">Data6!$FV$11:$FV$17</definedName>
    <definedName name="A125995982L_Latest">Data6!$FV$17</definedName>
    <definedName name="A125995986W">Data6!$GB$1:$GB$10,Data6!$GB$11:$GB$17</definedName>
    <definedName name="A125995986W_Data">Data6!$GB$11:$GB$17</definedName>
    <definedName name="A125995986W_Latest">Data6!$GB$17</definedName>
    <definedName name="A125995990L">Data5!$HP$1:$HP$10,Data5!$HP$11:$HP$17</definedName>
    <definedName name="A125995990L_Data">Data5!$HP$11:$HP$17</definedName>
    <definedName name="A125995990L_Latest">Data5!$HP$17</definedName>
    <definedName name="A125995994W">Data6!$BO$1:$BO$10,Data6!$BO$11:$BO$17</definedName>
    <definedName name="A125995994W_Data">Data6!$BO$11:$BO$17</definedName>
    <definedName name="A125995994W_Latest">Data6!$BO$17</definedName>
    <definedName name="A125995998F">Data6!$BU$1:$BU$10,Data6!$BU$11:$BU$17</definedName>
    <definedName name="A125995998F_Data">Data6!$BU$11:$BU$17</definedName>
    <definedName name="A125995998F_Latest">Data6!$BU$17</definedName>
    <definedName name="A125996002L">Data6!$EF$1:$EF$10,Data6!$EF$11:$EF$17</definedName>
    <definedName name="A125996002L_Data">Data6!$EF$11:$EF$17</definedName>
    <definedName name="A125996002L_Latest">Data6!$EF$17</definedName>
    <definedName name="A125996006W">Data6!$HF$1:$HF$10,Data6!$HF$11:$HF$17</definedName>
    <definedName name="A125996006W_Data">Data6!$HF$11:$HF$17</definedName>
    <definedName name="A125996006W_Latest">Data6!$HF$17</definedName>
    <definedName name="A125996010L">Data5!$GF$1:$GF$10,Data5!$GF$11:$GF$17</definedName>
    <definedName name="A125996010L_Data">Data5!$GF$11:$GF$17</definedName>
    <definedName name="A125996010L_Latest">Data5!$GF$17</definedName>
    <definedName name="A125996014W">Data5!$GR$1:$GR$10,Data5!$GR$11:$GR$17</definedName>
    <definedName name="A125996014W_Data">Data5!$GR$11:$GR$17</definedName>
    <definedName name="A125996014W_Latest">Data5!$GR$17</definedName>
    <definedName name="A125996018F">Data5!$GX$1:$GX$10,Data5!$GX$11:$GX$17</definedName>
    <definedName name="A125996018F_Data">Data5!$GX$11:$GX$17</definedName>
    <definedName name="A125996018F_Latest">Data5!$GX$17</definedName>
    <definedName name="A125996022W">Data5!$IB$1:$IB$10,Data5!$IB$11:$IB$17</definedName>
    <definedName name="A125996022W_Data">Data5!$IB$11:$IB$17</definedName>
    <definedName name="A125996022W_Latest">Data5!$IB$17</definedName>
    <definedName name="A125996026F">Data6!$AB$1:$AB$10,Data6!$AB$11:$AB$17</definedName>
    <definedName name="A125996026F_Data">Data6!$AB$11:$AB$17</definedName>
    <definedName name="A125996026F_Latest">Data6!$AB$17</definedName>
    <definedName name="A125996030W">Data6!$AH$1:$AH$10,Data6!$AH$11:$AH$17</definedName>
    <definedName name="A125996030W_Data">Data6!$AH$11:$AH$17</definedName>
    <definedName name="A125996030W_Latest">Data6!$AH$17</definedName>
    <definedName name="A125996034F">Data6!$P$1:$P$10,Data6!$P$11:$P$17</definedName>
    <definedName name="A125996034F_Data">Data6!$P$11:$P$17</definedName>
    <definedName name="A125996034F_Latest">Data6!$P$17</definedName>
    <definedName name="A125996038R">Data6!$BF$1:$BF$10,Data6!$BF$11:$BF$17</definedName>
    <definedName name="A125996038R_Data">Data6!$BF$11:$BF$17</definedName>
    <definedName name="A125996038R_Latest">Data6!$BF$17</definedName>
    <definedName name="A125996042F">Data6!$EX$1:$EX$10,Data6!$EX$11:$EX$17</definedName>
    <definedName name="A125996042F_Data">Data6!$EX$11:$EX$17</definedName>
    <definedName name="A125996042F_Latest">Data6!$EX$17</definedName>
    <definedName name="A125996046R">Data6!$GT$1:$GT$10,Data6!$GT$11:$GT$17</definedName>
    <definedName name="A125996046R_Data">Data6!$GT$11:$GT$17</definedName>
    <definedName name="A125996046R_Latest">Data6!$GT$17</definedName>
    <definedName name="A125996050F">Data6!$HL$1:$HL$10,Data6!$HL$11:$HL$17</definedName>
    <definedName name="A125996050F_Data">Data6!$HL$11:$HL$17</definedName>
    <definedName name="A125996050F_Latest">Data6!$HL$17</definedName>
    <definedName name="A125996054R">Data1!$CN$1:$CN$10,Data1!$CN$11:$CN$17</definedName>
    <definedName name="A125996054R_Data">Data1!$CN$11:$CN$17</definedName>
    <definedName name="A125996054R_Latest">Data1!$CN$17</definedName>
    <definedName name="A125996058X">Data1!$DF$1:$DF$10,Data1!$DF$11:$DF$17</definedName>
    <definedName name="A125996058X_Data">Data1!$DF$11:$DF$17</definedName>
    <definedName name="A125996058X_Latest">Data1!$DF$17</definedName>
    <definedName name="A125996062R">Data1!$ED$1:$ED$10,Data1!$ED$11:$ED$17</definedName>
    <definedName name="A125996062R_Data">Data1!$ED$11:$ED$17</definedName>
    <definedName name="A125996062R_Latest">Data1!$ED$17</definedName>
    <definedName name="A125996066X">Data1!$EY$1:$EY$10,Data1!$EY$11:$EY$17</definedName>
    <definedName name="A125996066X_Data">Data1!$EY$11:$EY$17</definedName>
    <definedName name="A125996066X_Latest">Data1!$EY$17</definedName>
    <definedName name="A125996070R">Data1!$HV$1:$HV$10,Data1!$HV$11:$HV$17</definedName>
    <definedName name="A125996070R_Data">Data1!$HV$11:$HV$17</definedName>
    <definedName name="A125996070R_Latest">Data1!$HV$17</definedName>
    <definedName name="A125996074X">Data2!$P$1:$P$10,Data2!$P$11:$P$17</definedName>
    <definedName name="A125996074X_Data">Data2!$P$11:$P$17</definedName>
    <definedName name="A125996074X_Latest">Data2!$P$17</definedName>
    <definedName name="A125996078J">Data1!$B$1:$B$10,Data1!$B$11:$B$17</definedName>
    <definedName name="A125996078J_Data">Data1!$B$11:$B$17</definedName>
    <definedName name="A125996078J_Latest">Data1!$B$17</definedName>
    <definedName name="A125996082X">Data1!$BP$1:$BP$10,Data1!$BP$11:$BP$17</definedName>
    <definedName name="A125996082X_Data">Data1!$BP$11:$BP$17</definedName>
    <definedName name="A125996082X_Latest">Data1!$BP$17</definedName>
    <definedName name="A125996086J">Data1!$FH$1:$FH$10,Data1!$FH$11:$FH$17</definedName>
    <definedName name="A125996086J_Data">Data1!$FH$11:$FH$17</definedName>
    <definedName name="A125996086J_Latest">Data1!$FH$17</definedName>
    <definedName name="A125996090X">Data1!$IH$1:$IH$10,Data1!$IH$11:$IH$17</definedName>
    <definedName name="A125996090X_Data">Data1!$IH$11:$IH$17</definedName>
    <definedName name="A125996090X_Latest">Data1!$IH$17</definedName>
    <definedName name="A125996094J">Data1!$ES$1:$ES$10,Data1!$ES$11:$ES$17</definedName>
    <definedName name="A125996094J_Data">Data1!$ES$11:$ES$17</definedName>
    <definedName name="A125996094J_Latest">Data1!$ES$17</definedName>
    <definedName name="A125996098T">Data1!$FT$1:$FT$10,Data1!$FT$11:$FT$17</definedName>
    <definedName name="A125996098T_Data">Data1!$FT$11:$FT$17</definedName>
    <definedName name="A125996098T_Latest">Data1!$FT$17</definedName>
    <definedName name="A125996102W">Data1!$GR$1:$GR$10,Data1!$GR$11:$GR$17</definedName>
    <definedName name="A125996102W_Data">Data1!$GR$11:$GR$17</definedName>
    <definedName name="A125996102W_Latest">Data1!$GR$17</definedName>
    <definedName name="A125996106F">Data2!$J$1:$J$10,Data2!$J$11:$J$17</definedName>
    <definedName name="A125996106F_Data">Data2!$J$11:$J$17</definedName>
    <definedName name="A125996106F_Latest">Data2!$J$17</definedName>
    <definedName name="A125996110W">Data1!$AX$1:$AX$10,Data1!$AX$11:$AX$17</definedName>
    <definedName name="A125996110W_Data">Data1!$AX$11:$AX$17</definedName>
    <definedName name="A125996110W_Latest">Data1!$AX$17</definedName>
    <definedName name="A125996114F">Data1!$DL$1:$DL$10,Data1!$DL$11:$DL$17</definedName>
    <definedName name="A125996114F_Data">Data1!$DL$11:$DL$17</definedName>
    <definedName name="A125996114F_Latest">Data1!$DL$17</definedName>
    <definedName name="A125996122F">Data1!$FN$1:$FN$10,Data1!$FN$11:$FN$17</definedName>
    <definedName name="A125996122F_Data">Data1!$FN$11:$FN$17</definedName>
    <definedName name="A125996122F_Latest">Data1!$FN$17</definedName>
    <definedName name="A125996126R">Data1!$FZ$1:$FZ$10,Data1!$FZ$11:$FZ$17</definedName>
    <definedName name="A125996126R_Data">Data1!$FZ$11:$FZ$17</definedName>
    <definedName name="A125996126R_Latest">Data1!$FZ$17</definedName>
    <definedName name="A125996130F">Data1!$GL$1:$GL$10,Data1!$GL$11:$GL$17</definedName>
    <definedName name="A125996130F_Data">Data1!$GL$11:$GL$17</definedName>
    <definedName name="A125996130F_Latest">Data1!$GL$17</definedName>
    <definedName name="A125996134R">Data1!$IB$1:$IB$10,Data1!$IB$11:$IB$17</definedName>
    <definedName name="A125996134R_Data">Data1!$IB$11:$IB$17</definedName>
    <definedName name="A125996134R_Latest">Data1!$IB$17</definedName>
    <definedName name="A125996138X">Data2!$AB$1:$AB$10,Data2!$AB$11:$AB$17</definedName>
    <definedName name="A125996138X_Data">Data2!$AB$11:$AB$17</definedName>
    <definedName name="A125996138X_Latest">Data2!$AB$17</definedName>
    <definedName name="A125996142R">Data1!$N$1:$N$10,Data1!$N$11:$N$17</definedName>
    <definedName name="A125996142R_Data">Data1!$N$11:$N$17</definedName>
    <definedName name="A125996142R_Latest">Data1!$N$17</definedName>
    <definedName name="A125996146X">Data1!$AF$1:$AF$10,Data1!$AF$11:$AF$17</definedName>
    <definedName name="A125996146X_Data">Data1!$AF$11:$AF$17</definedName>
    <definedName name="A125996146X_Latest">Data1!$AF$17</definedName>
    <definedName name="A125996150R">Data1!$AL$1:$AL$10,Data1!$AL$11:$AL$17</definedName>
    <definedName name="A125996150R_Data">Data1!$AL$11:$AL$17</definedName>
    <definedName name="A125996150R_Latest">Data1!$AL$17</definedName>
    <definedName name="A125996154X">Data1!$BJ$1:$BJ$10,Data1!$BJ$11:$BJ$17</definedName>
    <definedName name="A125996154X_Data">Data1!$BJ$11:$BJ$17</definedName>
    <definedName name="A125996154X_Latest">Data1!$BJ$17</definedName>
    <definedName name="A125996158J">Data1!$BV$1:$BV$10,Data1!$BV$11:$BV$17</definedName>
    <definedName name="A125996158J_Data">Data1!$BV$11:$BV$17</definedName>
    <definedName name="A125996158J_Latest">Data1!$BV$17</definedName>
    <definedName name="A125996162X">Data1!$CB$1:$CB$10,Data1!$CB$11:$CB$17</definedName>
    <definedName name="A125996162X_Data">Data1!$CB$11:$CB$17</definedName>
    <definedName name="A125996162X_Latest">Data1!$CB$17</definedName>
    <definedName name="A125996166J">Data1!$DR$1:$DR$10,Data1!$DR$11:$DR$17</definedName>
    <definedName name="A125996166J_Data">Data1!$DR$11:$DR$17</definedName>
    <definedName name="A125996166J_Latest">Data1!$DR$17</definedName>
    <definedName name="A125996170X">Data1!$GF$1:$GF$10,Data1!$GF$11:$GF$17</definedName>
    <definedName name="A125996170X_Data">Data1!$GF$11:$GF$17</definedName>
    <definedName name="A125996170X_Latest">Data1!$GF$17</definedName>
    <definedName name="A125996174J">Data1!$HD$1:$HD$10,Data1!$HD$11:$HD$17</definedName>
    <definedName name="A125996174J_Data">Data1!$HD$11:$HD$17</definedName>
    <definedName name="A125996174J_Latest">Data1!$HD$17</definedName>
    <definedName name="A125996178T">Data1!$HJ$1:$HJ$10,Data1!$HJ$11:$HJ$17</definedName>
    <definedName name="A125996178T_Data">Data1!$HJ$11:$HJ$17</definedName>
    <definedName name="A125996178T_Latest">Data1!$HJ$17</definedName>
    <definedName name="A125996182J">Data1!$IN$1:$IN$10,Data1!$IN$11:$IN$17</definedName>
    <definedName name="A125996182J_Data">Data1!$IN$11:$IN$17</definedName>
    <definedName name="A125996182J_Latest">Data1!$IN$17</definedName>
    <definedName name="A125996186T">Data2!$D$1:$D$10,Data2!$D$11:$D$17</definedName>
    <definedName name="A125996186T_Data">Data2!$D$11:$D$17</definedName>
    <definedName name="A125996186T_Latest">Data2!$D$17</definedName>
    <definedName name="A125996190J">Data1!$AR$1:$AR$10,Data1!$AR$11:$AR$17</definedName>
    <definedName name="A125996190J_Data">Data1!$AR$11:$AR$17</definedName>
    <definedName name="A125996190J_Latest">Data1!$AR$17</definedName>
    <definedName name="A125996194T">Data1!$EG$1:$EG$10,Data1!$EG$11:$EG$17</definedName>
    <definedName name="A125996194T_Data">Data1!$EG$11:$EG$17</definedName>
    <definedName name="A125996194T_Latest">Data1!$EG$17</definedName>
    <definedName name="A125996198A">Data1!$EM$1:$EM$10,Data1!$EM$11:$EM$17</definedName>
    <definedName name="A125996198A_Data">Data1!$EM$11:$EM$17</definedName>
    <definedName name="A125996198A_Latest">Data1!$EM$17</definedName>
    <definedName name="A125996202F">Data1!$GX$1:$GX$10,Data1!$GX$11:$GX$17</definedName>
    <definedName name="A125996202F_Data">Data1!$GX$11:$GX$17</definedName>
    <definedName name="A125996202F_Latest">Data1!$GX$17</definedName>
    <definedName name="A125996206R">Data2!$AH$1:$AH$10,Data2!$AH$11:$AH$17</definedName>
    <definedName name="A125996206R_Data">Data2!$AH$11:$AH$17</definedName>
    <definedName name="A125996206R_Latest">Data2!$AH$17</definedName>
    <definedName name="A125996210F">Data1!$H$1:$H$10,Data1!$H$11:$H$17</definedName>
    <definedName name="A125996210F_Data">Data1!$H$11:$H$17</definedName>
    <definedName name="A125996210F_Latest">Data1!$H$17</definedName>
    <definedName name="A125996214R">Data1!$T$1:$T$10,Data1!$T$11:$T$17</definedName>
    <definedName name="A125996214R_Data">Data1!$T$11:$T$17</definedName>
    <definedName name="A125996214R_Latest">Data1!$T$17</definedName>
    <definedName name="A125996218X">Data1!$Z$1:$Z$10,Data1!$Z$11:$Z$17</definedName>
    <definedName name="A125996218X_Data">Data1!$Z$11:$Z$17</definedName>
    <definedName name="A125996218X_Latest">Data1!$Z$17</definedName>
    <definedName name="A125996222R">Data1!$BD$1:$BD$10,Data1!$BD$11:$BD$17</definedName>
    <definedName name="A125996222R_Data">Data1!$BD$11:$BD$17</definedName>
    <definedName name="A125996222R_Latest">Data1!$BD$17</definedName>
    <definedName name="A125996226X">Data1!$CT$1:$CT$10,Data1!$CT$11:$CT$17</definedName>
    <definedName name="A125996226X_Data">Data1!$CT$11:$CT$17</definedName>
    <definedName name="A125996226X_Latest">Data1!$CT$17</definedName>
    <definedName name="A125996230R">Data1!$CZ$1:$CZ$10,Data1!$CZ$11:$CZ$17</definedName>
    <definedName name="A125996230R_Data">Data1!$CZ$11:$CZ$17</definedName>
    <definedName name="A125996230R_Latest">Data1!$CZ$17</definedName>
    <definedName name="A125996234X">Data1!$CH$1:$CH$10,Data1!$CH$11:$CH$17</definedName>
    <definedName name="A125996234X_Data">Data1!$CH$11:$CH$17</definedName>
    <definedName name="A125996234X_Latest">Data1!$CH$17</definedName>
    <definedName name="A125996238J">Data1!$DX$1:$DX$10,Data1!$DX$11:$DX$17</definedName>
    <definedName name="A125996238J_Data">Data1!$DX$11:$DX$17</definedName>
    <definedName name="A125996238J_Latest">Data1!$DX$17</definedName>
    <definedName name="A125996242X">Data1!$HP$1:$HP$10,Data1!$HP$11:$HP$17</definedName>
    <definedName name="A125996242X_Data">Data1!$HP$11:$HP$17</definedName>
    <definedName name="A125996242X_Latest">Data1!$HP$17</definedName>
    <definedName name="A125996246J">Data2!$V$1:$V$10,Data2!$V$11:$V$17</definedName>
    <definedName name="A125996246J_Data">Data2!$V$11:$V$17</definedName>
    <definedName name="A125996246J_Latest">Data2!$V$17</definedName>
    <definedName name="A125996250X">Data2!$AN$1:$AN$10,Data2!$AN$11:$AN$17</definedName>
    <definedName name="A125996250X_Data">Data2!$AN$11:$AN$17</definedName>
    <definedName name="A125996250X_Latest">Data2!$AN$17</definedName>
    <definedName name="A125996254J">Data10!$GL$1:$GL$10,Data10!$GL$11:$GL$17</definedName>
    <definedName name="A125996254J_Data">Data10!$GL$11:$GL$17</definedName>
    <definedName name="A125996254J_Latest">Data10!$GL$17</definedName>
    <definedName name="A125996258T">Data10!$HD$1:$HD$10,Data10!$HD$11:$HD$17</definedName>
    <definedName name="A125996258T_Data">Data10!$HD$11:$HD$17</definedName>
    <definedName name="A125996258T_Latest">Data10!$HD$17</definedName>
    <definedName name="A125996262J">Data10!$IB$1:$IB$10,Data10!$IB$11:$IB$17</definedName>
    <definedName name="A125996262J_Data">Data10!$IB$11:$IB$17</definedName>
    <definedName name="A125996262J_Latest">Data10!$IB$17</definedName>
    <definedName name="A125996266T">Data11!$G$1:$G$10,Data11!$G$11:$G$17</definedName>
    <definedName name="A125996266T_Data">Data11!$G$11:$G$17</definedName>
    <definedName name="A125996266T_Latest">Data11!$G$17</definedName>
    <definedName name="A125996270J">Data11!$CD$1:$CD$10,Data11!$CD$11:$CD$17</definedName>
    <definedName name="A125996270J_Data">Data11!$CD$11:$CD$17</definedName>
    <definedName name="A125996270J_Latest">Data11!$CD$17</definedName>
    <definedName name="A125996274T">Data11!$DN$1:$DN$10,Data11!$DN$11:$DN$17</definedName>
    <definedName name="A125996274T_Data">Data11!$DN$11:$DN$17</definedName>
    <definedName name="A125996274T_Latest">Data11!$DN$17</definedName>
    <definedName name="A125996278A">Data10!$CZ$1:$CZ$10,Data10!$CZ$11:$CZ$17</definedName>
    <definedName name="A125996278A_Data">Data10!$CZ$11:$CZ$17</definedName>
    <definedName name="A125996278A_Latest">Data10!$CZ$17</definedName>
    <definedName name="A125996282T">Data10!$FN$1:$FN$10,Data10!$FN$11:$FN$17</definedName>
    <definedName name="A125996282T_Data">Data10!$FN$11:$FN$17</definedName>
    <definedName name="A125996282T_Latest">Data10!$FN$17</definedName>
    <definedName name="A125996286A">Data11!$P$1:$P$10,Data11!$P$11:$P$17</definedName>
    <definedName name="A125996286A_Data">Data11!$P$11:$P$17</definedName>
    <definedName name="A125996286A_Latest">Data11!$P$17</definedName>
    <definedName name="A125996290T">Data11!$CP$1:$CP$10,Data11!$CP$11:$CP$17</definedName>
    <definedName name="A125996290T_Data">Data11!$CP$11:$CP$17</definedName>
    <definedName name="A125996290T_Latest">Data11!$CP$17</definedName>
    <definedName name="A125996294A">Data10!$IQ$1:$IQ$10,Data10!$IQ$11:$IQ$17</definedName>
    <definedName name="A125996294A_Data">Data10!$IQ$11:$IQ$17</definedName>
    <definedName name="A125996294A_Latest">Data10!$IQ$17</definedName>
    <definedName name="A125996298K">Data11!$AB$1:$AB$10,Data11!$AB$11:$AB$17</definedName>
    <definedName name="A125996298K_Data">Data11!$AB$11:$AB$17</definedName>
    <definedName name="A125996298K_Latest">Data11!$AB$17</definedName>
    <definedName name="A125996302R">Data11!$AZ$1:$AZ$10,Data11!$AZ$11:$AZ$17</definedName>
    <definedName name="A125996302R_Data">Data11!$AZ$11:$AZ$17</definedName>
    <definedName name="A125996302R_Latest">Data11!$AZ$17</definedName>
    <definedName name="A125996306X">Data11!$DH$1:$DH$10,Data11!$DH$11:$DH$17</definedName>
    <definedName name="A125996306X_Data">Data11!$DH$11:$DH$17</definedName>
    <definedName name="A125996306X_Latest">Data11!$DH$17</definedName>
    <definedName name="A125996310R">Data10!$EV$1:$EV$10,Data10!$EV$11:$EV$17</definedName>
    <definedName name="A125996310R_Data">Data10!$EV$11:$EV$17</definedName>
    <definedName name="A125996310R_Latest">Data10!$EV$17</definedName>
    <definedName name="A125996314X">Data10!$HJ$1:$HJ$10,Data10!$HJ$11:$HJ$17</definedName>
    <definedName name="A125996314X_Data">Data10!$HJ$11:$HJ$17</definedName>
    <definedName name="A125996314X_Latest">Data10!$HJ$17</definedName>
    <definedName name="A125996322X">Data11!$V$1:$V$10,Data11!$V$11:$V$17</definedName>
    <definedName name="A125996322X_Data">Data11!$V$11:$V$17</definedName>
    <definedName name="A125996322X_Latest">Data11!$V$17</definedName>
    <definedName name="A125996326J">Data11!$AH$1:$AH$10,Data11!$AH$11:$AH$17</definedName>
    <definedName name="A125996326J_Data">Data11!$AH$11:$AH$17</definedName>
    <definedName name="A125996326J_Latest">Data11!$AH$17</definedName>
    <definedName name="A125996330X">Data11!$AT$1:$AT$10,Data11!$AT$11:$AT$17</definedName>
    <definedName name="A125996330X_Data">Data11!$AT$11:$AT$17</definedName>
    <definedName name="A125996330X_Latest">Data11!$AT$17</definedName>
    <definedName name="A125996334J">Data11!$CJ$1:$CJ$10,Data11!$CJ$11:$CJ$17</definedName>
    <definedName name="A125996334J_Data">Data11!$CJ$11:$CJ$17</definedName>
    <definedName name="A125996334J_Latest">Data11!$CJ$17</definedName>
    <definedName name="A125996338T">Data11!$DZ$1:$DZ$10,Data11!$DZ$11:$DZ$17</definedName>
    <definedName name="A125996338T_Data">Data11!$DZ$11:$DZ$17</definedName>
    <definedName name="A125996338T_Latest">Data11!$DZ$17</definedName>
    <definedName name="A125996342J">Data10!$DL$1:$DL$10,Data10!$DL$11:$DL$17</definedName>
    <definedName name="A125996342J_Data">Data10!$DL$11:$DL$17</definedName>
    <definedName name="A125996342J_Latest">Data10!$DL$17</definedName>
    <definedName name="A125996346T">Data10!$ED$1:$ED$10,Data10!$ED$11:$ED$17</definedName>
    <definedName name="A125996346T_Data">Data10!$ED$11:$ED$17</definedName>
    <definedName name="A125996346T_Latest">Data10!$ED$17</definedName>
    <definedName name="A125996350J">Data10!$EJ$1:$EJ$10,Data10!$EJ$11:$EJ$17</definedName>
    <definedName name="A125996350J_Data">Data10!$EJ$11:$EJ$17</definedName>
    <definedName name="A125996350J_Latest">Data10!$EJ$17</definedName>
    <definedName name="A125996354T">Data10!$FH$1:$FH$10,Data10!$FH$11:$FH$17</definedName>
    <definedName name="A125996354T_Data">Data10!$FH$11:$FH$17</definedName>
    <definedName name="A125996354T_Latest">Data10!$FH$17</definedName>
    <definedName name="A125996358A">Data10!$FT$1:$FT$10,Data10!$FT$11:$FT$17</definedName>
    <definedName name="A125996358A_Data">Data10!$FT$11:$FT$17</definedName>
    <definedName name="A125996358A_Latest">Data10!$FT$17</definedName>
    <definedName name="A125996362T">Data10!$FZ$1:$FZ$10,Data10!$FZ$11:$FZ$17</definedName>
    <definedName name="A125996362T_Data">Data10!$FZ$11:$FZ$17</definedName>
    <definedName name="A125996362T_Latest">Data10!$FZ$17</definedName>
    <definedName name="A125996366A">Data10!$HP$1:$HP$10,Data10!$HP$11:$HP$17</definedName>
    <definedName name="A125996366A_Data">Data10!$HP$11:$HP$17</definedName>
    <definedName name="A125996366A_Latest">Data10!$HP$17</definedName>
    <definedName name="A125996370T">Data11!$AN$1:$AN$10,Data11!$AN$11:$AN$17</definedName>
    <definedName name="A125996370T_Data">Data11!$AN$11:$AN$17</definedName>
    <definedName name="A125996370T_Latest">Data11!$AN$17</definedName>
    <definedName name="A125996374A">Data11!$BL$1:$BL$10,Data11!$BL$11:$BL$17</definedName>
    <definedName name="A125996374A_Data">Data11!$BL$11:$BL$17</definedName>
    <definedName name="A125996374A_Latest">Data11!$BL$17</definedName>
    <definedName name="A125996378K">Data11!$BR$1:$BR$10,Data11!$BR$11:$BR$17</definedName>
    <definedName name="A125996378K_Data">Data11!$BR$11:$BR$17</definedName>
    <definedName name="A125996378K_Latest">Data11!$BR$17</definedName>
    <definedName name="A125996382A">Data11!$CV$1:$CV$10,Data11!$CV$11:$CV$17</definedName>
    <definedName name="A125996382A_Data">Data11!$CV$11:$CV$17</definedName>
    <definedName name="A125996382A_Latest">Data11!$CV$17</definedName>
    <definedName name="A125996386K">Data11!$DB$1:$DB$10,Data11!$DB$11:$DB$17</definedName>
    <definedName name="A125996386K_Data">Data11!$DB$11:$DB$17</definedName>
    <definedName name="A125996386K_Latest">Data11!$DB$17</definedName>
    <definedName name="A125996390A">Data10!$EP$1:$EP$10,Data10!$EP$11:$EP$17</definedName>
    <definedName name="A125996390A_Data">Data10!$EP$11:$EP$17</definedName>
    <definedName name="A125996390A_Latest">Data10!$EP$17</definedName>
    <definedName name="A125996394K">Data10!$IE$1:$IE$10,Data10!$IE$11:$IE$17</definedName>
    <definedName name="A125996394K_Data">Data10!$IE$11:$IE$17</definedName>
    <definedName name="A125996394K_Latest">Data10!$IE$17</definedName>
    <definedName name="A125996398V">Data10!$IK$1:$IK$10,Data10!$IK$11:$IK$17</definedName>
    <definedName name="A125996398V_Data">Data10!$IK$11:$IK$17</definedName>
    <definedName name="A125996398V_Latest">Data10!$IK$17</definedName>
    <definedName name="A125996402X">Data11!$BF$1:$BF$10,Data11!$BF$11:$BF$17</definedName>
    <definedName name="A125996402X_Data">Data11!$BF$11:$BF$17</definedName>
    <definedName name="A125996402X_Latest">Data11!$BF$17</definedName>
    <definedName name="A125996406J">Data11!$EF$1:$EF$10,Data11!$EF$11:$EF$17</definedName>
    <definedName name="A125996406J_Data">Data11!$EF$11:$EF$17</definedName>
    <definedName name="A125996406J_Latest">Data11!$EF$17</definedName>
    <definedName name="A125996410X">Data10!$DF$1:$DF$10,Data10!$DF$11:$DF$17</definedName>
    <definedName name="A125996410X_Data">Data10!$DF$11:$DF$17</definedName>
    <definedName name="A125996410X_Latest">Data10!$DF$17</definedName>
    <definedName name="A125996414J">Data10!$DR$1:$DR$10,Data10!$DR$11:$DR$17</definedName>
    <definedName name="A125996414J_Data">Data10!$DR$11:$DR$17</definedName>
    <definedName name="A125996414J_Latest">Data10!$DR$17</definedName>
    <definedName name="A125996418T">Data10!$DX$1:$DX$10,Data10!$DX$11:$DX$17</definedName>
    <definedName name="A125996418T_Data">Data10!$DX$11:$DX$17</definedName>
    <definedName name="A125996418T_Latest">Data10!$DX$17</definedName>
    <definedName name="A125996422J">Data10!$FB$1:$FB$10,Data10!$FB$11:$FB$17</definedName>
    <definedName name="A125996422J_Data">Data10!$FB$11:$FB$17</definedName>
    <definedName name="A125996422J_Latest">Data10!$FB$17</definedName>
    <definedName name="A125996426T">Data10!$GR$1:$GR$10,Data10!$GR$11:$GR$17</definedName>
    <definedName name="A125996426T_Data">Data10!$GR$11:$GR$17</definedName>
    <definedName name="A125996426T_Latest">Data10!$GR$17</definedName>
    <definedName name="A125996430J">Data10!$GX$1:$GX$10,Data10!$GX$11:$GX$17</definedName>
    <definedName name="A125996430J_Data">Data10!$GX$11:$GX$17</definedName>
    <definedName name="A125996430J_Latest">Data10!$GX$17</definedName>
    <definedName name="A125996434T">Data10!$GF$1:$GF$10,Data10!$GF$11:$GF$17</definedName>
    <definedName name="A125996434T_Data">Data10!$GF$11:$GF$17</definedName>
    <definedName name="A125996434T_Latest">Data10!$GF$17</definedName>
    <definedName name="A125996438A">Data10!$HV$1:$HV$10,Data10!$HV$11:$HV$17</definedName>
    <definedName name="A125996438A_Data">Data10!$HV$11:$HV$17</definedName>
    <definedName name="A125996438A_Latest">Data10!$HV$17</definedName>
    <definedName name="A125996442T">Data11!$BX$1:$BX$10,Data11!$BX$11:$BX$17</definedName>
    <definedName name="A125996442T_Data">Data11!$BX$11:$BX$17</definedName>
    <definedName name="A125996442T_Latest">Data11!$BX$17</definedName>
    <definedName name="A125996446A">Data11!$DT$1:$DT$10,Data11!$DT$11:$DT$17</definedName>
    <definedName name="A125996446A_Data">Data11!$DT$11:$DT$17</definedName>
    <definedName name="A125996446A_Latest">Data11!$DT$17</definedName>
    <definedName name="A125996450T">Data11!$EL$1:$EL$10,Data11!$EL$11:$EL$17</definedName>
    <definedName name="A125996450T_Data">Data11!$EL$11:$EL$17</definedName>
    <definedName name="A125996450T_Latest">Data11!$EL$17</definedName>
    <definedName name="A125996454A">Data3!$FX$1:$FX$10,Data3!$FX$11:$FX$17</definedName>
    <definedName name="A125996454A_Data">Data3!$FX$11:$FX$17</definedName>
    <definedName name="A125996454A_Latest">Data3!$FX$17</definedName>
    <definedName name="A125996458K">Data3!$GP$1:$GP$10,Data3!$GP$11:$GP$17</definedName>
    <definedName name="A125996458K_Data">Data3!$GP$11:$GP$17</definedName>
    <definedName name="A125996458K_Latest">Data3!$GP$17</definedName>
    <definedName name="A125996462A">Data3!$HN$1:$HN$10,Data3!$HN$11:$HN$17</definedName>
    <definedName name="A125996462A_Data">Data3!$HN$11:$HN$17</definedName>
    <definedName name="A125996462A_Latest">Data3!$HN$17</definedName>
    <definedName name="A125996466K">Data3!$II$1:$II$10,Data3!$II$11:$II$17</definedName>
    <definedName name="A125996466K_Data">Data3!$II$11:$II$17</definedName>
    <definedName name="A125996466K_Latest">Data3!$II$17</definedName>
    <definedName name="A125996470A">Data4!$BP$1:$BP$10,Data4!$BP$11:$BP$17</definedName>
    <definedName name="A125996470A_Data">Data4!$BP$11:$BP$17</definedName>
    <definedName name="A125996470A_Latest">Data4!$BP$17</definedName>
    <definedName name="A125996474K">Data4!$CZ$1:$CZ$10,Data4!$CZ$11:$CZ$17</definedName>
    <definedName name="A125996474K_Data">Data4!$CZ$11:$CZ$17</definedName>
    <definedName name="A125996474K_Latest">Data4!$CZ$17</definedName>
    <definedName name="A125996478V">Data3!$CL$1:$CL$10,Data3!$CL$11:$CL$17</definedName>
    <definedName name="A125996478V_Data">Data3!$CL$11:$CL$17</definedName>
    <definedName name="A125996478V_Latest">Data3!$CL$17</definedName>
    <definedName name="A125996482K">Data3!$EZ$1:$EZ$10,Data3!$EZ$11:$EZ$17</definedName>
    <definedName name="A125996482K_Data">Data3!$EZ$11:$EZ$17</definedName>
    <definedName name="A125996482K_Latest">Data3!$EZ$17</definedName>
    <definedName name="A125996486V">Data4!$B$1:$B$10,Data4!$B$11:$B$17</definedName>
    <definedName name="A125996486V_Data">Data4!$B$11:$B$17</definedName>
    <definedName name="A125996486V_Latest">Data4!$B$17</definedName>
    <definedName name="A125996490K">Data4!$CB$1:$CB$10,Data4!$CB$11:$CB$17</definedName>
    <definedName name="A125996490K_Data">Data4!$CB$11:$CB$17</definedName>
    <definedName name="A125996490K_Latest">Data4!$CB$17</definedName>
    <definedName name="A125996494V">Data3!$IC$1:$IC$10,Data3!$IC$11:$IC$17</definedName>
    <definedName name="A125996494V_Data">Data3!$IC$11:$IC$17</definedName>
    <definedName name="A125996494V_Latest">Data3!$IC$17</definedName>
    <definedName name="A125996498C">Data4!$N$1:$N$10,Data4!$N$11:$N$17</definedName>
    <definedName name="A125996498C_Data">Data4!$N$11:$N$17</definedName>
    <definedName name="A125996498C_Latest">Data4!$N$17</definedName>
    <definedName name="A125996502J">Data4!$AL$1:$AL$10,Data4!$AL$11:$AL$17</definedName>
    <definedName name="A125996502J_Data">Data4!$AL$11:$AL$17</definedName>
    <definedName name="A125996502J_Latest">Data4!$AL$17</definedName>
    <definedName name="A125996506T">Data4!$CT$1:$CT$10,Data4!$CT$11:$CT$17</definedName>
    <definedName name="A125996506T_Data">Data4!$CT$11:$CT$17</definedName>
    <definedName name="A125996506T_Latest">Data4!$CT$17</definedName>
    <definedName name="A125996510J">Data3!$EH$1:$EH$10,Data3!$EH$11:$EH$17</definedName>
    <definedName name="A125996510J_Data">Data3!$EH$11:$EH$17</definedName>
    <definedName name="A125996510J_Latest">Data3!$EH$17</definedName>
    <definedName name="A125996514T">Data3!$GV$1:$GV$10,Data3!$GV$11:$GV$17</definedName>
    <definedName name="A125996514T_Data">Data3!$GV$11:$GV$17</definedName>
    <definedName name="A125996514T_Latest">Data3!$GV$17</definedName>
    <definedName name="A125996522T">Data4!$H$1:$H$10,Data4!$H$11:$H$17</definedName>
    <definedName name="A125996522T_Data">Data4!$H$11:$H$17</definedName>
    <definedName name="A125996522T_Latest">Data4!$H$17</definedName>
    <definedName name="A125996526A">Data4!$T$1:$T$10,Data4!$T$11:$T$17</definedName>
    <definedName name="A125996526A_Data">Data4!$T$11:$T$17</definedName>
    <definedName name="A125996526A_Latest">Data4!$T$17</definedName>
    <definedName name="A125996530T">Data4!$AF$1:$AF$10,Data4!$AF$11:$AF$17</definedName>
    <definedName name="A125996530T_Data">Data4!$AF$11:$AF$17</definedName>
    <definedName name="A125996530T_Latest">Data4!$AF$17</definedName>
    <definedName name="A125996534A">Data4!$BV$1:$BV$10,Data4!$BV$11:$BV$17</definedName>
    <definedName name="A125996534A_Data">Data4!$BV$11:$BV$17</definedName>
    <definedName name="A125996534A_Latest">Data4!$BV$17</definedName>
    <definedName name="A125996538K">Data4!$DL$1:$DL$10,Data4!$DL$11:$DL$17</definedName>
    <definedName name="A125996538K_Data">Data4!$DL$11:$DL$17</definedName>
    <definedName name="A125996538K_Latest">Data4!$DL$17</definedName>
    <definedName name="A125996542A">Data3!$CX$1:$CX$10,Data3!$CX$11:$CX$17</definedName>
    <definedName name="A125996542A_Data">Data3!$CX$11:$CX$17</definedName>
    <definedName name="A125996542A_Latest">Data3!$CX$17</definedName>
    <definedName name="A125996546K">Data3!$DP$1:$DP$10,Data3!$DP$11:$DP$17</definedName>
    <definedName name="A125996546K_Data">Data3!$DP$11:$DP$17</definedName>
    <definedName name="A125996546K_Latest">Data3!$DP$17</definedName>
    <definedName name="A125996550A">Data3!$DV$1:$DV$10,Data3!$DV$11:$DV$17</definedName>
    <definedName name="A125996550A_Data">Data3!$DV$11:$DV$17</definedName>
    <definedName name="A125996550A_Latest">Data3!$DV$17</definedName>
    <definedName name="A125996554K">Data3!$ET$1:$ET$10,Data3!$ET$11:$ET$17</definedName>
    <definedName name="A125996554K_Data">Data3!$ET$11:$ET$17</definedName>
    <definedName name="A125996554K_Latest">Data3!$ET$17</definedName>
    <definedName name="A125996558V">Data3!$FF$1:$FF$10,Data3!$FF$11:$FF$17</definedName>
    <definedName name="A125996558V_Data">Data3!$FF$11:$FF$17</definedName>
    <definedName name="A125996558V_Latest">Data3!$FF$17</definedName>
    <definedName name="A125996562K">Data3!$FL$1:$FL$10,Data3!$FL$11:$FL$17</definedName>
    <definedName name="A125996562K_Data">Data3!$FL$11:$FL$17</definedName>
    <definedName name="A125996562K_Latest">Data3!$FL$17</definedName>
    <definedName name="A125996566V">Data3!$HB$1:$HB$10,Data3!$HB$11:$HB$17</definedName>
    <definedName name="A125996566V_Data">Data3!$HB$11:$HB$17</definedName>
    <definedName name="A125996566V_Latest">Data3!$HB$17</definedName>
    <definedName name="A125996570K">Data4!$Z$1:$Z$10,Data4!$Z$11:$Z$17</definedName>
    <definedName name="A125996570K_Data">Data4!$Z$11:$Z$17</definedName>
    <definedName name="A125996570K_Latest">Data4!$Z$17</definedName>
    <definedName name="A125996574V">Data4!$AX$1:$AX$10,Data4!$AX$11:$AX$17</definedName>
    <definedName name="A125996574V_Data">Data4!$AX$11:$AX$17</definedName>
    <definedName name="A125996574V_Latest">Data4!$AX$17</definedName>
    <definedName name="A125996578C">Data4!$BD$1:$BD$10,Data4!$BD$11:$BD$17</definedName>
    <definedName name="A125996578C_Data">Data4!$BD$11:$BD$17</definedName>
    <definedName name="A125996578C_Latest">Data4!$BD$17</definedName>
    <definedName name="A125996582V">Data4!$CH$1:$CH$10,Data4!$CH$11:$CH$17</definedName>
    <definedName name="A125996582V_Data">Data4!$CH$11:$CH$17</definedName>
    <definedName name="A125996582V_Latest">Data4!$CH$17</definedName>
    <definedName name="A125996586C">Data4!$CN$1:$CN$10,Data4!$CN$11:$CN$17</definedName>
    <definedName name="A125996586C_Data">Data4!$CN$11:$CN$17</definedName>
    <definedName name="A125996586C_Latest">Data4!$CN$17</definedName>
    <definedName name="A125996590V">Data3!$EB$1:$EB$10,Data3!$EB$11:$EB$17</definedName>
    <definedName name="A125996590V_Data">Data3!$EB$11:$EB$17</definedName>
    <definedName name="A125996590V_Latest">Data3!$EB$17</definedName>
    <definedName name="A125996594C">Data3!$HQ$1:$HQ$10,Data3!$HQ$11:$HQ$17</definedName>
    <definedName name="A125996594C_Data">Data3!$HQ$11:$HQ$17</definedName>
    <definedName name="A125996594C_Latest">Data3!$HQ$17</definedName>
    <definedName name="A125996598L">Data3!$HW$1:$HW$10,Data3!$HW$11:$HW$17</definedName>
    <definedName name="A125996598L_Data">Data3!$HW$11:$HW$17</definedName>
    <definedName name="A125996598L_Latest">Data3!$HW$17</definedName>
    <definedName name="A125996602T">Data4!$AR$1:$AR$10,Data4!$AR$11:$AR$17</definedName>
    <definedName name="A125996602T_Data">Data4!$AR$11:$AR$17</definedName>
    <definedName name="A125996602T_Latest">Data4!$AR$17</definedName>
    <definedName name="A125996606A">Data4!$DR$1:$DR$10,Data4!$DR$11:$DR$17</definedName>
    <definedName name="A125996606A_Data">Data4!$DR$11:$DR$17</definedName>
    <definedName name="A125996606A_Latest">Data4!$DR$17</definedName>
    <definedName name="A125996610T">Data3!$CR$1:$CR$10,Data3!$CR$11:$CR$17</definedName>
    <definedName name="A125996610T_Data">Data3!$CR$11:$CR$17</definedName>
    <definedName name="A125996610T_Latest">Data3!$CR$17</definedName>
    <definedName name="A125996614A">Data3!$DD$1:$DD$10,Data3!$DD$11:$DD$17</definedName>
    <definedName name="A125996614A_Data">Data3!$DD$11:$DD$17</definedName>
    <definedName name="A125996614A_Latest">Data3!$DD$17</definedName>
    <definedName name="A125996618K">Data3!$DJ$1:$DJ$10,Data3!$DJ$11:$DJ$17</definedName>
    <definedName name="A125996618K_Data">Data3!$DJ$11:$DJ$17</definedName>
    <definedName name="A125996618K_Latest">Data3!$DJ$17</definedName>
    <definedName name="A125996622A">Data3!$EN$1:$EN$10,Data3!$EN$11:$EN$17</definedName>
    <definedName name="A125996622A_Data">Data3!$EN$11:$EN$17</definedName>
    <definedName name="A125996622A_Latest">Data3!$EN$17</definedName>
    <definedName name="A125996626K">Data3!$GD$1:$GD$10,Data3!$GD$11:$GD$17</definedName>
    <definedName name="A125996626K_Data">Data3!$GD$11:$GD$17</definedName>
    <definedName name="A125996626K_Latest">Data3!$GD$17</definedName>
    <definedName name="A125996630A">Data3!$GJ$1:$GJ$10,Data3!$GJ$11:$GJ$17</definedName>
    <definedName name="A125996630A_Data">Data3!$GJ$11:$GJ$17</definedName>
    <definedName name="A125996630A_Latest">Data3!$GJ$17</definedName>
    <definedName name="A125996634K">Data3!$FR$1:$FR$10,Data3!$FR$11:$FR$17</definedName>
    <definedName name="A125996634K_Data">Data3!$FR$11:$FR$17</definedName>
    <definedName name="A125996634K_Latest">Data3!$FR$17</definedName>
    <definedName name="A125996638V">Data3!$HH$1:$HH$10,Data3!$HH$11:$HH$17</definedName>
    <definedName name="A125996638V_Data">Data3!$HH$11:$HH$17</definedName>
    <definedName name="A125996638V_Latest">Data3!$HH$17</definedName>
    <definedName name="A125996642K">Data4!$BJ$1:$BJ$10,Data4!$BJ$11:$BJ$17</definedName>
    <definedName name="A125996642K_Data">Data4!$BJ$11:$BJ$17</definedName>
    <definedName name="A125996642K_Latest">Data4!$BJ$17</definedName>
    <definedName name="A125996646V">Data4!$DF$1:$DF$10,Data4!$DF$11:$DF$17</definedName>
    <definedName name="A125996646V_Data">Data4!$DF$11:$DF$17</definedName>
    <definedName name="A125996646V_Latest">Data4!$DF$17</definedName>
    <definedName name="A125996650K">Data4!$DX$1:$DX$10,Data4!$DX$11:$DX$17</definedName>
    <definedName name="A125996650K_Data">Data4!$DX$11:$DX$17</definedName>
    <definedName name="A125996650K_Latest">Data4!$DX$17</definedName>
    <definedName name="A125996654V">Data7!$BJ$1:$BJ$10,Data7!$BJ$11:$BJ$17</definedName>
    <definedName name="A125996654V_Data">Data7!$BJ$11:$BJ$17</definedName>
    <definedName name="A125996654V_Latest">Data7!$BJ$17</definedName>
    <definedName name="A125996658C">Data7!$CB$1:$CB$10,Data7!$CB$11:$CB$17</definedName>
    <definedName name="A125996658C_Data">Data7!$CB$11:$CB$17</definedName>
    <definedName name="A125996658C_Latest">Data7!$CB$17</definedName>
    <definedName name="A125996662V">Data7!$CZ$1:$CZ$10,Data7!$CZ$11:$CZ$17</definedName>
    <definedName name="A125996662V_Data">Data7!$CZ$11:$CZ$17</definedName>
    <definedName name="A125996662V_Latest">Data7!$CZ$17</definedName>
    <definedName name="A125996666C">Data7!$DU$1:$DU$10,Data7!$DU$11:$DU$17</definedName>
    <definedName name="A125996666C_Data">Data7!$DU$11:$DU$17</definedName>
    <definedName name="A125996666C_Latest">Data7!$DU$17</definedName>
    <definedName name="A125996670V">Data7!$GR$1:$GR$10,Data7!$GR$11:$GR$17</definedName>
    <definedName name="A125996670V_Data">Data7!$GR$11:$GR$17</definedName>
    <definedName name="A125996670V_Latest">Data7!$GR$17</definedName>
    <definedName name="A125996674C">Data7!$IB$1:$IB$10,Data7!$IB$11:$IB$17</definedName>
    <definedName name="A125996674C_Data">Data7!$IB$11:$IB$17</definedName>
    <definedName name="A125996674C_Latest">Data7!$IB$17</definedName>
    <definedName name="A125996678L">Data6!$HN$1:$HN$10,Data6!$HN$11:$HN$17</definedName>
    <definedName name="A125996678L_Data">Data6!$HN$11:$HN$17</definedName>
    <definedName name="A125996678L_Latest">Data6!$HN$17</definedName>
    <definedName name="A125996682C">Data7!$AL$1:$AL$10,Data7!$AL$11:$AL$17</definedName>
    <definedName name="A125996682C_Data">Data7!$AL$11:$AL$17</definedName>
    <definedName name="A125996682C_Latest">Data7!$AL$17</definedName>
    <definedName name="A125996686L">Data7!$ED$1:$ED$10,Data7!$ED$11:$ED$17</definedName>
    <definedName name="A125996686L_Data">Data7!$ED$11:$ED$17</definedName>
    <definedName name="A125996686L_Latest">Data7!$ED$17</definedName>
    <definedName name="A125996690C">Data7!$HD$1:$HD$10,Data7!$HD$11:$HD$17</definedName>
    <definedName name="A125996690C_Data">Data7!$HD$11:$HD$17</definedName>
    <definedName name="A125996690C_Latest">Data7!$HD$17</definedName>
    <definedName name="A125996694L">Data7!$DO$1:$DO$10,Data7!$DO$11:$DO$17</definedName>
    <definedName name="A125996694L_Data">Data7!$DO$11:$DO$17</definedName>
    <definedName name="A125996694L_Latest">Data7!$DO$17</definedName>
    <definedName name="A125996698W">Data7!$EP$1:$EP$10,Data7!$EP$11:$EP$17</definedName>
    <definedName name="A125996698W_Data">Data7!$EP$11:$EP$17</definedName>
    <definedName name="A125996698W_Latest">Data7!$EP$17</definedName>
    <definedName name="A125996702A">Data7!$FN$1:$FN$10,Data7!$FN$11:$FN$17</definedName>
    <definedName name="A125996702A_Data">Data7!$FN$11:$FN$17</definedName>
    <definedName name="A125996702A_Latest">Data7!$FN$17</definedName>
    <definedName name="A125996706K">Data7!$HV$1:$HV$10,Data7!$HV$11:$HV$17</definedName>
    <definedName name="A125996706K_Data">Data7!$HV$11:$HV$17</definedName>
    <definedName name="A125996706K_Latest">Data7!$HV$17</definedName>
    <definedName name="A125996710A">Data7!$T$1:$T$10,Data7!$T$11:$T$17</definedName>
    <definedName name="A125996710A_Data">Data7!$T$11:$T$17</definedName>
    <definedName name="A125996710A_Latest">Data7!$T$17</definedName>
    <definedName name="A125996714K">Data7!$CH$1:$CH$10,Data7!$CH$11:$CH$17</definedName>
    <definedName name="A125996714K_Data">Data7!$CH$11:$CH$17</definedName>
    <definedName name="A125996714K_Latest">Data7!$CH$17</definedName>
    <definedName name="A125996722K">Data7!$EJ$1:$EJ$10,Data7!$EJ$11:$EJ$17</definedName>
    <definedName name="A125996722K_Data">Data7!$EJ$11:$EJ$17</definedName>
    <definedName name="A125996722K_Latest">Data7!$EJ$17</definedName>
    <definedName name="A125996726V">Data7!$EV$1:$EV$10,Data7!$EV$11:$EV$17</definedName>
    <definedName name="A125996726V_Data">Data7!$EV$11:$EV$17</definedName>
    <definedName name="A125996726V_Latest">Data7!$EV$17</definedName>
    <definedName name="A125996730K">Data7!$FH$1:$FH$10,Data7!$FH$11:$FH$17</definedName>
    <definedName name="A125996730K_Data">Data7!$FH$11:$FH$17</definedName>
    <definedName name="A125996730K_Latest">Data7!$FH$17</definedName>
    <definedName name="A125996734V">Data7!$GX$1:$GX$10,Data7!$GX$11:$GX$17</definedName>
    <definedName name="A125996734V_Data">Data7!$GX$11:$GX$17</definedName>
    <definedName name="A125996734V_Latest">Data7!$GX$17</definedName>
    <definedName name="A125996738C">Data7!$IN$1:$IN$10,Data7!$IN$11:$IN$17</definedName>
    <definedName name="A125996738C_Data">Data7!$IN$11:$IN$17</definedName>
    <definedName name="A125996738C_Latest">Data7!$IN$17</definedName>
    <definedName name="A125996742V">Data6!$HZ$1:$HZ$10,Data6!$HZ$11:$HZ$17</definedName>
    <definedName name="A125996742V_Data">Data6!$HZ$11:$HZ$17</definedName>
    <definedName name="A125996742V_Latest">Data6!$HZ$17</definedName>
    <definedName name="A125996746C">Data7!$B$1:$B$10,Data7!$B$11:$B$17</definedName>
    <definedName name="A125996746C_Data">Data7!$B$11:$B$17</definedName>
    <definedName name="A125996746C_Latest">Data7!$B$17</definedName>
    <definedName name="A125996750V">Data7!$H$1:$H$10,Data7!$H$11:$H$17</definedName>
    <definedName name="A125996750V_Data">Data7!$H$11:$H$17</definedName>
    <definedName name="A125996750V_Latest">Data7!$H$17</definedName>
    <definedName name="A125996754C">Data7!$AF$1:$AF$10,Data7!$AF$11:$AF$17</definedName>
    <definedName name="A125996754C_Data">Data7!$AF$11:$AF$17</definedName>
    <definedName name="A125996754C_Latest">Data7!$AF$17</definedName>
    <definedName name="A125996758L">Data7!$AR$1:$AR$10,Data7!$AR$11:$AR$17</definedName>
    <definedName name="A125996758L_Data">Data7!$AR$11:$AR$17</definedName>
    <definedName name="A125996758L_Latest">Data7!$AR$17</definedName>
    <definedName name="A125996762C">Data7!$AX$1:$AX$10,Data7!$AX$11:$AX$17</definedName>
    <definedName name="A125996762C_Data">Data7!$AX$11:$AX$17</definedName>
    <definedName name="A125996762C_Latest">Data7!$AX$17</definedName>
    <definedName name="A125996766L">Data7!$CN$1:$CN$10,Data7!$CN$11:$CN$17</definedName>
    <definedName name="A125996766L_Data">Data7!$CN$11:$CN$17</definedName>
    <definedName name="A125996766L_Latest">Data7!$CN$17</definedName>
    <definedName name="A125996770C">Data7!$FB$1:$FB$10,Data7!$FB$11:$FB$17</definedName>
    <definedName name="A125996770C_Data">Data7!$FB$11:$FB$17</definedName>
    <definedName name="A125996770C_Latest">Data7!$FB$17</definedName>
    <definedName name="A125996774L">Data7!$FZ$1:$FZ$10,Data7!$FZ$11:$FZ$17</definedName>
    <definedName name="A125996774L_Data">Data7!$FZ$11:$FZ$17</definedName>
    <definedName name="A125996774L_Latest">Data7!$FZ$17</definedName>
    <definedName name="A125996778W">Data7!$GF$1:$GF$10,Data7!$GF$11:$GF$17</definedName>
    <definedName name="A125996778W_Data">Data7!$GF$11:$GF$17</definedName>
    <definedName name="A125996778W_Latest">Data7!$GF$17</definedName>
    <definedName name="A125996782L">Data7!$HJ$1:$HJ$10,Data7!$HJ$11:$HJ$17</definedName>
    <definedName name="A125996782L_Data">Data7!$HJ$11:$HJ$17</definedName>
    <definedName name="A125996782L_Latest">Data7!$HJ$17</definedName>
    <definedName name="A125996786W">Data7!$HP$1:$HP$10,Data7!$HP$11:$HP$17</definedName>
    <definedName name="A125996786W_Data">Data7!$HP$11:$HP$17</definedName>
    <definedName name="A125996786W_Latest">Data7!$HP$17</definedName>
    <definedName name="A125996790L">Data7!$N$1:$N$10,Data7!$N$11:$N$17</definedName>
    <definedName name="A125996790L_Data">Data7!$N$11:$N$17</definedName>
    <definedName name="A125996790L_Latest">Data7!$N$17</definedName>
    <definedName name="A125996794W">Data7!$DC$1:$DC$10,Data7!$DC$11:$DC$17</definedName>
    <definedName name="A125996794W_Data">Data7!$DC$11:$DC$17</definedName>
    <definedName name="A125996794W_Latest">Data7!$DC$17</definedName>
    <definedName name="A125996798F">Data7!$DI$1:$DI$10,Data7!$DI$11:$DI$17</definedName>
    <definedName name="A125996798F_Data">Data7!$DI$11:$DI$17</definedName>
    <definedName name="A125996798F_Latest">Data7!$DI$17</definedName>
    <definedName name="A125996802K">Data7!$FT$1:$FT$10,Data7!$FT$11:$FT$17</definedName>
    <definedName name="A125996802K_Data">Data7!$FT$11:$FT$17</definedName>
    <definedName name="A125996802K_Latest">Data7!$FT$17</definedName>
    <definedName name="A125996806V">Data8!$D$1:$D$10,Data8!$D$11:$D$17</definedName>
    <definedName name="A125996806V_Data">Data8!$D$11:$D$17</definedName>
    <definedName name="A125996806V_Latest">Data8!$D$17</definedName>
    <definedName name="A125996810K">Data6!$HT$1:$HT$10,Data6!$HT$11:$HT$17</definedName>
    <definedName name="A125996810K_Data">Data6!$HT$11:$HT$17</definedName>
    <definedName name="A125996810K_Latest">Data6!$HT$17</definedName>
    <definedName name="A125996814V">Data6!$IF$1:$IF$10,Data6!$IF$11:$IF$17</definedName>
    <definedName name="A125996814V_Data">Data6!$IF$11:$IF$17</definedName>
    <definedName name="A125996814V_Latest">Data6!$IF$17</definedName>
    <definedName name="A125996818C">Data6!$IL$1:$IL$10,Data6!$IL$11:$IL$17</definedName>
    <definedName name="A125996818C_Data">Data6!$IL$11:$IL$17</definedName>
    <definedName name="A125996818C_Latest">Data6!$IL$17</definedName>
    <definedName name="A125996822V">Data7!$Z$1:$Z$10,Data7!$Z$11:$Z$17</definedName>
    <definedName name="A125996822V_Data">Data7!$Z$11:$Z$17</definedName>
    <definedName name="A125996822V_Latest">Data7!$Z$17</definedName>
    <definedName name="A125996826C">Data7!$BP$1:$BP$10,Data7!$BP$11:$BP$17</definedName>
    <definedName name="A125996826C_Data">Data7!$BP$11:$BP$17</definedName>
    <definedName name="A125996826C_Latest">Data7!$BP$17</definedName>
    <definedName name="A125996830V">Data7!$BV$1:$BV$10,Data7!$BV$11:$BV$17</definedName>
    <definedName name="A125996830V_Data">Data7!$BV$11:$BV$17</definedName>
    <definedName name="A125996830V_Latest">Data7!$BV$17</definedName>
    <definedName name="A125996834C">Data7!$BD$1:$BD$10,Data7!$BD$11:$BD$17</definedName>
    <definedName name="A125996834C_Data">Data7!$BD$11:$BD$17</definedName>
    <definedName name="A125996834C_Latest">Data7!$BD$17</definedName>
    <definedName name="A125996838L">Data7!$CT$1:$CT$10,Data7!$CT$11:$CT$17</definedName>
    <definedName name="A125996838L_Data">Data7!$CT$11:$CT$17</definedName>
    <definedName name="A125996838L_Latest">Data7!$CT$17</definedName>
    <definedName name="A125996842C">Data7!$GL$1:$GL$10,Data7!$GL$11:$GL$17</definedName>
    <definedName name="A125996842C_Data">Data7!$GL$11:$GL$17</definedName>
    <definedName name="A125996842C_Latest">Data7!$GL$17</definedName>
    <definedName name="A125996846L">Data7!$IH$1:$IH$10,Data7!$IH$11:$IH$17</definedName>
    <definedName name="A125996846L_Data">Data7!$IH$11:$IH$17</definedName>
    <definedName name="A125996846L_Latest">Data7!$IH$17</definedName>
    <definedName name="A125996850C">Data8!$J$1:$J$10,Data8!$J$11:$J$17</definedName>
    <definedName name="A125996850C_Data">Data8!$J$11:$J$17</definedName>
    <definedName name="A125996850C_Latest">Data8!$J$17</definedName>
    <definedName name="A125996854L">Data8!$DB$1:$DB$10,Data8!$DB$11:$DB$17</definedName>
    <definedName name="A125996854L_Data">Data8!$DB$11:$DB$17</definedName>
    <definedName name="A125996854L_Latest">Data8!$DB$17</definedName>
    <definedName name="A125996858W">Data8!$DT$1:$DT$10,Data8!$DT$11:$DT$17</definedName>
    <definedName name="A125996858W_Data">Data8!$DT$11:$DT$17</definedName>
    <definedName name="A125996858W_Latest">Data8!$DT$17</definedName>
    <definedName name="A125996862L">Data8!$ER$1:$ER$10,Data8!$ER$11:$ER$17</definedName>
    <definedName name="A125996862L_Data">Data8!$ER$11:$ER$17</definedName>
    <definedName name="A125996862L_Latest">Data8!$ER$17</definedName>
    <definedName name="A125996866W">Data8!$FM$1:$FM$10,Data8!$FM$11:$FM$17</definedName>
    <definedName name="A125996866W_Data">Data8!$FM$11:$FM$17</definedName>
    <definedName name="A125996866W_Latest">Data8!$FM$17</definedName>
    <definedName name="A125996870L">Data8!$IJ$1:$IJ$10,Data8!$IJ$11:$IJ$17</definedName>
    <definedName name="A125996870L_Data">Data8!$IJ$11:$IJ$17</definedName>
    <definedName name="A125996870L_Latest">Data8!$IJ$17</definedName>
    <definedName name="A125996874W">Data9!$AD$1:$AD$10,Data9!$AD$11:$AD$17</definedName>
    <definedName name="A125996874W_Data">Data9!$AD$11:$AD$17</definedName>
    <definedName name="A125996874W_Latest">Data9!$AD$17</definedName>
    <definedName name="A125996878F">Data8!$P$1:$P$10,Data8!$P$11:$P$17</definedName>
    <definedName name="A125996878F_Data">Data8!$P$11:$P$17</definedName>
    <definedName name="A125996878F_Latest">Data8!$P$17</definedName>
    <definedName name="A125996882W">Data8!$CD$1:$CD$10,Data8!$CD$11:$CD$17</definedName>
    <definedName name="A125996882W_Data">Data8!$CD$11:$CD$17</definedName>
    <definedName name="A125996882W_Latest">Data8!$CD$17</definedName>
    <definedName name="A125996886F">Data8!$FV$1:$FV$10,Data8!$FV$11:$FV$17</definedName>
    <definedName name="A125996886F_Data">Data8!$FV$11:$FV$17</definedName>
    <definedName name="A125996886F_Latest">Data8!$FV$17</definedName>
    <definedName name="A125996890W">Data9!$F$1:$F$10,Data9!$F$11:$F$17</definedName>
    <definedName name="A125996890W_Data">Data9!$F$11:$F$17</definedName>
    <definedName name="A125996890W_Latest">Data9!$F$17</definedName>
    <definedName name="A125996894F">Data8!$FG$1:$FG$10,Data8!$FG$11:$FG$17</definedName>
    <definedName name="A125996894F_Data">Data8!$FG$11:$FG$17</definedName>
    <definedName name="A125996894F_Latest">Data8!$FG$17</definedName>
    <definedName name="A125996898R">Data8!$GH$1:$GH$10,Data8!$GH$11:$GH$17</definedName>
    <definedName name="A125996898R_Data">Data8!$GH$11:$GH$17</definedName>
    <definedName name="A125996898R_Latest">Data8!$GH$17</definedName>
    <definedName name="A125996902V">Data8!$HF$1:$HF$10,Data8!$HF$11:$HF$17</definedName>
    <definedName name="A125996902V_Data">Data8!$HF$11:$HF$17</definedName>
    <definedName name="A125996902V_Latest">Data8!$HF$17</definedName>
    <definedName name="A125996906C">Data9!$X$1:$X$10,Data9!$X$11:$X$17</definedName>
    <definedName name="A125996906C_Data">Data9!$X$11:$X$17</definedName>
    <definedName name="A125996906C_Latest">Data9!$X$17</definedName>
    <definedName name="A125996910V">Data8!$BL$1:$BL$10,Data8!$BL$11:$BL$17</definedName>
    <definedName name="A125996910V_Data">Data8!$BL$11:$BL$17</definedName>
    <definedName name="A125996910V_Latest">Data8!$BL$17</definedName>
    <definedName name="A125996914C">Data8!$DZ$1:$DZ$10,Data8!$DZ$11:$DZ$17</definedName>
    <definedName name="A125996914C_Data">Data8!$DZ$11:$DZ$17</definedName>
    <definedName name="A125996914C_Latest">Data8!$DZ$17</definedName>
    <definedName name="A125996922C">Data8!$GB$1:$GB$10,Data8!$GB$11:$GB$17</definedName>
    <definedName name="A125996922C_Data">Data8!$GB$11:$GB$17</definedName>
    <definedName name="A125996922C_Latest">Data8!$GB$17</definedName>
    <definedName name="A125996926L">Data8!$GN$1:$GN$10,Data8!$GN$11:$GN$17</definedName>
    <definedName name="A125996926L_Data">Data8!$GN$11:$GN$17</definedName>
    <definedName name="A125996926L_Latest">Data8!$GN$17</definedName>
    <definedName name="A125996930C">Data8!$GZ$1:$GZ$10,Data8!$GZ$11:$GZ$17</definedName>
    <definedName name="A125996930C_Data">Data8!$GZ$11:$GZ$17</definedName>
    <definedName name="A125996930C_Latest">Data8!$GZ$17</definedName>
    <definedName name="A125996934L">Data8!$IP$1:$IP$10,Data8!$IP$11:$IP$17</definedName>
    <definedName name="A125996934L_Data">Data8!$IP$11:$IP$17</definedName>
    <definedName name="A125996934L_Latest">Data8!$IP$17</definedName>
    <definedName name="A125996938W">Data9!$AP$1:$AP$10,Data9!$AP$11:$AP$17</definedName>
    <definedName name="A125996938W_Data">Data9!$AP$11:$AP$17</definedName>
    <definedName name="A125996938W_Latest">Data9!$AP$17</definedName>
    <definedName name="A125996942L">Data8!$AB$1:$AB$10,Data8!$AB$11:$AB$17</definedName>
    <definedName name="A125996942L_Data">Data8!$AB$11:$AB$17</definedName>
    <definedName name="A125996942L_Latest">Data8!$AB$17</definedName>
    <definedName name="A125996946W">Data8!$AT$1:$AT$10,Data8!$AT$11:$AT$17</definedName>
    <definedName name="A125996946W_Data">Data8!$AT$11:$AT$17</definedName>
    <definedName name="A125996946W_Latest">Data8!$AT$17</definedName>
    <definedName name="A125996950L">Data8!$AZ$1:$AZ$10,Data8!$AZ$11:$AZ$17</definedName>
    <definedName name="A125996950L_Data">Data8!$AZ$11:$AZ$17</definedName>
    <definedName name="A125996950L_Latest">Data8!$AZ$17</definedName>
    <definedName name="A125996954W">Data8!$BX$1:$BX$10,Data8!$BX$11:$BX$17</definedName>
    <definedName name="A125996954W_Data">Data8!$BX$11:$BX$17</definedName>
    <definedName name="A125996954W_Latest">Data8!$BX$17</definedName>
    <definedName name="A125996958F">Data8!$CJ$1:$CJ$10,Data8!$CJ$11:$CJ$17</definedName>
    <definedName name="A125996958F_Data">Data8!$CJ$11:$CJ$17</definedName>
    <definedName name="A125996958F_Latest">Data8!$CJ$17</definedName>
    <definedName name="A125996962W">Data8!$CP$1:$CP$10,Data8!$CP$11:$CP$17</definedName>
    <definedName name="A125996962W_Data">Data8!$CP$11:$CP$17</definedName>
    <definedName name="A125996962W_Latest">Data8!$CP$17</definedName>
    <definedName name="A125996966F">Data8!$EF$1:$EF$10,Data8!$EF$11:$EF$17</definedName>
    <definedName name="A125996966F_Data">Data8!$EF$11:$EF$17</definedName>
    <definedName name="A125996966F_Latest">Data8!$EF$17</definedName>
    <definedName name="A125996970W">Data8!$GT$1:$GT$10,Data8!$GT$11:$GT$17</definedName>
    <definedName name="A125996970W_Data">Data8!$GT$11:$GT$17</definedName>
    <definedName name="A125996970W_Latest">Data8!$GT$17</definedName>
    <definedName name="A125996974F">Data8!$HR$1:$HR$10,Data8!$HR$11:$HR$17</definedName>
    <definedName name="A125996974F_Data">Data8!$HR$11:$HR$17</definedName>
    <definedName name="A125996974F_Latest">Data8!$HR$17</definedName>
    <definedName name="A125996978R">Data8!$HX$1:$HX$10,Data8!$HX$11:$HX$17</definedName>
    <definedName name="A125996978R_Data">Data8!$HX$11:$HX$17</definedName>
    <definedName name="A125996978R_Latest">Data8!$HX$17</definedName>
    <definedName name="A125996982F">Data9!$L$1:$L$10,Data9!$L$11:$L$17</definedName>
    <definedName name="A125996982F_Data">Data9!$L$11:$L$17</definedName>
    <definedName name="A125996982F_Latest">Data9!$L$17</definedName>
    <definedName name="A125996986R">Data9!$R$1:$R$10,Data9!$R$11:$R$17</definedName>
    <definedName name="A125996986R_Data">Data9!$R$11:$R$17</definedName>
    <definedName name="A125996986R_Latest">Data9!$R$17</definedName>
    <definedName name="A125996990F">Data8!$BF$1:$BF$10,Data8!$BF$11:$BF$17</definedName>
    <definedName name="A125996990F_Data">Data8!$BF$11:$BF$17</definedName>
    <definedName name="A125996990F_Latest">Data8!$BF$17</definedName>
    <definedName name="A125996994R">Data8!$EU$1:$EU$10,Data8!$EU$11:$EU$17</definedName>
    <definedName name="A125996994R_Data">Data8!$EU$11:$EU$17</definedName>
    <definedName name="A125996994R_Latest">Data8!$EU$17</definedName>
    <definedName name="A125996998X">Data8!$FA$1:$FA$10,Data8!$FA$11:$FA$17</definedName>
    <definedName name="A125996998X_Data">Data8!$FA$11:$FA$17</definedName>
    <definedName name="A125996998X_Latest">Data8!$FA$17</definedName>
    <definedName name="A125997002F">Data8!$HL$1:$HL$10,Data8!$HL$11:$HL$17</definedName>
    <definedName name="A125997002F_Data">Data8!$HL$11:$HL$17</definedName>
    <definedName name="A125997002F_Latest">Data8!$HL$17</definedName>
    <definedName name="A125997006R">Data9!$AV$1:$AV$10,Data9!$AV$11:$AV$17</definedName>
    <definedName name="A125997006R_Data">Data9!$AV$11:$AV$17</definedName>
    <definedName name="A125997006R_Latest">Data9!$AV$17</definedName>
    <definedName name="A125997010F">Data8!$V$1:$V$10,Data8!$V$11:$V$17</definedName>
    <definedName name="A125997010F_Data">Data8!$V$11:$V$17</definedName>
    <definedName name="A125997010F_Latest">Data8!$V$17</definedName>
    <definedName name="A125997014R">Data8!$AH$1:$AH$10,Data8!$AH$11:$AH$17</definedName>
    <definedName name="A125997014R_Data">Data8!$AH$11:$AH$17</definedName>
    <definedName name="A125997014R_Latest">Data8!$AH$17</definedName>
    <definedName name="A125997018X">Data8!$AN$1:$AN$10,Data8!$AN$11:$AN$17</definedName>
    <definedName name="A125997018X_Data">Data8!$AN$11:$AN$17</definedName>
    <definedName name="A125997018X_Latest">Data8!$AN$17</definedName>
    <definedName name="A125997022R">Data8!$BR$1:$BR$10,Data8!$BR$11:$BR$17</definedName>
    <definedName name="A125997022R_Data">Data8!$BR$11:$BR$17</definedName>
    <definedName name="A125997022R_Latest">Data8!$BR$17</definedName>
    <definedName name="A125997026X">Data8!$DH$1:$DH$10,Data8!$DH$11:$DH$17</definedName>
    <definedName name="A125997026X_Data">Data8!$DH$11:$DH$17</definedName>
    <definedName name="A125997026X_Latest">Data8!$DH$17</definedName>
    <definedName name="A125997030R">Data8!$DN$1:$DN$10,Data8!$DN$11:$DN$17</definedName>
    <definedName name="A125997030R_Data">Data8!$DN$11:$DN$17</definedName>
    <definedName name="A125997030R_Latest">Data8!$DN$17</definedName>
    <definedName name="A125997034X">Data8!$CV$1:$CV$10,Data8!$CV$11:$CV$17</definedName>
    <definedName name="A125997034X_Data">Data8!$CV$11:$CV$17</definedName>
    <definedName name="A125997034X_Latest">Data8!$CV$17</definedName>
    <definedName name="A125997038J">Data8!$EL$1:$EL$10,Data8!$EL$11:$EL$17</definedName>
    <definedName name="A125997038J_Data">Data8!$EL$11:$EL$17</definedName>
    <definedName name="A125997038J_Latest">Data8!$EL$17</definedName>
    <definedName name="A125997042X">Data8!$ID$1:$ID$10,Data8!$ID$11:$ID$17</definedName>
    <definedName name="A125997042X_Data">Data8!$ID$11:$ID$17</definedName>
    <definedName name="A125997042X_Latest">Data8!$ID$17</definedName>
    <definedName name="A125997046J">Data9!$AJ$1:$AJ$10,Data9!$AJ$11:$AJ$17</definedName>
    <definedName name="A125997046J_Data">Data9!$AJ$11:$AJ$17</definedName>
    <definedName name="A125997046J_Latest">Data9!$AJ$17</definedName>
    <definedName name="A125997050X">Data9!$BB$1:$BB$10,Data9!$BB$11:$BB$17</definedName>
    <definedName name="A125997050X_Data">Data9!$BB$11:$BB$17</definedName>
    <definedName name="A125997050X_Latest">Data9!$BB$17</definedName>
    <definedName name="A125997054J">Data9!$ET$1:$ET$10,Data9!$ET$11:$ET$17</definedName>
    <definedName name="A125997054J_Data">Data9!$ET$11:$ET$17</definedName>
    <definedName name="A125997054J_Latest">Data9!$ET$17</definedName>
    <definedName name="A125997058T">Data9!$FL$1:$FL$10,Data9!$FL$11:$FL$17</definedName>
    <definedName name="A125997058T_Data">Data9!$FL$11:$FL$17</definedName>
    <definedName name="A125997058T_Latest">Data9!$FL$17</definedName>
    <definedName name="A125997062J">Data9!$GJ$1:$GJ$10,Data9!$GJ$11:$GJ$17</definedName>
    <definedName name="A125997062J_Data">Data9!$GJ$11:$GJ$17</definedName>
    <definedName name="A125997062J_Latest">Data9!$GJ$17</definedName>
    <definedName name="A125997066T">Data9!$HE$1:$HE$10,Data9!$HE$11:$HE$17</definedName>
    <definedName name="A125997066T_Data">Data9!$HE$11:$HE$17</definedName>
    <definedName name="A125997066T_Latest">Data9!$HE$17</definedName>
    <definedName name="A125997070J">Data10!$AL$1:$AL$10,Data10!$AL$11:$AL$17</definedName>
    <definedName name="A125997070J_Data">Data10!$AL$11:$AL$17</definedName>
    <definedName name="A125997070J_Latest">Data10!$AL$17</definedName>
    <definedName name="A125997074T">Data10!$BV$1:$BV$10,Data10!$BV$11:$BV$17</definedName>
    <definedName name="A125997074T_Data">Data10!$BV$11:$BV$17</definedName>
    <definedName name="A125997074T_Latest">Data10!$BV$17</definedName>
    <definedName name="A125997078A">Data9!$BH$1:$BH$10,Data9!$BH$11:$BH$17</definedName>
    <definedName name="A125997078A_Data">Data9!$BH$11:$BH$17</definedName>
    <definedName name="A125997078A_Latest">Data9!$BH$17</definedName>
    <definedName name="A125997082T">Data9!$DV$1:$DV$10,Data9!$DV$11:$DV$17</definedName>
    <definedName name="A125997082T_Data">Data9!$DV$11:$DV$17</definedName>
    <definedName name="A125997082T_Latest">Data9!$DV$17</definedName>
    <definedName name="A125997086A">Data9!$HN$1:$HN$10,Data9!$HN$11:$HN$17</definedName>
    <definedName name="A125997086A_Data">Data9!$HN$11:$HN$17</definedName>
    <definedName name="A125997086A_Latest">Data9!$HN$17</definedName>
    <definedName name="A125997090T">Data10!$AX$1:$AX$10,Data10!$AX$11:$AX$17</definedName>
    <definedName name="A125997090T_Data">Data10!$AX$11:$AX$17</definedName>
    <definedName name="A125997090T_Latest">Data10!$AX$17</definedName>
    <definedName name="A125997094A">Data9!$GY$1:$GY$10,Data9!$GY$11:$GY$17</definedName>
    <definedName name="A125997094A_Data">Data9!$GY$11:$GY$17</definedName>
    <definedName name="A125997094A_Latest">Data9!$GY$17</definedName>
    <definedName name="A125997098K">Data9!$HZ$1:$HZ$10,Data9!$HZ$11:$HZ$17</definedName>
    <definedName name="A125997098K_Data">Data9!$HZ$11:$HZ$17</definedName>
    <definedName name="A125997098K_Latest">Data9!$HZ$17</definedName>
    <definedName name="A125997102R">Data10!$H$1:$H$10,Data10!$H$11:$H$17</definedName>
    <definedName name="A125997102R_Data">Data10!$H$11:$H$17</definedName>
    <definedName name="A125997102R_Latest">Data10!$H$17</definedName>
    <definedName name="A125997106X">Data10!$BP$1:$BP$10,Data10!$BP$11:$BP$17</definedName>
    <definedName name="A125997106X_Data">Data10!$BP$11:$BP$17</definedName>
    <definedName name="A125997106X_Latest">Data10!$BP$17</definedName>
    <definedName name="A125997110R">Data9!$DD$1:$DD$10,Data9!$DD$11:$DD$17</definedName>
    <definedName name="A125997110R_Data">Data9!$DD$11:$DD$17</definedName>
    <definedName name="A125997110R_Latest">Data9!$DD$17</definedName>
    <definedName name="A125997114X">Data9!$FR$1:$FR$10,Data9!$FR$11:$FR$17</definedName>
    <definedName name="A125997114X_Data">Data9!$FR$11:$FR$17</definedName>
    <definedName name="A125997114X_Latest">Data9!$FR$17</definedName>
    <definedName name="A125997122X">Data9!$HT$1:$HT$10,Data9!$HT$11:$HT$17</definedName>
    <definedName name="A125997122X_Data">Data9!$HT$11:$HT$17</definedName>
    <definedName name="A125997122X_Latest">Data9!$HT$17</definedName>
    <definedName name="A125997126J">Data9!$IF$1:$IF$10,Data9!$IF$11:$IF$17</definedName>
    <definedName name="A125997126J_Data">Data9!$IF$11:$IF$17</definedName>
    <definedName name="A125997126J_Latest">Data9!$IF$17</definedName>
    <definedName name="A125997130X">Data10!$B$1:$B$10,Data10!$B$11:$B$17</definedName>
    <definedName name="A125997130X_Data">Data10!$B$11:$B$17</definedName>
    <definedName name="A125997130X_Latest">Data10!$B$17</definedName>
    <definedName name="A125997134J">Data10!$AR$1:$AR$10,Data10!$AR$11:$AR$17</definedName>
    <definedName name="A125997134J_Data">Data10!$AR$11:$AR$17</definedName>
    <definedName name="A125997134J_Latest">Data10!$AR$17</definedName>
    <definedName name="A125997138T">Data10!$CH$1:$CH$10,Data10!$CH$11:$CH$17</definedName>
    <definedName name="A125997138T_Data">Data10!$CH$11:$CH$17</definedName>
    <definedName name="A125997138T_Latest">Data10!$CH$17</definedName>
    <definedName name="A125997142J">Data9!$BT$1:$BT$10,Data9!$BT$11:$BT$17</definedName>
    <definedName name="A125997142J_Data">Data9!$BT$11:$BT$17</definedName>
    <definedName name="A125997142J_Latest">Data9!$BT$17</definedName>
    <definedName name="A125997146T">Data9!$CL$1:$CL$10,Data9!$CL$11:$CL$17</definedName>
    <definedName name="A125997146T_Data">Data9!$CL$11:$CL$17</definedName>
    <definedName name="A125997146T_Latest">Data9!$CL$17</definedName>
    <definedName name="A125997150J">Data9!$CR$1:$CR$10,Data9!$CR$11:$CR$17</definedName>
    <definedName name="A125997150J_Data">Data9!$CR$11:$CR$17</definedName>
    <definedName name="A125997150J_Latest">Data9!$CR$17</definedName>
    <definedName name="A125997154T">Data9!$DP$1:$DP$10,Data9!$DP$11:$DP$17</definedName>
    <definedName name="A125997154T_Data">Data9!$DP$11:$DP$17</definedName>
    <definedName name="A125997154T_Latest">Data9!$DP$17</definedName>
    <definedName name="A125997158A">Data9!$EB$1:$EB$10,Data9!$EB$11:$EB$17</definedName>
    <definedName name="A125997158A_Data">Data9!$EB$11:$EB$17</definedName>
    <definedName name="A125997158A_Latest">Data9!$EB$17</definedName>
    <definedName name="A125997162T">Data9!$EH$1:$EH$10,Data9!$EH$11:$EH$17</definedName>
    <definedName name="A125997162T_Data">Data9!$EH$11:$EH$17</definedName>
    <definedName name="A125997162T_Latest">Data9!$EH$17</definedName>
    <definedName name="A125997166A">Data9!$FX$1:$FX$10,Data9!$FX$11:$FX$17</definedName>
    <definedName name="A125997166A_Data">Data9!$FX$11:$FX$17</definedName>
    <definedName name="A125997166A_Latest">Data9!$FX$17</definedName>
    <definedName name="A125997170T">Data9!$IL$1:$IL$10,Data9!$IL$11:$IL$17</definedName>
    <definedName name="A125997170T_Data">Data9!$IL$11:$IL$17</definedName>
    <definedName name="A125997170T_Latest">Data9!$IL$17</definedName>
    <definedName name="A125997174A">Data10!$T$1:$T$10,Data10!$T$11:$T$17</definedName>
    <definedName name="A125997174A_Data">Data10!$T$11:$T$17</definedName>
    <definedName name="A125997174A_Latest">Data10!$T$17</definedName>
    <definedName name="A125997178K">Data10!$Z$1:$Z$10,Data10!$Z$11:$Z$17</definedName>
    <definedName name="A125997178K_Data">Data10!$Z$11:$Z$17</definedName>
    <definedName name="A125997178K_Latest">Data10!$Z$17</definedName>
    <definedName name="A125997182A">Data10!$BD$1:$BD$10,Data10!$BD$11:$BD$17</definedName>
    <definedName name="A125997182A_Data">Data10!$BD$11:$BD$17</definedName>
    <definedName name="A125997182A_Latest">Data10!$BD$17</definedName>
    <definedName name="A125997186K">Data10!$BJ$1:$BJ$10,Data10!$BJ$11:$BJ$17</definedName>
    <definedName name="A125997186K_Data">Data10!$BJ$11:$BJ$17</definedName>
    <definedName name="A125997186K_Latest">Data10!$BJ$17</definedName>
    <definedName name="A125997190A">Data9!$CX$1:$CX$10,Data9!$CX$11:$CX$17</definedName>
    <definedName name="A125997190A_Data">Data9!$CX$11:$CX$17</definedName>
    <definedName name="A125997190A_Latest">Data9!$CX$17</definedName>
    <definedName name="A125997194K">Data9!$GM$1:$GM$10,Data9!$GM$11:$GM$17</definedName>
    <definedName name="A125997194K_Data">Data9!$GM$11:$GM$17</definedName>
    <definedName name="A125997194K_Latest">Data9!$GM$17</definedName>
    <definedName name="A125997198V">Data9!$GS$1:$GS$10,Data9!$GS$11:$GS$17</definedName>
    <definedName name="A125997198V_Data">Data9!$GS$11:$GS$17</definedName>
    <definedName name="A125997198V_Latest">Data9!$GS$17</definedName>
    <definedName name="A125997202X">Data10!$N$1:$N$10,Data10!$N$11:$N$17</definedName>
    <definedName name="A125997202X_Data">Data10!$N$11:$N$17</definedName>
    <definedName name="A125997202X_Latest">Data10!$N$17</definedName>
    <definedName name="A125997206J">Data10!$CN$1:$CN$10,Data10!$CN$11:$CN$17</definedName>
    <definedName name="A125997206J_Data">Data10!$CN$11:$CN$17</definedName>
    <definedName name="A125997206J_Latest">Data10!$CN$17</definedName>
    <definedName name="A125997210X">Data9!$BN$1:$BN$10,Data9!$BN$11:$BN$17</definedName>
    <definedName name="A125997210X_Data">Data9!$BN$11:$BN$17</definedName>
    <definedName name="A125997210X_Latest">Data9!$BN$17</definedName>
    <definedName name="A125997214J">Data9!$BZ$1:$BZ$10,Data9!$BZ$11:$BZ$17</definedName>
    <definedName name="A125997214J_Data">Data9!$BZ$11:$BZ$17</definedName>
    <definedName name="A125997214J_Latest">Data9!$BZ$17</definedName>
    <definedName name="A125997218T">Data9!$CF$1:$CF$10,Data9!$CF$11:$CF$17</definedName>
    <definedName name="A125997218T_Data">Data9!$CF$11:$CF$17</definedName>
    <definedName name="A125997218T_Latest">Data9!$CF$17</definedName>
    <definedName name="A125997222J">Data9!$DJ$1:$DJ$10,Data9!$DJ$11:$DJ$17</definedName>
    <definedName name="A125997222J_Data">Data9!$DJ$11:$DJ$17</definedName>
    <definedName name="A125997222J_Latest">Data9!$DJ$17</definedName>
    <definedName name="A125997226T">Data9!$EZ$1:$EZ$10,Data9!$EZ$11:$EZ$17</definedName>
    <definedName name="A125997226T_Data">Data9!$EZ$11:$EZ$17</definedName>
    <definedName name="A125997226T_Latest">Data9!$EZ$17</definedName>
    <definedName name="A125997230J">Data9!$FF$1:$FF$10,Data9!$FF$11:$FF$17</definedName>
    <definedName name="A125997230J_Data">Data9!$FF$11:$FF$17</definedName>
    <definedName name="A125997230J_Latest">Data9!$FF$17</definedName>
    <definedName name="A125997234T">Data9!$EN$1:$EN$10,Data9!$EN$11:$EN$17</definedName>
    <definedName name="A125997234T_Data">Data9!$EN$11:$EN$17</definedName>
    <definedName name="A125997234T_Latest">Data9!$EN$17</definedName>
    <definedName name="A125997238A">Data9!$GD$1:$GD$10,Data9!$GD$11:$GD$17</definedName>
    <definedName name="A125997238A_Data">Data9!$GD$11:$GD$17</definedName>
    <definedName name="A125997238A_Latest">Data9!$GD$17</definedName>
    <definedName name="A125997242T">Data10!$AF$1:$AF$10,Data10!$AF$11:$AF$17</definedName>
    <definedName name="A125997242T_Data">Data10!$AF$11:$AF$17</definedName>
    <definedName name="A125997242T_Latest">Data10!$AF$17</definedName>
    <definedName name="A125997246A">Data10!$CB$1:$CB$10,Data10!$CB$11:$CB$17</definedName>
    <definedName name="A125997246A_Data">Data10!$CB$11:$CB$17</definedName>
    <definedName name="A125997246A_Latest">Data10!$CB$17</definedName>
    <definedName name="A125997250T">Data10!$CT$1:$CT$10,Data10!$CT$11:$CT$17</definedName>
    <definedName name="A125997250T_Data">Data10!$CT$11:$CT$17</definedName>
    <definedName name="A125997250T_Latest">Data10!$CT$17</definedName>
    <definedName name="A125997254A">Data2!$EF$1:$EF$10,Data2!$EF$11:$EF$17</definedName>
    <definedName name="A125997254A_Data">Data2!$EF$11:$EF$17</definedName>
    <definedName name="A125997254A_Latest">Data2!$EF$17</definedName>
    <definedName name="A125997258K">Data2!$EX$1:$EX$10,Data2!$EX$11:$EX$17</definedName>
    <definedName name="A125997258K_Data">Data2!$EX$11:$EX$17</definedName>
    <definedName name="A125997258K_Latest">Data2!$EX$17</definedName>
    <definedName name="A125997262A">Data2!$FV$1:$FV$10,Data2!$FV$11:$FV$17</definedName>
    <definedName name="A125997262A_Data">Data2!$FV$11:$FV$17</definedName>
    <definedName name="A125997262A_Latest">Data2!$FV$17</definedName>
    <definedName name="A125997266K">Data2!$GQ$1:$GQ$10,Data2!$GQ$11:$GQ$17</definedName>
    <definedName name="A125997266K_Data">Data2!$GQ$11:$GQ$17</definedName>
    <definedName name="A125997266K_Latest">Data2!$GQ$17</definedName>
    <definedName name="A125997270A">Data3!$X$1:$X$10,Data3!$X$11:$X$17</definedName>
    <definedName name="A125997270A_Data">Data3!$X$11:$X$17</definedName>
    <definedName name="A125997270A_Latest">Data3!$X$17</definedName>
    <definedName name="A125997274K">Data3!$BH$1:$BH$10,Data3!$BH$11:$BH$17</definedName>
    <definedName name="A125997274K_Data">Data3!$BH$11:$BH$17</definedName>
    <definedName name="A125997274K_Latest">Data3!$BH$17</definedName>
    <definedName name="A125997278V">Data2!$AT$1:$AT$10,Data2!$AT$11:$AT$17</definedName>
    <definedName name="A125997278V_Data">Data2!$AT$11:$AT$17</definedName>
    <definedName name="A125997278V_Latest">Data2!$AT$17</definedName>
    <definedName name="A125997282K">Data2!$DH$1:$DH$10,Data2!$DH$11:$DH$17</definedName>
    <definedName name="A125997282K_Data">Data2!$DH$11:$DH$17</definedName>
    <definedName name="A125997282K_Latest">Data2!$DH$17</definedName>
    <definedName name="A125997286V">Data2!$GZ$1:$GZ$10,Data2!$GZ$11:$GZ$17</definedName>
    <definedName name="A125997286V_Data">Data2!$GZ$11:$GZ$17</definedName>
    <definedName name="A125997286V_Latest">Data2!$GZ$17</definedName>
    <definedName name="A125997290K">Data3!$AJ$1:$AJ$10,Data3!$AJ$11:$AJ$17</definedName>
    <definedName name="A125997290K_Data">Data3!$AJ$11:$AJ$17</definedName>
    <definedName name="A125997290K_Latest">Data3!$AJ$17</definedName>
    <definedName name="A125997294V">Data2!$GK$1:$GK$10,Data2!$GK$11:$GK$17</definedName>
    <definedName name="A125997294V_Data">Data2!$GK$11:$GK$17</definedName>
    <definedName name="A125997294V_Latest">Data2!$GK$17</definedName>
    <definedName name="A125997298C">Data2!$HL$1:$HL$10,Data2!$HL$11:$HL$17</definedName>
    <definedName name="A125997298C_Data">Data2!$HL$11:$HL$17</definedName>
    <definedName name="A125997298C_Latest">Data2!$HL$17</definedName>
    <definedName name="A125997302J">Data2!$IJ$1:$IJ$10,Data2!$IJ$11:$IJ$17</definedName>
    <definedName name="A125997302J_Data">Data2!$IJ$11:$IJ$17</definedName>
    <definedName name="A125997302J_Latest">Data2!$IJ$17</definedName>
    <definedName name="A125997306T">Data3!$BB$1:$BB$10,Data3!$BB$11:$BB$17</definedName>
    <definedName name="A125997306T_Data">Data3!$BB$11:$BB$17</definedName>
    <definedName name="A125997306T_Latest">Data3!$BB$17</definedName>
    <definedName name="A125997310J">Data2!$CP$1:$CP$10,Data2!$CP$11:$CP$17</definedName>
    <definedName name="A125997310J_Data">Data2!$CP$11:$CP$17</definedName>
    <definedName name="A125997310J_Latest">Data2!$CP$17</definedName>
    <definedName name="A125997314T">Data2!$FD$1:$FD$10,Data2!$FD$11:$FD$17</definedName>
    <definedName name="A125997314T_Data">Data2!$FD$11:$FD$17</definedName>
    <definedName name="A125997314T_Latest">Data2!$FD$17</definedName>
    <definedName name="A125997322T">Data2!$HF$1:$HF$10,Data2!$HF$11:$HF$17</definedName>
    <definedName name="A125997322T_Data">Data2!$HF$11:$HF$17</definedName>
    <definedName name="A125997322T_Latest">Data2!$HF$17</definedName>
    <definedName name="A125997326A">Data2!$HR$1:$HR$10,Data2!$HR$11:$HR$17</definedName>
    <definedName name="A125997326A_Data">Data2!$HR$11:$HR$17</definedName>
    <definedName name="A125997326A_Latest">Data2!$HR$17</definedName>
    <definedName name="A125997330T">Data2!$ID$1:$ID$10,Data2!$ID$11:$ID$17</definedName>
    <definedName name="A125997330T_Data">Data2!$ID$11:$ID$17</definedName>
    <definedName name="A125997330T_Latest">Data2!$ID$17</definedName>
    <definedName name="A125997334A">Data3!$AD$1:$AD$10,Data3!$AD$11:$AD$17</definedName>
    <definedName name="A125997334A_Data">Data3!$AD$11:$AD$17</definedName>
    <definedName name="A125997334A_Latest">Data3!$AD$17</definedName>
    <definedName name="A125997338K">Data3!$BT$1:$BT$10,Data3!$BT$11:$BT$17</definedName>
    <definedName name="A125997338K_Data">Data3!$BT$11:$BT$17</definedName>
    <definedName name="A125997338K_Latest">Data3!$BT$17</definedName>
    <definedName name="A125997342A">Data2!$BF$1:$BF$10,Data2!$BF$11:$BF$17</definedName>
    <definedName name="A125997342A_Data">Data2!$BF$11:$BF$17</definedName>
    <definedName name="A125997342A_Latest">Data2!$BF$17</definedName>
    <definedName name="A125997346K">Data2!$BX$1:$BX$10,Data2!$BX$11:$BX$17</definedName>
    <definedName name="A125997346K_Data">Data2!$BX$11:$BX$17</definedName>
    <definedName name="A125997346K_Latest">Data2!$BX$17</definedName>
    <definedName name="A125997350A">Data2!$CD$1:$CD$10,Data2!$CD$11:$CD$17</definedName>
    <definedName name="A125997350A_Data">Data2!$CD$11:$CD$17</definedName>
    <definedName name="A125997350A_Latest">Data2!$CD$17</definedName>
    <definedName name="A125997354K">Data2!$DB$1:$DB$10,Data2!$DB$11:$DB$17</definedName>
    <definedName name="A125997354K_Data">Data2!$DB$11:$DB$17</definedName>
    <definedName name="A125997354K_Latest">Data2!$DB$17</definedName>
    <definedName name="A125997358V">Data2!$DN$1:$DN$10,Data2!$DN$11:$DN$17</definedName>
    <definedName name="A125997358V_Data">Data2!$DN$11:$DN$17</definedName>
    <definedName name="A125997358V_Latest">Data2!$DN$17</definedName>
    <definedName name="A125997362K">Data2!$DT$1:$DT$10,Data2!$DT$11:$DT$17</definedName>
    <definedName name="A125997362K_Data">Data2!$DT$11:$DT$17</definedName>
    <definedName name="A125997362K_Latest">Data2!$DT$17</definedName>
    <definedName name="A125997366V">Data2!$FJ$1:$FJ$10,Data2!$FJ$11:$FJ$17</definedName>
    <definedName name="A125997366V_Data">Data2!$FJ$11:$FJ$17</definedName>
    <definedName name="A125997366V_Latest">Data2!$FJ$17</definedName>
    <definedName name="A125997370K">Data2!$HX$1:$HX$10,Data2!$HX$11:$HX$17</definedName>
    <definedName name="A125997370K_Data">Data2!$HX$11:$HX$17</definedName>
    <definedName name="A125997370K_Latest">Data2!$HX$17</definedName>
    <definedName name="A125997374V">Data3!$F$1:$F$10,Data3!$F$11:$F$17</definedName>
    <definedName name="A125997374V_Data">Data3!$F$11:$F$17</definedName>
    <definedName name="A125997374V_Latest">Data3!$F$17</definedName>
    <definedName name="A125997378C">Data3!$L$1:$L$10,Data3!$L$11:$L$17</definedName>
    <definedName name="A125997378C_Data">Data3!$L$11:$L$17</definedName>
    <definedName name="A125997378C_Latest">Data3!$L$17</definedName>
    <definedName name="A125997382V">Data3!$AP$1:$AP$10,Data3!$AP$11:$AP$17</definedName>
    <definedName name="A125997382V_Data">Data3!$AP$11:$AP$17</definedName>
    <definedName name="A125997382V_Latest">Data3!$AP$17</definedName>
    <definedName name="A125997386C">Data3!$AV$1:$AV$10,Data3!$AV$11:$AV$17</definedName>
    <definedName name="A125997386C_Data">Data3!$AV$11:$AV$17</definedName>
    <definedName name="A125997386C_Latest">Data3!$AV$17</definedName>
    <definedName name="A125997390V">Data2!$CJ$1:$CJ$10,Data2!$CJ$11:$CJ$17</definedName>
    <definedName name="A125997390V_Data">Data2!$CJ$11:$CJ$17</definedName>
    <definedName name="A125997390V_Latest">Data2!$CJ$17</definedName>
    <definedName name="A125997394C">Data2!$FY$1:$FY$10,Data2!$FY$11:$FY$17</definedName>
    <definedName name="A125997394C_Data">Data2!$FY$11:$FY$17</definedName>
    <definedName name="A125997394C_Latest">Data2!$FY$17</definedName>
    <definedName name="A125997398L">Data2!$GE$1:$GE$10,Data2!$GE$11:$GE$17</definedName>
    <definedName name="A125997398L_Data">Data2!$GE$11:$GE$17</definedName>
    <definedName name="A125997398L_Latest">Data2!$GE$17</definedName>
    <definedName name="A125997402T">Data2!$IP$1:$IP$10,Data2!$IP$11:$IP$17</definedName>
    <definedName name="A125997402T_Data">Data2!$IP$11:$IP$17</definedName>
    <definedName name="A125997402T_Latest">Data2!$IP$17</definedName>
    <definedName name="A125997406A">Data3!$BZ$1:$BZ$10,Data3!$BZ$11:$BZ$17</definedName>
    <definedName name="A125997406A_Data">Data3!$BZ$11:$BZ$17</definedName>
    <definedName name="A125997406A_Latest">Data3!$BZ$17</definedName>
    <definedName name="A125997410T">Data2!$AZ$1:$AZ$10,Data2!$AZ$11:$AZ$17</definedName>
    <definedName name="A125997410T_Data">Data2!$AZ$11:$AZ$17</definedName>
    <definedName name="A125997410T_Latest">Data2!$AZ$17</definedName>
    <definedName name="A125997414A">Data2!$BL$1:$BL$10,Data2!$BL$11:$BL$17</definedName>
    <definedName name="A125997414A_Data">Data2!$BL$11:$BL$17</definedName>
    <definedName name="A125997414A_Latest">Data2!$BL$17</definedName>
    <definedName name="A125997418K">Data2!$BR$1:$BR$10,Data2!$BR$11:$BR$17</definedName>
    <definedName name="A125997418K_Data">Data2!$BR$11:$BR$17</definedName>
    <definedName name="A125997418K_Latest">Data2!$BR$17</definedName>
    <definedName name="A125997422A">Data2!$CV$1:$CV$10,Data2!$CV$11:$CV$17</definedName>
    <definedName name="A125997422A_Data">Data2!$CV$11:$CV$17</definedName>
    <definedName name="A125997422A_Latest">Data2!$CV$17</definedName>
    <definedName name="A125997426K">Data2!$EL$1:$EL$10,Data2!$EL$11:$EL$17</definedName>
    <definedName name="A125997426K_Data">Data2!$EL$11:$EL$17</definedName>
    <definedName name="A125997426K_Latest">Data2!$EL$17</definedName>
    <definedName name="A125997430A">Data2!$ER$1:$ER$10,Data2!$ER$11:$ER$17</definedName>
    <definedName name="A125997430A_Data">Data2!$ER$11:$ER$17</definedName>
    <definedName name="A125997430A_Latest">Data2!$ER$17</definedName>
    <definedName name="A125997434K">Data2!$DZ$1:$DZ$10,Data2!$DZ$11:$DZ$17</definedName>
    <definedName name="A125997434K_Data">Data2!$DZ$11:$DZ$17</definedName>
    <definedName name="A125997434K_Latest">Data2!$DZ$17</definedName>
    <definedName name="A125997438V">Data2!$FP$1:$FP$10,Data2!$FP$11:$FP$17</definedName>
    <definedName name="A125997438V_Data">Data2!$FP$11:$FP$17</definedName>
    <definedName name="A125997438V_Latest">Data2!$FP$17</definedName>
    <definedName name="A125997442K">Data3!$R$1:$R$10,Data3!$R$11:$R$17</definedName>
    <definedName name="A125997442K_Data">Data3!$R$11:$R$17</definedName>
    <definedName name="A125997442K_Latest">Data3!$R$17</definedName>
    <definedName name="A125997446V">Data3!$BN$1:$BN$10,Data3!$BN$11:$BN$17</definedName>
    <definedName name="A125997446V_Data">Data3!$BN$11:$BN$17</definedName>
    <definedName name="A125997446V_Latest">Data3!$BN$17</definedName>
    <definedName name="A125997450K">Data3!$CF$1:$CF$10,Data3!$CF$11:$CF$17</definedName>
    <definedName name="A125997450K_Data">Data3!$CF$11:$CF$17</definedName>
    <definedName name="A125997450K_Latest">Data3!$CF$17</definedName>
    <definedName name="A125997454V">Data4!$HP$1:$HP$10,Data4!$HP$11:$HP$17</definedName>
    <definedName name="A125997454V_Data">Data4!$HP$11:$HP$17</definedName>
    <definedName name="A125997454V_Latest">Data4!$HP$17</definedName>
    <definedName name="A125997458C">Data4!$IH$1:$IH$10,Data4!$IH$11:$IH$17</definedName>
    <definedName name="A125997458C_Data">Data4!$IH$11:$IH$17</definedName>
    <definedName name="A125997458C_Latest">Data4!$IH$17</definedName>
    <definedName name="A125997462V">Data5!$P$1:$P$10,Data5!$P$11:$P$17</definedName>
    <definedName name="A125997462V_Data">Data5!$P$11:$P$17</definedName>
    <definedName name="A125997462V_Latest">Data5!$P$17</definedName>
    <definedName name="A125997466C">Data5!$AK$1:$AK$10,Data5!$AK$11:$AK$17</definedName>
    <definedName name="A125997466C_Data">Data5!$AK$11:$AK$17</definedName>
    <definedName name="A125997466C_Latest">Data5!$AK$17</definedName>
    <definedName name="A125997470V">Data5!$DH$1:$DH$10,Data5!$DH$11:$DH$17</definedName>
    <definedName name="A125997470V_Data">Data5!$DH$11:$DH$17</definedName>
    <definedName name="A125997470V_Latest">Data5!$DH$17</definedName>
    <definedName name="A125997474C">Data5!$ER$1:$ER$10,Data5!$ER$11:$ER$17</definedName>
    <definedName name="A125997474C_Data">Data5!$ER$11:$ER$17</definedName>
    <definedName name="A125997474C_Latest">Data5!$ER$17</definedName>
    <definedName name="A125997478L">Data4!$ED$1:$ED$10,Data4!$ED$11:$ED$17</definedName>
    <definedName name="A125997478L_Data">Data4!$ED$11:$ED$17</definedName>
    <definedName name="A125997478L_Latest">Data4!$ED$17</definedName>
    <definedName name="A125997482C">Data4!$GR$1:$GR$10,Data4!$GR$11:$GR$17</definedName>
    <definedName name="A125997482C_Data">Data4!$GR$11:$GR$17</definedName>
    <definedName name="A125997482C_Latest">Data4!$GR$17</definedName>
    <definedName name="A125997486L">Data5!$AT$1:$AT$10,Data5!$AT$11:$AT$17</definedName>
    <definedName name="A125997486L_Data">Data5!$AT$11:$AT$17</definedName>
    <definedName name="A125997486L_Latest">Data5!$AT$17</definedName>
    <definedName name="A125997490C">Data5!$DT$1:$DT$10,Data5!$DT$11:$DT$17</definedName>
    <definedName name="A125997490C_Data">Data5!$DT$11:$DT$17</definedName>
    <definedName name="A125997490C_Latest">Data5!$DT$17</definedName>
    <definedName name="A125997494L">Data5!$AE$1:$AE$10,Data5!$AE$11:$AE$17</definedName>
    <definedName name="A125997494L_Data">Data5!$AE$11:$AE$17</definedName>
    <definedName name="A125997494L_Latest">Data5!$AE$17</definedName>
    <definedName name="A125997498W">Data5!$BF$1:$BF$10,Data5!$BF$11:$BF$17</definedName>
    <definedName name="A125997498W_Data">Data5!$BF$11:$BF$17</definedName>
    <definedName name="A125997498W_Latest">Data5!$BF$17</definedName>
    <definedName name="A125997502A">Data5!$CD$1:$CD$10,Data5!$CD$11:$CD$17</definedName>
    <definedName name="A125997502A_Data">Data5!$CD$11:$CD$17</definedName>
    <definedName name="A125997502A_Latest">Data5!$CD$17</definedName>
    <definedName name="A125997506K">Data5!$EL$1:$EL$10,Data5!$EL$11:$EL$17</definedName>
    <definedName name="A125997506K_Data">Data5!$EL$11:$EL$17</definedName>
    <definedName name="A125997506K_Latest">Data5!$EL$17</definedName>
    <definedName name="A125997510A">Data4!$FZ$1:$FZ$10,Data4!$FZ$11:$FZ$17</definedName>
    <definedName name="A125997510A_Data">Data4!$FZ$11:$FZ$17</definedName>
    <definedName name="A125997510A_Latest">Data4!$FZ$17</definedName>
    <definedName name="A125997514K">Data4!$IN$1:$IN$10,Data4!$IN$11:$IN$17</definedName>
    <definedName name="A125997514K_Data">Data4!$IN$11:$IN$17</definedName>
    <definedName name="A125997514K_Latest">Data4!$IN$17</definedName>
    <definedName name="A125997522K">Data5!$AZ$1:$AZ$10,Data5!$AZ$11:$AZ$17</definedName>
    <definedName name="A125997522K_Data">Data5!$AZ$11:$AZ$17</definedName>
    <definedName name="A125997522K_Latest">Data5!$AZ$17</definedName>
    <definedName name="A125997526V">Data5!$BL$1:$BL$10,Data5!$BL$11:$BL$17</definedName>
    <definedName name="A125997526V_Data">Data5!$BL$11:$BL$17</definedName>
    <definedName name="A125997526V_Latest">Data5!$BL$17</definedName>
    <definedName name="A125997530K">Data5!$BX$1:$BX$10,Data5!$BX$11:$BX$17</definedName>
    <definedName name="A125997530K_Data">Data5!$BX$11:$BX$17</definedName>
    <definedName name="A125997530K_Latest">Data5!$BX$17</definedName>
    <definedName name="A125997534V">Data5!$DN$1:$DN$10,Data5!$DN$11:$DN$17</definedName>
    <definedName name="A125997534V_Data">Data5!$DN$11:$DN$17</definedName>
    <definedName name="A125997534V_Latest">Data5!$DN$17</definedName>
    <definedName name="A125997538C">Data5!$FD$1:$FD$10,Data5!$FD$11:$FD$17</definedName>
    <definedName name="A125997538C_Data">Data5!$FD$11:$FD$17</definedName>
    <definedName name="A125997538C_Latest">Data5!$FD$17</definedName>
    <definedName name="A125997542V">Data4!$EP$1:$EP$10,Data4!$EP$11:$EP$17</definedName>
    <definedName name="A125997542V_Data">Data4!$EP$11:$EP$17</definedName>
    <definedName name="A125997542V_Latest">Data4!$EP$17</definedName>
    <definedName name="A125997546C">Data4!$FH$1:$FH$10,Data4!$FH$11:$FH$17</definedName>
    <definedName name="A125997546C_Data">Data4!$FH$11:$FH$17</definedName>
    <definedName name="A125997546C_Latest">Data4!$FH$17</definedName>
    <definedName name="A125997550V">Data4!$FN$1:$FN$10,Data4!$FN$11:$FN$17</definedName>
    <definedName name="A125997550V_Data">Data4!$FN$11:$FN$17</definedName>
    <definedName name="A125997550V_Latest">Data4!$FN$17</definedName>
    <definedName name="A125997554C">Data4!$GL$1:$GL$10,Data4!$GL$11:$GL$17</definedName>
    <definedName name="A125997554C_Data">Data4!$GL$11:$GL$17</definedName>
    <definedName name="A125997554C_Latest">Data4!$GL$17</definedName>
    <definedName name="A125997558L">Data4!$GX$1:$GX$10,Data4!$GX$11:$GX$17</definedName>
    <definedName name="A125997558L_Data">Data4!$GX$11:$GX$17</definedName>
    <definedName name="A125997558L_Latest">Data4!$GX$17</definedName>
    <definedName name="A125997562C">Data4!$HD$1:$HD$10,Data4!$HD$11:$HD$17</definedName>
    <definedName name="A125997562C_Data">Data4!$HD$11:$HD$17</definedName>
    <definedName name="A125997562C_Latest">Data4!$HD$17</definedName>
    <definedName name="A125997566L">Data5!$D$1:$D$10,Data5!$D$11:$D$17</definedName>
    <definedName name="A125997566L_Data">Data5!$D$11:$D$17</definedName>
    <definedName name="A125997566L_Latest">Data5!$D$17</definedName>
    <definedName name="A125997570C">Data5!$BR$1:$BR$10,Data5!$BR$11:$BR$17</definedName>
    <definedName name="A125997570C_Data">Data5!$BR$11:$BR$17</definedName>
    <definedName name="A125997570C_Latest">Data5!$BR$17</definedName>
    <definedName name="A125997574L">Data5!$CP$1:$CP$10,Data5!$CP$11:$CP$17</definedName>
    <definedName name="A125997574L_Data">Data5!$CP$11:$CP$17</definedName>
    <definedName name="A125997574L_Latest">Data5!$CP$17</definedName>
    <definedName name="A125997578W">Data5!$CV$1:$CV$10,Data5!$CV$11:$CV$17</definedName>
    <definedName name="A125997578W_Data">Data5!$CV$11:$CV$17</definedName>
    <definedName name="A125997578W_Latest">Data5!$CV$17</definedName>
    <definedName name="A125997582L">Data5!$DZ$1:$DZ$10,Data5!$DZ$11:$DZ$17</definedName>
    <definedName name="A125997582L_Data">Data5!$DZ$11:$DZ$17</definedName>
    <definedName name="A125997582L_Latest">Data5!$DZ$17</definedName>
    <definedName name="A125997586W">Data5!$EF$1:$EF$10,Data5!$EF$11:$EF$17</definedName>
    <definedName name="A125997586W_Data">Data5!$EF$11:$EF$17</definedName>
    <definedName name="A125997586W_Latest">Data5!$EF$17</definedName>
    <definedName name="A125997590L">Data4!$FT$1:$FT$10,Data4!$FT$11:$FT$17</definedName>
    <definedName name="A125997590L_Data">Data4!$FT$11:$FT$17</definedName>
    <definedName name="A125997590L_Latest">Data4!$FT$17</definedName>
    <definedName name="A125997594W">Data5!$S$1:$S$10,Data5!$S$11:$S$17</definedName>
    <definedName name="A125997594W_Data">Data5!$S$11:$S$17</definedName>
    <definedName name="A125997594W_Latest">Data5!$S$17</definedName>
    <definedName name="A125997598F">Data5!$Y$1:$Y$10,Data5!$Y$11:$Y$17</definedName>
    <definedName name="A125997598F_Data">Data5!$Y$11:$Y$17</definedName>
    <definedName name="A125997598F_Latest">Data5!$Y$17</definedName>
    <definedName name="A125997602K">Data5!$CJ$1:$CJ$10,Data5!$CJ$11:$CJ$17</definedName>
    <definedName name="A125997602K_Data">Data5!$CJ$11:$CJ$17</definedName>
    <definedName name="A125997602K_Latest">Data5!$CJ$17</definedName>
    <definedName name="A125997606V">Data5!$FJ$1:$FJ$10,Data5!$FJ$11:$FJ$17</definedName>
    <definedName name="A125997606V_Data">Data5!$FJ$11:$FJ$17</definedName>
    <definedName name="A125997606V_Latest">Data5!$FJ$17</definedName>
    <definedName name="A125997610K">Data4!$EJ$1:$EJ$10,Data4!$EJ$11:$EJ$17</definedName>
    <definedName name="A125997610K_Data">Data4!$EJ$11:$EJ$17</definedName>
    <definedName name="A125997610K_Latest">Data4!$EJ$17</definedName>
    <definedName name="A125997614V">Data4!$EV$1:$EV$10,Data4!$EV$11:$EV$17</definedName>
    <definedName name="A125997614V_Data">Data4!$EV$11:$EV$17</definedName>
    <definedName name="A125997614V_Latest">Data4!$EV$17</definedName>
    <definedName name="A125997618C">Data4!$FB$1:$FB$10,Data4!$FB$11:$FB$17</definedName>
    <definedName name="A125997618C_Data">Data4!$FB$11:$FB$17</definedName>
    <definedName name="A125997618C_Latest">Data4!$FB$17</definedName>
    <definedName name="A125997622V">Data4!$GF$1:$GF$10,Data4!$GF$11:$GF$17</definedName>
    <definedName name="A125997622V_Data">Data4!$GF$11:$GF$17</definedName>
    <definedName name="A125997622V_Latest">Data4!$GF$17</definedName>
    <definedName name="A125997626C">Data4!$HV$1:$HV$10,Data4!$HV$11:$HV$17</definedName>
    <definedName name="A125997626C_Data">Data4!$HV$11:$HV$17</definedName>
    <definedName name="A125997626C_Latest">Data4!$HV$17</definedName>
    <definedName name="A125997630V">Data4!$IB$1:$IB$10,Data4!$IB$11:$IB$17</definedName>
    <definedName name="A125997630V_Data">Data4!$IB$11:$IB$17</definedName>
    <definedName name="A125997630V_Latest">Data4!$IB$17</definedName>
    <definedName name="A125997634C">Data4!$HJ$1:$HJ$10,Data4!$HJ$11:$HJ$17</definedName>
    <definedName name="A125997634C_Data">Data4!$HJ$11:$HJ$17</definedName>
    <definedName name="A125997634C_Latest">Data4!$HJ$17</definedName>
    <definedName name="A125997638L">Data5!$J$1:$J$10,Data5!$J$11:$J$17</definedName>
    <definedName name="A125997638L_Data">Data5!$J$11:$J$17</definedName>
    <definedName name="A125997638L_Latest">Data5!$J$17</definedName>
    <definedName name="A125997642C">Data5!$DB$1:$DB$10,Data5!$DB$11:$DB$17</definedName>
    <definedName name="A125997642C_Data">Data5!$DB$11:$DB$17</definedName>
    <definedName name="A125997642C_Latest">Data5!$DB$17</definedName>
    <definedName name="A125997646L">Data5!$EX$1:$EX$10,Data5!$EX$11:$EX$17</definedName>
    <definedName name="A125997646L_Data">Data5!$EX$11:$EX$17</definedName>
    <definedName name="A125997646L_Latest">Data5!$EX$17</definedName>
    <definedName name="A125997650C">Data5!$FP$1:$FP$10,Data5!$FP$11:$FP$17</definedName>
    <definedName name="A125997650C_Data">Data5!$FP$11:$FP$17</definedName>
    <definedName name="A125997650C_Latest">Data5!$FP$17</definedName>
    <definedName name="A125997654L">Data6!$R$1:$R$10,Data6!$R$11:$R$17</definedName>
    <definedName name="A125997654L_Data">Data6!$R$11:$R$17</definedName>
    <definedName name="A125997654L_Latest">Data6!$R$17</definedName>
    <definedName name="A125997658W">Data6!$AJ$1:$AJ$10,Data6!$AJ$11:$AJ$17</definedName>
    <definedName name="A125997658W_Data">Data6!$AJ$11:$AJ$17</definedName>
    <definedName name="A125997658W_Latest">Data6!$AJ$17</definedName>
    <definedName name="A125997662L">Data6!$BH$1:$BH$10,Data6!$BH$11:$BH$17</definedName>
    <definedName name="A125997662L_Data">Data6!$BH$11:$BH$17</definedName>
    <definedName name="A125997662L_Latest">Data6!$BH$17</definedName>
    <definedName name="A125997666W">Data6!$CC$1:$CC$10,Data6!$CC$11:$CC$17</definedName>
    <definedName name="A125997666W_Data">Data6!$CC$11:$CC$17</definedName>
    <definedName name="A125997666W_Latest">Data6!$CC$17</definedName>
    <definedName name="A125997670L">Data6!$EZ$1:$EZ$10,Data6!$EZ$11:$EZ$17</definedName>
    <definedName name="A125997670L_Data">Data6!$EZ$11:$EZ$17</definedName>
    <definedName name="A125997670L_Latest">Data6!$EZ$17</definedName>
    <definedName name="A125997674W">Data6!$GJ$1:$GJ$10,Data6!$GJ$11:$GJ$17</definedName>
    <definedName name="A125997674W_Data">Data6!$GJ$11:$GJ$17</definedName>
    <definedName name="A125997674W_Latest">Data6!$GJ$17</definedName>
    <definedName name="A125997678F">Data5!$FV$1:$FV$10,Data5!$FV$11:$FV$17</definedName>
    <definedName name="A125997678F_Data">Data5!$FV$11:$FV$17</definedName>
    <definedName name="A125997678F_Latest">Data5!$FV$17</definedName>
    <definedName name="A125997682W">Data5!$IJ$1:$IJ$10,Data5!$IJ$11:$IJ$17</definedName>
    <definedName name="A125997682W_Data">Data5!$IJ$11:$IJ$17</definedName>
    <definedName name="A125997682W_Latest">Data5!$IJ$17</definedName>
    <definedName name="A125997686F">Data6!$CL$1:$CL$10,Data6!$CL$11:$CL$17</definedName>
    <definedName name="A125997686F_Data">Data6!$CL$11:$CL$17</definedName>
    <definedName name="A125997686F_Latest">Data6!$CL$17</definedName>
    <definedName name="A125997690W">Data6!$FL$1:$FL$10,Data6!$FL$11:$FL$17</definedName>
    <definedName name="A125997690W_Data">Data6!$FL$11:$FL$17</definedName>
    <definedName name="A125997690W_Latest">Data6!$FL$17</definedName>
    <definedName name="A125997694F">Data6!$BW$1:$BW$10,Data6!$BW$11:$BW$17</definedName>
    <definedName name="A125997694F_Data">Data6!$BW$11:$BW$17</definedName>
    <definedName name="A125997694F_Latest">Data6!$BW$17</definedName>
    <definedName name="A125997698R">Data6!$CX$1:$CX$10,Data6!$CX$11:$CX$17</definedName>
    <definedName name="A125997698R_Data">Data6!$CX$11:$CX$17</definedName>
    <definedName name="A125997698R_Latest">Data6!$CX$17</definedName>
    <definedName name="A125997702V">Data6!$DV$1:$DV$10,Data6!$DV$11:$DV$17</definedName>
    <definedName name="A125997702V_Data">Data6!$DV$11:$DV$17</definedName>
    <definedName name="A125997702V_Latest">Data6!$DV$17</definedName>
    <definedName name="A125997706C">Data6!$GD$1:$GD$10,Data6!$GD$11:$GD$17</definedName>
    <definedName name="A125997706C_Data">Data6!$GD$11:$GD$17</definedName>
    <definedName name="A125997706C_Latest">Data6!$GD$17</definedName>
    <definedName name="A125997710V">Data5!$HR$1:$HR$10,Data5!$HR$11:$HR$17</definedName>
    <definedName name="A125997710V_Data">Data5!$HR$11:$HR$17</definedName>
    <definedName name="A125997710V_Latest">Data5!$HR$17</definedName>
    <definedName name="A125997714C">Data6!$AP$1:$AP$10,Data6!$AP$11:$AP$17</definedName>
    <definedName name="A125997714C_Data">Data6!$AP$11:$AP$17</definedName>
    <definedName name="A125997714C_Latest">Data6!$AP$17</definedName>
    <definedName name="A125997722C">Data6!$CR$1:$CR$10,Data6!$CR$11:$CR$17</definedName>
    <definedName name="A125997722C_Data">Data6!$CR$11:$CR$17</definedName>
    <definedName name="A125997722C_Latest">Data6!$CR$17</definedName>
    <definedName name="A125997726L">Data6!$DD$1:$DD$10,Data6!$DD$11:$DD$17</definedName>
    <definedName name="A125997726L_Data">Data6!$DD$11:$DD$17</definedName>
    <definedName name="A125997726L_Latest">Data6!$DD$17</definedName>
    <definedName name="A125997730C">Data6!$DP$1:$DP$10,Data6!$DP$11:$DP$17</definedName>
    <definedName name="A125997730C_Data">Data6!$DP$11:$DP$17</definedName>
    <definedName name="A125997730C_Latest">Data6!$DP$17</definedName>
    <definedName name="A125997734L">Data6!$FF$1:$FF$10,Data6!$FF$11:$FF$17</definedName>
    <definedName name="A125997734L_Data">Data6!$FF$11:$FF$17</definedName>
    <definedName name="A125997734L_Latest">Data6!$FF$17</definedName>
    <definedName name="A125997738W">Data6!$GV$1:$GV$10,Data6!$GV$11:$GV$17</definedName>
    <definedName name="A125997738W_Data">Data6!$GV$11:$GV$17</definedName>
    <definedName name="A125997738W_Latest">Data6!$GV$17</definedName>
    <definedName name="A125997742L">Data5!$GH$1:$GH$10,Data5!$GH$11:$GH$17</definedName>
    <definedName name="A125997742L_Data">Data5!$GH$11:$GH$17</definedName>
    <definedName name="A125997742L_Latest">Data5!$GH$17</definedName>
    <definedName name="A125997746W">Data5!$GZ$1:$GZ$10,Data5!$GZ$11:$GZ$17</definedName>
    <definedName name="A125997746W_Data">Data5!$GZ$11:$GZ$17</definedName>
    <definedName name="A125997746W_Latest">Data5!$GZ$17</definedName>
    <definedName name="A125997750L">Data5!$HF$1:$HF$10,Data5!$HF$11:$HF$17</definedName>
    <definedName name="A125997750L_Data">Data5!$HF$11:$HF$17</definedName>
    <definedName name="A125997750L_Latest">Data5!$HF$17</definedName>
    <definedName name="A125997754W">Data5!$ID$1:$ID$10,Data5!$ID$11:$ID$17</definedName>
    <definedName name="A125997754W_Data">Data5!$ID$11:$ID$17</definedName>
    <definedName name="A125997754W_Latest">Data5!$ID$17</definedName>
    <definedName name="A125997758F">Data5!$IP$1:$IP$10,Data5!$IP$11:$IP$17</definedName>
    <definedName name="A125997758F_Data">Data5!$IP$11:$IP$17</definedName>
    <definedName name="A125997758F_Latest">Data5!$IP$17</definedName>
    <definedName name="A125997762W">Data6!$F$1:$F$10,Data6!$F$11:$F$17</definedName>
    <definedName name="A125997762W_Data">Data6!$F$11:$F$17</definedName>
    <definedName name="A125997762W_Latest">Data6!$F$17</definedName>
    <definedName name="A125997766F">Data6!$AV$1:$AV$10,Data6!$AV$11:$AV$17</definedName>
    <definedName name="A125997766F_Data">Data6!$AV$11:$AV$17</definedName>
    <definedName name="A125997766F_Latest">Data6!$AV$17</definedName>
    <definedName name="A125997770W">Data6!$DJ$1:$DJ$10,Data6!$DJ$11:$DJ$17</definedName>
    <definedName name="A125997770W_Data">Data6!$DJ$11:$DJ$17</definedName>
    <definedName name="A125997770W_Latest">Data6!$DJ$17</definedName>
    <definedName name="A125997774F">Data6!$EH$1:$EH$10,Data6!$EH$11:$EH$17</definedName>
    <definedName name="A125997774F_Data">Data6!$EH$11:$EH$17</definedName>
    <definedName name="A125997774F_Latest">Data6!$EH$17</definedName>
    <definedName name="A125997778R">Data6!$EN$1:$EN$10,Data6!$EN$11:$EN$17</definedName>
    <definedName name="A125997778R_Data">Data6!$EN$11:$EN$17</definedName>
    <definedName name="A125997778R_Latest">Data6!$EN$17</definedName>
    <definedName name="A125997782F">Data6!$FR$1:$FR$10,Data6!$FR$11:$FR$17</definedName>
    <definedName name="A125997782F_Data">Data6!$FR$11:$FR$17</definedName>
    <definedName name="A125997782F_Latest">Data6!$FR$17</definedName>
    <definedName name="A125997786R">Data6!$FX$1:$FX$10,Data6!$FX$11:$FX$17</definedName>
    <definedName name="A125997786R_Data">Data6!$FX$11:$FX$17</definedName>
    <definedName name="A125997786R_Latest">Data6!$FX$17</definedName>
    <definedName name="A125997790F">Data5!$HL$1:$HL$10,Data5!$HL$11:$HL$17</definedName>
    <definedName name="A125997790F_Data">Data5!$HL$11:$HL$17</definedName>
    <definedName name="A125997790F_Latest">Data5!$HL$17</definedName>
    <definedName name="A125997794R">Data6!$BK$1:$BK$10,Data6!$BK$11:$BK$17</definedName>
    <definedName name="A125997794R_Data">Data6!$BK$11:$BK$17</definedName>
    <definedName name="A125997794R_Latest">Data6!$BK$17</definedName>
    <definedName name="A125997798X">Data6!$BQ$1:$BQ$10,Data6!$BQ$11:$BQ$17</definedName>
    <definedName name="A125997798X_Data">Data6!$BQ$11:$BQ$17</definedName>
    <definedName name="A125997798X_Latest">Data6!$BQ$17</definedName>
    <definedName name="A125997802C">Data6!$EB$1:$EB$10,Data6!$EB$11:$EB$17</definedName>
    <definedName name="A125997802C_Data">Data6!$EB$11:$EB$17</definedName>
    <definedName name="A125997802C_Latest">Data6!$EB$17</definedName>
    <definedName name="A125997806L">Data6!$HB$1:$HB$10,Data6!$HB$11:$HB$17</definedName>
    <definedName name="A125997806L_Data">Data6!$HB$11:$HB$17</definedName>
    <definedName name="A125997806L_Latest">Data6!$HB$17</definedName>
    <definedName name="A125997810C">Data5!$GB$1:$GB$10,Data5!$GB$11:$GB$17</definedName>
    <definedName name="A125997810C_Data">Data5!$GB$11:$GB$17</definedName>
    <definedName name="A125997810C_Latest">Data5!$GB$17</definedName>
    <definedName name="A125997814L">Data5!$GN$1:$GN$10,Data5!$GN$11:$GN$17</definedName>
    <definedName name="A125997814L_Data">Data5!$GN$11:$GN$17</definedName>
    <definedName name="A125997814L_Latest">Data5!$GN$17</definedName>
    <definedName name="A125997818W">Data5!$GT$1:$GT$10,Data5!$GT$11:$GT$17</definedName>
    <definedName name="A125997818W_Data">Data5!$GT$11:$GT$17</definedName>
    <definedName name="A125997818W_Latest">Data5!$GT$17</definedName>
    <definedName name="A125997822L">Data5!$HX$1:$HX$10,Data5!$HX$11:$HX$17</definedName>
    <definedName name="A125997822L_Data">Data5!$HX$11:$HX$17</definedName>
    <definedName name="A125997822L_Latest">Data5!$HX$17</definedName>
    <definedName name="A125997826W">Data6!$X$1:$X$10,Data6!$X$11:$X$17</definedName>
    <definedName name="A125997826W_Data">Data6!$X$11:$X$17</definedName>
    <definedName name="A125997826W_Latest">Data6!$X$17</definedName>
    <definedName name="A125997830L">Data6!$AD$1:$AD$10,Data6!$AD$11:$AD$17</definedName>
    <definedName name="A125997830L_Data">Data6!$AD$11:$AD$17</definedName>
    <definedName name="A125997830L_Latest">Data6!$AD$17</definedName>
    <definedName name="A125997834W">Data6!$L$1:$L$10,Data6!$L$11:$L$17</definedName>
    <definedName name="A125997834W_Data">Data6!$L$11:$L$17</definedName>
    <definedName name="A125997834W_Latest">Data6!$L$17</definedName>
    <definedName name="A125997838F">Data6!$BB$1:$BB$10,Data6!$BB$11:$BB$17</definedName>
    <definedName name="A125997838F_Data">Data6!$BB$11:$BB$17</definedName>
    <definedName name="A125997838F_Latest">Data6!$BB$17</definedName>
    <definedName name="A125997842W">Data6!$ET$1:$ET$10,Data6!$ET$11:$ET$17</definedName>
    <definedName name="A125997842W_Data">Data6!$ET$11:$ET$17</definedName>
    <definedName name="A125997842W_Latest">Data6!$ET$17</definedName>
    <definedName name="A125997846F">Data6!$GP$1:$GP$10,Data6!$GP$11:$GP$17</definedName>
    <definedName name="A125997846F_Data">Data6!$GP$11:$GP$17</definedName>
    <definedName name="A125997846F_Latest">Data6!$GP$17</definedName>
    <definedName name="A125997850W">Data6!$HH$1:$HH$10,Data6!$HH$11:$HH$17</definedName>
    <definedName name="A125997850W_Data">Data6!$HH$11:$HH$17</definedName>
    <definedName name="A125997850W_Latest">Data6!$HH$17</definedName>
    <definedName name="A125997854F">Data1!$CP$1:$CP$10,Data1!$CP$11:$CP$17</definedName>
    <definedName name="A125997854F_Data">Data1!$CP$11:$CP$17</definedName>
    <definedName name="A125997854F_Latest">Data1!$CP$17</definedName>
    <definedName name="A125997858R">Data1!$DH$1:$DH$10,Data1!$DH$11:$DH$17</definedName>
    <definedName name="A125997858R_Data">Data1!$DH$11:$DH$17</definedName>
    <definedName name="A125997858R_Latest">Data1!$DH$17</definedName>
    <definedName name="A125997862F">Data1!$EF$1:$EF$10,Data1!$EF$11:$EF$17</definedName>
    <definedName name="A125997862F_Data">Data1!$EF$11:$EF$17</definedName>
    <definedName name="A125997862F_Latest">Data1!$EF$17</definedName>
    <definedName name="A125997866R">Data1!$FA$1:$FA$10,Data1!$FA$11:$FA$17</definedName>
    <definedName name="A125997866R_Data">Data1!$FA$11:$FA$17</definedName>
    <definedName name="A125997866R_Latest">Data1!$FA$17</definedName>
    <definedName name="A125997870F">Data1!$HX$1:$HX$10,Data1!$HX$11:$HX$17</definedName>
    <definedName name="A125997870F_Data">Data1!$HX$11:$HX$17</definedName>
    <definedName name="A125997870F_Latest">Data1!$HX$17</definedName>
    <definedName name="A125997874R">Data2!$R$1:$R$10,Data2!$R$11:$R$17</definedName>
    <definedName name="A125997874R_Data">Data2!$R$11:$R$17</definedName>
    <definedName name="A125997874R_Latest">Data2!$R$17</definedName>
    <definedName name="A125997878X">Data1!$D$1:$D$10,Data1!$D$11:$D$17</definedName>
    <definedName name="A125997878X_Data">Data1!$D$11:$D$17</definedName>
    <definedName name="A125997878X_Latest">Data1!$D$17</definedName>
    <definedName name="A125997882R">Data1!$BR$1:$BR$10,Data1!$BR$11:$BR$17</definedName>
    <definedName name="A125997882R_Data">Data1!$BR$11:$BR$17</definedName>
    <definedName name="A125997882R_Latest">Data1!$BR$17</definedName>
    <definedName name="A125997886X">Data1!$FJ$1:$FJ$10,Data1!$FJ$11:$FJ$17</definedName>
    <definedName name="A125997886X_Data">Data1!$FJ$11:$FJ$17</definedName>
    <definedName name="A125997886X_Latest">Data1!$FJ$17</definedName>
    <definedName name="A125997890R">Data1!$IJ$1:$IJ$10,Data1!$IJ$11:$IJ$17</definedName>
    <definedName name="A125997890R_Data">Data1!$IJ$11:$IJ$17</definedName>
    <definedName name="A125997890R_Latest">Data1!$IJ$17</definedName>
    <definedName name="A125997894X">Data1!$EU$1:$EU$10,Data1!$EU$11:$EU$17</definedName>
    <definedName name="A125997894X_Data">Data1!$EU$11:$EU$17</definedName>
    <definedName name="A125997894X_Latest">Data1!$EU$17</definedName>
    <definedName name="A125997898J">Data1!$FV$1:$FV$10,Data1!$FV$11:$FV$17</definedName>
    <definedName name="A125997898J_Data">Data1!$FV$11:$FV$17</definedName>
    <definedName name="A125997898J_Latest">Data1!$FV$17</definedName>
    <definedName name="A125997902L">Data1!$GT$1:$GT$10,Data1!$GT$11:$GT$17</definedName>
    <definedName name="A125997902L_Data">Data1!$GT$11:$GT$17</definedName>
    <definedName name="A125997902L_Latest">Data1!$GT$17</definedName>
    <definedName name="A125997906W">Data2!$L$1:$L$10,Data2!$L$11:$L$17</definedName>
    <definedName name="A125997906W_Data">Data2!$L$11:$L$17</definedName>
    <definedName name="A125997906W_Latest">Data2!$L$17</definedName>
    <definedName name="A125997910L">Data1!$AZ$1:$AZ$10,Data1!$AZ$11:$AZ$17</definedName>
    <definedName name="A125997910L_Data">Data1!$AZ$11:$AZ$17</definedName>
    <definedName name="A125997910L_Latest">Data1!$AZ$17</definedName>
    <definedName name="A125997914W">Data1!$DN$1:$DN$10,Data1!$DN$11:$DN$17</definedName>
    <definedName name="A125997914W_Data">Data1!$DN$11:$DN$17</definedName>
    <definedName name="A125997914W_Latest">Data1!$DN$17</definedName>
    <definedName name="A125997922W">Data1!$FP$1:$FP$10,Data1!$FP$11:$FP$17</definedName>
    <definedName name="A125997922W_Data">Data1!$FP$11:$FP$17</definedName>
    <definedName name="A125997922W_Latest">Data1!$FP$17</definedName>
    <definedName name="A125997926F">Data1!$GB$1:$GB$10,Data1!$GB$11:$GB$17</definedName>
    <definedName name="A125997926F_Data">Data1!$GB$11:$GB$17</definedName>
    <definedName name="A125997926F_Latest">Data1!$GB$17</definedName>
    <definedName name="A125997930W">Data1!$GN$1:$GN$10,Data1!$GN$11:$GN$17</definedName>
    <definedName name="A125997930W_Data">Data1!$GN$11:$GN$17</definedName>
    <definedName name="A125997930W_Latest">Data1!$GN$17</definedName>
    <definedName name="A125997934F">Data1!$ID$1:$ID$10,Data1!$ID$11:$ID$17</definedName>
    <definedName name="A125997934F_Data">Data1!$ID$11:$ID$17</definedName>
    <definedName name="A125997934F_Latest">Data1!$ID$17</definedName>
    <definedName name="A125997938R">Data2!$AD$1:$AD$10,Data2!$AD$11:$AD$17</definedName>
    <definedName name="A125997938R_Data">Data2!$AD$11:$AD$17</definedName>
    <definedName name="A125997938R_Latest">Data2!$AD$17</definedName>
    <definedName name="A125997942F">Data1!$P$1:$P$10,Data1!$P$11:$P$17</definedName>
    <definedName name="A125997942F_Data">Data1!$P$11:$P$17</definedName>
    <definedName name="A125997942F_Latest">Data1!$P$17</definedName>
    <definedName name="A125997946R">Data1!$AH$1:$AH$10,Data1!$AH$11:$AH$17</definedName>
    <definedName name="A125997946R_Data">Data1!$AH$11:$AH$17</definedName>
    <definedName name="A125997946R_Latest">Data1!$AH$17</definedName>
    <definedName name="A125997950F">Data1!$AN$1:$AN$10,Data1!$AN$11:$AN$17</definedName>
    <definedName name="A125997950F_Data">Data1!$AN$11:$AN$17</definedName>
    <definedName name="A125997950F_Latest">Data1!$AN$17</definedName>
    <definedName name="A125997954R">Data1!$BL$1:$BL$10,Data1!$BL$11:$BL$17</definedName>
    <definedName name="A125997954R_Data">Data1!$BL$11:$BL$17</definedName>
    <definedName name="A125997954R_Latest">Data1!$BL$17</definedName>
    <definedName name="A125997958X">Data1!$BX$1:$BX$10,Data1!$BX$11:$BX$17</definedName>
    <definedName name="A125997958X_Data">Data1!$BX$11:$BX$17</definedName>
    <definedName name="A125997958X_Latest">Data1!$BX$17</definedName>
    <definedName name="A125997962R">Data1!$CD$1:$CD$10,Data1!$CD$11:$CD$17</definedName>
    <definedName name="A125997962R_Data">Data1!$CD$11:$CD$17</definedName>
    <definedName name="A125997962R_Latest">Data1!$CD$17</definedName>
    <definedName name="A125997966X">Data1!$DT$1:$DT$10,Data1!$DT$11:$DT$17</definedName>
    <definedName name="A125997966X_Data">Data1!$DT$11:$DT$17</definedName>
    <definedName name="A125997966X_Latest">Data1!$DT$17</definedName>
    <definedName name="A125997970R">Data1!$GH$1:$GH$10,Data1!$GH$11:$GH$17</definedName>
    <definedName name="A125997970R_Data">Data1!$GH$11:$GH$17</definedName>
    <definedName name="A125997970R_Latest">Data1!$GH$17</definedName>
    <definedName name="A125997974X">Data1!$HF$1:$HF$10,Data1!$HF$11:$HF$17</definedName>
    <definedName name="A125997974X_Data">Data1!$HF$11:$HF$17</definedName>
    <definedName name="A125997974X_Latest">Data1!$HF$17</definedName>
    <definedName name="A125997978J">Data1!$HL$1:$HL$10,Data1!$HL$11:$HL$17</definedName>
    <definedName name="A125997978J_Data">Data1!$HL$11:$HL$17</definedName>
    <definedName name="A125997978J_Latest">Data1!$HL$17</definedName>
    <definedName name="A125997982X">Data1!$IP$1:$IP$10,Data1!$IP$11:$IP$17</definedName>
    <definedName name="A125997982X_Data">Data1!$IP$11:$IP$17</definedName>
    <definedName name="A125997982X_Latest">Data1!$IP$17</definedName>
    <definedName name="A125997986J">Data2!$F$1:$F$10,Data2!$F$11:$F$17</definedName>
    <definedName name="A125997986J_Data">Data2!$F$11:$F$17</definedName>
    <definedName name="A125997986J_Latest">Data2!$F$17</definedName>
    <definedName name="A125997990X">Data1!$AT$1:$AT$10,Data1!$AT$11:$AT$17</definedName>
    <definedName name="A125997990X_Data">Data1!$AT$11:$AT$17</definedName>
    <definedName name="A125997990X_Latest">Data1!$AT$17</definedName>
    <definedName name="A125997994J">Data1!$EI$1:$EI$10,Data1!$EI$11:$EI$17</definedName>
    <definedName name="A125997994J_Data">Data1!$EI$11:$EI$17</definedName>
    <definedName name="A125997994J_Latest">Data1!$EI$17</definedName>
    <definedName name="A125997998T">Data1!$EO$1:$EO$10,Data1!$EO$11:$EO$17</definedName>
    <definedName name="A125997998T_Data">Data1!$EO$11:$EO$17</definedName>
    <definedName name="A125997998T_Latest">Data1!$EO$17</definedName>
    <definedName name="A125998002X">Data1!$GZ$1:$GZ$10,Data1!$GZ$11:$GZ$17</definedName>
    <definedName name="A125998002X_Data">Data1!$GZ$11:$GZ$17</definedName>
    <definedName name="A125998002X_Latest">Data1!$GZ$17</definedName>
    <definedName name="A125998006J">Data2!$AJ$1:$AJ$10,Data2!$AJ$11:$AJ$17</definedName>
    <definedName name="A125998006J_Data">Data2!$AJ$11:$AJ$17</definedName>
    <definedName name="A125998006J_Latest">Data2!$AJ$17</definedName>
    <definedName name="A125998010X">Data1!$J$1:$J$10,Data1!$J$11:$J$17</definedName>
    <definedName name="A125998010X_Data">Data1!$J$11:$J$17</definedName>
    <definedName name="A125998010X_Latest">Data1!$J$17</definedName>
    <definedName name="A125998014J">Data1!$V$1:$V$10,Data1!$V$11:$V$17</definedName>
    <definedName name="A125998014J_Data">Data1!$V$11:$V$17</definedName>
    <definedName name="A125998014J_Latest">Data1!$V$17</definedName>
    <definedName name="A125998018T">Data1!$AB$1:$AB$10,Data1!$AB$11:$AB$17</definedName>
    <definedName name="A125998018T_Data">Data1!$AB$11:$AB$17</definedName>
    <definedName name="A125998018T_Latest">Data1!$AB$17</definedName>
    <definedName name="A125998022J">Data1!$BF$1:$BF$10,Data1!$BF$11:$BF$17</definedName>
    <definedName name="A125998022J_Data">Data1!$BF$11:$BF$17</definedName>
    <definedName name="A125998022J_Latest">Data1!$BF$17</definedName>
    <definedName name="A125998026T">Data1!$CV$1:$CV$10,Data1!$CV$11:$CV$17</definedName>
    <definedName name="A125998026T_Data">Data1!$CV$11:$CV$17</definedName>
    <definedName name="A125998026T_Latest">Data1!$CV$17</definedName>
    <definedName name="A125998030J">Data1!$DB$1:$DB$10,Data1!$DB$11:$DB$17</definedName>
    <definedName name="A125998030J_Data">Data1!$DB$11:$DB$17</definedName>
    <definedName name="A125998030J_Latest">Data1!$DB$17</definedName>
    <definedName name="A125998034T">Data1!$CJ$1:$CJ$10,Data1!$CJ$11:$CJ$17</definedName>
    <definedName name="A125998034T_Data">Data1!$CJ$11:$CJ$17</definedName>
    <definedName name="A125998034T_Latest">Data1!$CJ$17</definedName>
    <definedName name="A125998038A">Data1!$DZ$1:$DZ$10,Data1!$DZ$11:$DZ$17</definedName>
    <definedName name="A125998038A_Data">Data1!$DZ$11:$DZ$17</definedName>
    <definedName name="A125998038A_Latest">Data1!$DZ$17</definedName>
    <definedName name="A125998042T">Data1!$HR$1:$HR$10,Data1!$HR$11:$HR$17</definedName>
    <definedName name="A125998042T_Data">Data1!$HR$11:$HR$17</definedName>
    <definedName name="A125998042T_Latest">Data1!$HR$17</definedName>
    <definedName name="A125998046A">Data2!$X$1:$X$10,Data2!$X$11:$X$17</definedName>
    <definedName name="A125998046A_Data">Data2!$X$11:$X$17</definedName>
    <definedName name="A125998046A_Latest">Data2!$X$17</definedName>
    <definedName name="A125998050T">Data2!$AP$1:$AP$10,Data2!$AP$11:$AP$17</definedName>
    <definedName name="A125998050T_Data">Data2!$AP$11:$AP$17</definedName>
    <definedName name="A125998050T_Latest">Data2!$AP$17</definedName>
    <definedName name="A125998054A">Data10!$GN$1:$GN$10,Data10!$GN$11:$GN$17</definedName>
    <definedName name="A125998054A_Data">Data10!$GN$11:$GN$17</definedName>
    <definedName name="A125998054A_Latest">Data10!$GN$17</definedName>
    <definedName name="A125998058K">Data10!$HF$1:$HF$10,Data10!$HF$11:$HF$17</definedName>
    <definedName name="A125998058K_Data">Data10!$HF$11:$HF$17</definedName>
    <definedName name="A125998058K_Latest">Data10!$HF$17</definedName>
    <definedName name="A125998062A">Data10!$ID$1:$ID$10,Data10!$ID$11:$ID$17</definedName>
    <definedName name="A125998062A_Data">Data10!$ID$11:$ID$17</definedName>
    <definedName name="A125998062A_Latest">Data10!$ID$17</definedName>
    <definedName name="A125998066K">Data11!$I$1:$I$10,Data11!$I$11:$I$17</definedName>
    <definedName name="A125998066K_Data">Data11!$I$11:$I$17</definedName>
    <definedName name="A125998066K_Latest">Data11!$I$17</definedName>
    <definedName name="A125998070A">Data11!$CF$1:$CF$10,Data11!$CF$11:$CF$17</definedName>
    <definedName name="A125998070A_Data">Data11!$CF$11:$CF$17</definedName>
    <definedName name="A125998070A_Latest">Data11!$CF$17</definedName>
    <definedName name="A125998074K">Data11!$DP$1:$DP$10,Data11!$DP$11:$DP$17</definedName>
    <definedName name="A125998074K_Data">Data11!$DP$11:$DP$17</definedName>
    <definedName name="A125998074K_Latest">Data11!$DP$17</definedName>
    <definedName name="A125998078V">Data10!$DB$1:$DB$10,Data10!$DB$11:$DB$17</definedName>
    <definedName name="A125998078V_Data">Data10!$DB$11:$DB$17</definedName>
    <definedName name="A125998078V_Latest">Data10!$DB$17</definedName>
    <definedName name="A125998082K">Data10!$FP$1:$FP$10,Data10!$FP$11:$FP$17</definedName>
    <definedName name="A125998082K_Data">Data10!$FP$11:$FP$17</definedName>
    <definedName name="A125998082K_Latest">Data10!$FP$17</definedName>
    <definedName name="A125998086V">Data11!$R$1:$R$10,Data11!$R$11:$R$17</definedName>
    <definedName name="A125998086V_Data">Data11!$R$11:$R$17</definedName>
    <definedName name="A125998086V_Latest">Data11!$R$17</definedName>
    <definedName name="A125998090K">Data11!$CR$1:$CR$10,Data11!$CR$11:$CR$17</definedName>
    <definedName name="A125998090K_Data">Data11!$CR$11:$CR$17</definedName>
    <definedName name="A125998090K_Latest">Data11!$CR$17</definedName>
    <definedName name="A125998094V">Data11!$C$1:$C$10,Data11!$C$11:$C$17</definedName>
    <definedName name="A125998094V_Data">Data11!$C$11:$C$17</definedName>
    <definedName name="A125998094V_Latest">Data11!$C$17</definedName>
    <definedName name="A125998098C">Data11!$AD$1:$AD$10,Data11!$AD$11:$AD$17</definedName>
    <definedName name="A125998098C_Data">Data11!$AD$11:$AD$17</definedName>
    <definedName name="A125998098C_Latest">Data11!$AD$17</definedName>
    <definedName name="A125998102J">Data11!$BB$1:$BB$10,Data11!$BB$11:$BB$17</definedName>
    <definedName name="A125998102J_Data">Data11!$BB$11:$BB$17</definedName>
    <definedName name="A125998102J_Latest">Data11!$BB$17</definedName>
    <definedName name="A125998106T">Data11!$DJ$1:$DJ$10,Data11!$DJ$11:$DJ$17</definedName>
    <definedName name="A125998106T_Data">Data11!$DJ$11:$DJ$17</definedName>
    <definedName name="A125998106T_Latest">Data11!$DJ$17</definedName>
    <definedName name="A125998110J">Data10!$EX$1:$EX$10,Data10!$EX$11:$EX$17</definedName>
    <definedName name="A125998110J_Data">Data10!$EX$11:$EX$17</definedName>
    <definedName name="A125998110J_Latest">Data10!$EX$17</definedName>
    <definedName name="A125998114T">Data10!$HL$1:$HL$10,Data10!$HL$11:$HL$17</definedName>
    <definedName name="A125998114T_Data">Data10!$HL$11:$HL$17</definedName>
    <definedName name="A125998114T_Latest">Data10!$HL$17</definedName>
    <definedName name="A125998122T">Data11!$X$1:$X$10,Data11!$X$11:$X$17</definedName>
    <definedName name="A125998122T_Data">Data11!$X$11:$X$17</definedName>
    <definedName name="A125998122T_Latest">Data11!$X$17</definedName>
    <definedName name="A125998126A">Data11!$AJ$1:$AJ$10,Data11!$AJ$11:$AJ$17</definedName>
    <definedName name="A125998126A_Data">Data11!$AJ$11:$AJ$17</definedName>
    <definedName name="A125998126A_Latest">Data11!$AJ$17</definedName>
    <definedName name="A125998130T">Data11!$AV$1:$AV$10,Data11!$AV$11:$AV$17</definedName>
    <definedName name="A125998130T_Data">Data11!$AV$11:$AV$17</definedName>
    <definedName name="A125998130T_Latest">Data11!$AV$17</definedName>
    <definedName name="A125998134A">Data11!$CL$1:$CL$10,Data11!$CL$11:$CL$17</definedName>
    <definedName name="A125998134A_Data">Data11!$CL$11:$CL$17</definedName>
    <definedName name="A125998134A_Latest">Data11!$CL$17</definedName>
    <definedName name="A125998138K">Data11!$EB$1:$EB$10,Data11!$EB$11:$EB$17</definedName>
    <definedName name="A125998138K_Data">Data11!$EB$11:$EB$17</definedName>
    <definedName name="A125998138K_Latest">Data11!$EB$17</definedName>
    <definedName name="A125998142A">Data10!$DN$1:$DN$10,Data10!$DN$11:$DN$17</definedName>
    <definedName name="A125998142A_Data">Data10!$DN$11:$DN$17</definedName>
    <definedName name="A125998142A_Latest">Data10!$DN$17</definedName>
    <definedName name="A125998146K">Data10!$EF$1:$EF$10,Data10!$EF$11:$EF$17</definedName>
    <definedName name="A125998146K_Data">Data10!$EF$11:$EF$17</definedName>
    <definedName name="A125998146K_Latest">Data10!$EF$17</definedName>
    <definedName name="A125998150A">Data10!$EL$1:$EL$10,Data10!$EL$11:$EL$17</definedName>
    <definedName name="A125998150A_Data">Data10!$EL$11:$EL$17</definedName>
    <definedName name="A125998150A_Latest">Data10!$EL$17</definedName>
    <definedName name="A125998154K">Data10!$FJ$1:$FJ$10,Data10!$FJ$11:$FJ$17</definedName>
    <definedName name="A125998154K_Data">Data10!$FJ$11:$FJ$17</definedName>
    <definedName name="A125998154K_Latest">Data10!$FJ$17</definedName>
    <definedName name="A125998158V">Data10!$FV$1:$FV$10,Data10!$FV$11:$FV$17</definedName>
    <definedName name="A125998158V_Data">Data10!$FV$11:$FV$17</definedName>
    <definedName name="A125998158V_Latest">Data10!$FV$17</definedName>
    <definedName name="A125998162K">Data10!$GB$1:$GB$10,Data10!$GB$11:$GB$17</definedName>
    <definedName name="A125998162K_Data">Data10!$GB$11:$GB$17</definedName>
    <definedName name="A125998162K_Latest">Data10!$GB$17</definedName>
    <definedName name="A125998166V">Data10!$HR$1:$HR$10,Data10!$HR$11:$HR$17</definedName>
    <definedName name="A125998166V_Data">Data10!$HR$11:$HR$17</definedName>
    <definedName name="A125998166V_Latest">Data10!$HR$17</definedName>
    <definedName name="A125998170K">Data11!$AP$1:$AP$10,Data11!$AP$11:$AP$17</definedName>
    <definedName name="A125998170K_Data">Data11!$AP$11:$AP$17</definedName>
    <definedName name="A125998170K_Latest">Data11!$AP$17</definedName>
    <definedName name="A125998174V">Data11!$BN$1:$BN$10,Data11!$BN$11:$BN$17</definedName>
    <definedName name="A125998174V_Data">Data11!$BN$11:$BN$17</definedName>
    <definedName name="A125998174V_Latest">Data11!$BN$17</definedName>
    <definedName name="A125998178C">Data11!$BT$1:$BT$10,Data11!$BT$11:$BT$17</definedName>
    <definedName name="A125998178C_Data">Data11!$BT$11:$BT$17</definedName>
    <definedName name="A125998178C_Latest">Data11!$BT$17</definedName>
    <definedName name="A125998182V">Data11!$CX$1:$CX$10,Data11!$CX$11:$CX$17</definedName>
    <definedName name="A125998182V_Data">Data11!$CX$11:$CX$17</definedName>
    <definedName name="A125998182V_Latest">Data11!$CX$17</definedName>
    <definedName name="A125998186C">Data11!$DD$1:$DD$10,Data11!$DD$11:$DD$17</definedName>
    <definedName name="A125998186C_Data">Data11!$DD$11:$DD$17</definedName>
    <definedName name="A125998186C_Latest">Data11!$DD$17</definedName>
    <definedName name="A125998190V">Data10!$ER$1:$ER$10,Data10!$ER$11:$ER$17</definedName>
    <definedName name="A125998190V_Data">Data10!$ER$11:$ER$17</definedName>
    <definedName name="A125998190V_Latest">Data10!$ER$17</definedName>
    <definedName name="A125998194C">Data10!$IG$1:$IG$10,Data10!$IG$11:$IG$17</definedName>
    <definedName name="A125998194C_Data">Data10!$IG$11:$IG$17</definedName>
    <definedName name="A125998194C_Latest">Data10!$IG$17</definedName>
    <definedName name="A125998198L">Data10!$IM$1:$IM$10,Data10!$IM$11:$IM$17</definedName>
    <definedName name="A125998198L_Data">Data10!$IM$11:$IM$17</definedName>
    <definedName name="A125998198L_Latest">Data10!$IM$17</definedName>
    <definedName name="A125998202T">Data11!$BH$1:$BH$10,Data11!$BH$11:$BH$17</definedName>
    <definedName name="A125998202T_Data">Data11!$BH$11:$BH$17</definedName>
    <definedName name="A125998202T_Latest">Data11!$BH$17</definedName>
    <definedName name="A125998206A">Data11!$EH$1:$EH$10,Data11!$EH$11:$EH$17</definedName>
    <definedName name="A125998206A_Data">Data11!$EH$11:$EH$17</definedName>
    <definedName name="A125998206A_Latest">Data11!$EH$17</definedName>
    <definedName name="A125998210T">Data10!$DH$1:$DH$10,Data10!$DH$11:$DH$17</definedName>
    <definedName name="A125998210T_Data">Data10!$DH$11:$DH$17</definedName>
    <definedName name="A125998210T_Latest">Data10!$DH$17</definedName>
    <definedName name="A125998214A">Data10!$DT$1:$DT$10,Data10!$DT$11:$DT$17</definedName>
    <definedName name="A125998214A_Data">Data10!$DT$11:$DT$17</definedName>
    <definedName name="A125998214A_Latest">Data10!$DT$17</definedName>
    <definedName name="A125998218K">Data10!$DZ$1:$DZ$10,Data10!$DZ$11:$DZ$17</definedName>
    <definedName name="A125998218K_Data">Data10!$DZ$11:$DZ$17</definedName>
    <definedName name="A125998218K_Latest">Data10!$DZ$17</definedName>
    <definedName name="A125998222A">Data10!$FD$1:$FD$10,Data10!$FD$11:$FD$17</definedName>
    <definedName name="A125998222A_Data">Data10!$FD$11:$FD$17</definedName>
    <definedName name="A125998222A_Latest">Data10!$FD$17</definedName>
    <definedName name="A125998226K">Data10!$GT$1:$GT$10,Data10!$GT$11:$GT$17</definedName>
    <definedName name="A125998226K_Data">Data10!$GT$11:$GT$17</definedName>
    <definedName name="A125998226K_Latest">Data10!$GT$17</definedName>
    <definedName name="A125998230A">Data10!$GZ$1:$GZ$10,Data10!$GZ$11:$GZ$17</definedName>
    <definedName name="A125998230A_Data">Data10!$GZ$11:$GZ$17</definedName>
    <definedName name="A125998230A_Latest">Data10!$GZ$17</definedName>
    <definedName name="A125998234K">Data10!$GH$1:$GH$10,Data10!$GH$11:$GH$17</definedName>
    <definedName name="A125998234K_Data">Data10!$GH$11:$GH$17</definedName>
    <definedName name="A125998234K_Latest">Data10!$GH$17</definedName>
    <definedName name="A125998238V">Data10!$HX$1:$HX$10,Data10!$HX$11:$HX$17</definedName>
    <definedName name="A125998238V_Data">Data10!$HX$11:$HX$17</definedName>
    <definedName name="A125998238V_Latest">Data10!$HX$17</definedName>
    <definedName name="A125998242K">Data11!$BZ$1:$BZ$10,Data11!$BZ$11:$BZ$17</definedName>
    <definedName name="A125998242K_Data">Data11!$BZ$11:$BZ$17</definedName>
    <definedName name="A125998242K_Latest">Data11!$BZ$17</definedName>
    <definedName name="A125998246V">Data11!$DV$1:$DV$10,Data11!$DV$11:$DV$17</definedName>
    <definedName name="A125998246V_Data">Data11!$DV$11:$DV$17</definedName>
    <definedName name="A125998246V_Latest">Data11!$DV$17</definedName>
    <definedName name="A125998250K">Data11!$EN$1:$EN$10,Data11!$EN$11:$EN$17</definedName>
    <definedName name="A125998250K_Data">Data11!$EN$11:$EN$17</definedName>
    <definedName name="A125998250K_Latest">Data11!$EN$17</definedName>
    <definedName name="A125998254V">Data3!$FZ$1:$FZ$10,Data3!$FZ$11:$FZ$17</definedName>
    <definedName name="A125998254V_Data">Data3!$FZ$11:$FZ$17</definedName>
    <definedName name="A125998254V_Latest">Data3!$FZ$17</definedName>
    <definedName name="A125998258C">Data3!$GR$1:$GR$10,Data3!$GR$11:$GR$17</definedName>
    <definedName name="A125998258C_Data">Data3!$GR$11:$GR$17</definedName>
    <definedName name="A125998258C_Latest">Data3!$GR$17</definedName>
    <definedName name="A125998262V">Data3!$HP$1:$HP$10,Data3!$HP$11:$HP$17</definedName>
    <definedName name="A125998262V_Data">Data3!$HP$11:$HP$17</definedName>
    <definedName name="A125998262V_Latest">Data3!$HP$17</definedName>
    <definedName name="A125998266C">Data3!$IK$1:$IK$10,Data3!$IK$11:$IK$17</definedName>
    <definedName name="A125998266C_Data">Data3!$IK$11:$IK$17</definedName>
    <definedName name="A125998266C_Latest">Data3!$IK$17</definedName>
    <definedName name="A125998270V">Data4!$BR$1:$BR$10,Data4!$BR$11:$BR$17</definedName>
    <definedName name="A125998270V_Data">Data4!$BR$11:$BR$17</definedName>
    <definedName name="A125998270V_Latest">Data4!$BR$17</definedName>
    <definedName name="A125998274C">Data4!$DB$1:$DB$10,Data4!$DB$11:$DB$17</definedName>
    <definedName name="A125998274C_Data">Data4!$DB$11:$DB$17</definedName>
    <definedName name="A125998274C_Latest">Data4!$DB$17</definedName>
    <definedName name="A125998278L">Data3!$CN$1:$CN$10,Data3!$CN$11:$CN$17</definedName>
    <definedName name="A125998278L_Data">Data3!$CN$11:$CN$17</definedName>
    <definedName name="A125998278L_Latest">Data3!$CN$17</definedName>
    <definedName name="A125998282C">Data3!$FB$1:$FB$10,Data3!$FB$11:$FB$17</definedName>
    <definedName name="A125998282C_Data">Data3!$FB$11:$FB$17</definedName>
    <definedName name="A125998282C_Latest">Data3!$FB$17</definedName>
    <definedName name="A125998286L">Data4!$D$1:$D$10,Data4!$D$11:$D$17</definedName>
    <definedName name="A125998286L_Data">Data4!$D$11:$D$17</definedName>
    <definedName name="A125998286L_Latest">Data4!$D$17</definedName>
    <definedName name="A125998290C">Data4!$CD$1:$CD$10,Data4!$CD$11:$CD$17</definedName>
    <definedName name="A125998290C_Data">Data4!$CD$11:$CD$17</definedName>
    <definedName name="A125998290C_Latest">Data4!$CD$17</definedName>
    <definedName name="A125998294L">Data3!$IE$1:$IE$10,Data3!$IE$11:$IE$17</definedName>
    <definedName name="A125998294L_Data">Data3!$IE$11:$IE$17</definedName>
    <definedName name="A125998294L_Latest">Data3!$IE$17</definedName>
    <definedName name="A125998298W">Data4!$P$1:$P$10,Data4!$P$11:$P$17</definedName>
    <definedName name="A125998298W_Data">Data4!$P$11:$P$17</definedName>
    <definedName name="A125998298W_Latest">Data4!$P$17</definedName>
    <definedName name="A125998302A">Data4!$AN$1:$AN$10,Data4!$AN$11:$AN$17</definedName>
    <definedName name="A125998302A_Data">Data4!$AN$11:$AN$17</definedName>
    <definedName name="A125998302A_Latest">Data4!$AN$17</definedName>
    <definedName name="A125998306K">Data4!$CV$1:$CV$10,Data4!$CV$11:$CV$17</definedName>
    <definedName name="A125998306K_Data">Data4!$CV$11:$CV$17</definedName>
    <definedName name="A125998306K_Latest">Data4!$CV$17</definedName>
    <definedName name="A125998310A">Data3!$EJ$1:$EJ$10,Data3!$EJ$11:$EJ$17</definedName>
    <definedName name="A125998310A_Data">Data3!$EJ$11:$EJ$17</definedName>
    <definedName name="A125998310A_Latest">Data3!$EJ$17</definedName>
    <definedName name="A125998314K">Data3!$GX$1:$GX$10,Data3!$GX$11:$GX$17</definedName>
    <definedName name="A125998314K_Data">Data3!$GX$11:$GX$17</definedName>
    <definedName name="A125998314K_Latest">Data3!$GX$17</definedName>
    <definedName name="A125998322K">Data4!$J$1:$J$10,Data4!$J$11:$J$17</definedName>
    <definedName name="A125998322K_Data">Data4!$J$11:$J$17</definedName>
    <definedName name="A125998322K_Latest">Data4!$J$17</definedName>
    <definedName name="A125998326V">Data4!$V$1:$V$10,Data4!$V$11:$V$17</definedName>
    <definedName name="A125998326V_Data">Data4!$V$11:$V$17</definedName>
    <definedName name="A125998326V_Latest">Data4!$V$17</definedName>
    <definedName name="A125998330K">Data4!$AH$1:$AH$10,Data4!$AH$11:$AH$17</definedName>
    <definedName name="A125998330K_Data">Data4!$AH$11:$AH$17</definedName>
    <definedName name="A125998330K_Latest">Data4!$AH$17</definedName>
    <definedName name="A125998334V">Data4!$BX$1:$BX$10,Data4!$BX$11:$BX$17</definedName>
    <definedName name="A125998334V_Data">Data4!$BX$11:$BX$17</definedName>
    <definedName name="A125998334V_Latest">Data4!$BX$17</definedName>
    <definedName name="A125998338C">Data4!$DN$1:$DN$10,Data4!$DN$11:$DN$17</definedName>
    <definedName name="A125998338C_Data">Data4!$DN$11:$DN$17</definedName>
    <definedName name="A125998338C_Latest">Data4!$DN$17</definedName>
    <definedName name="A125998342V">Data3!$CZ$1:$CZ$10,Data3!$CZ$11:$CZ$17</definedName>
    <definedName name="A125998342V_Data">Data3!$CZ$11:$CZ$17</definedName>
    <definedName name="A125998342V_Latest">Data3!$CZ$17</definedName>
    <definedName name="A125998346C">Data3!$DR$1:$DR$10,Data3!$DR$11:$DR$17</definedName>
    <definedName name="A125998346C_Data">Data3!$DR$11:$DR$17</definedName>
    <definedName name="A125998346C_Latest">Data3!$DR$17</definedName>
    <definedName name="A125998350V">Data3!$DX$1:$DX$10,Data3!$DX$11:$DX$17</definedName>
    <definedName name="A125998350V_Data">Data3!$DX$11:$DX$17</definedName>
    <definedName name="A125998350V_Latest">Data3!$DX$17</definedName>
    <definedName name="A125998354C">Data3!$EV$1:$EV$10,Data3!$EV$11:$EV$17</definedName>
    <definedName name="A125998354C_Data">Data3!$EV$11:$EV$17</definedName>
    <definedName name="A125998354C_Latest">Data3!$EV$17</definedName>
    <definedName name="A125998358L">Data3!$FH$1:$FH$10,Data3!$FH$11:$FH$17</definedName>
    <definedName name="A125998358L_Data">Data3!$FH$11:$FH$17</definedName>
    <definedName name="A125998358L_Latest">Data3!$FH$17</definedName>
    <definedName name="A125998362C">Data3!$FN$1:$FN$10,Data3!$FN$11:$FN$17</definedName>
    <definedName name="A125998362C_Data">Data3!$FN$11:$FN$17</definedName>
    <definedName name="A125998362C_Latest">Data3!$FN$17</definedName>
    <definedName name="A125998366L">Data3!$HD$1:$HD$10,Data3!$HD$11:$HD$17</definedName>
    <definedName name="A125998366L_Data">Data3!$HD$11:$HD$17</definedName>
    <definedName name="A125998366L_Latest">Data3!$HD$17</definedName>
    <definedName name="A125998370C">Data4!$AB$1:$AB$10,Data4!$AB$11:$AB$17</definedName>
    <definedName name="A125998370C_Data">Data4!$AB$11:$AB$17</definedName>
    <definedName name="A125998370C_Latest">Data4!$AB$17</definedName>
    <definedName name="A125998374L">Data4!$AZ$1:$AZ$10,Data4!$AZ$11:$AZ$17</definedName>
    <definedName name="A125998374L_Data">Data4!$AZ$11:$AZ$17</definedName>
    <definedName name="A125998374L_Latest">Data4!$AZ$17</definedName>
    <definedName name="A125998378W">Data4!$BF$1:$BF$10,Data4!$BF$11:$BF$17</definedName>
    <definedName name="A125998378W_Data">Data4!$BF$11:$BF$17</definedName>
    <definedName name="A125998378W_Latest">Data4!$BF$17</definedName>
    <definedName name="A125998382L">Data4!$CJ$1:$CJ$10,Data4!$CJ$11:$CJ$17</definedName>
    <definedName name="A125998382L_Data">Data4!$CJ$11:$CJ$17</definedName>
    <definedName name="A125998382L_Latest">Data4!$CJ$17</definedName>
    <definedName name="A125998386W">Data4!$CP$1:$CP$10,Data4!$CP$11:$CP$17</definedName>
    <definedName name="A125998386W_Data">Data4!$CP$11:$CP$17</definedName>
    <definedName name="A125998386W_Latest">Data4!$CP$17</definedName>
    <definedName name="A125998390L">Data3!$ED$1:$ED$10,Data3!$ED$11:$ED$17</definedName>
    <definedName name="A125998390L_Data">Data3!$ED$11:$ED$17</definedName>
    <definedName name="A125998390L_Latest">Data3!$ED$17</definedName>
    <definedName name="A125998394W">Data3!$HS$1:$HS$10,Data3!$HS$11:$HS$17</definedName>
    <definedName name="A125998394W_Data">Data3!$HS$11:$HS$17</definedName>
    <definedName name="A125998394W_Latest">Data3!$HS$17</definedName>
    <definedName name="A125998398F">Data3!$HY$1:$HY$10,Data3!$HY$11:$HY$17</definedName>
    <definedName name="A125998398F_Data">Data3!$HY$11:$HY$17</definedName>
    <definedName name="A125998398F_Latest">Data3!$HY$17</definedName>
    <definedName name="A125998402K">Data4!$AT$1:$AT$10,Data4!$AT$11:$AT$17</definedName>
    <definedName name="A125998402K_Data">Data4!$AT$11:$AT$17</definedName>
    <definedName name="A125998402K_Latest">Data4!$AT$17</definedName>
    <definedName name="A125998406V">Data4!$DT$1:$DT$10,Data4!$DT$11:$DT$17</definedName>
    <definedName name="A125998406V_Data">Data4!$DT$11:$DT$17</definedName>
    <definedName name="A125998406V_Latest">Data4!$DT$17</definedName>
    <definedName name="A125998410K">Data3!$CT$1:$CT$10,Data3!$CT$11:$CT$17</definedName>
    <definedName name="A125998410K_Data">Data3!$CT$11:$CT$17</definedName>
    <definedName name="A125998410K_Latest">Data3!$CT$17</definedName>
    <definedName name="A125998414V">Data3!$DF$1:$DF$10,Data3!$DF$11:$DF$17</definedName>
    <definedName name="A125998414V_Data">Data3!$DF$11:$DF$17</definedName>
    <definedName name="A125998414V_Latest">Data3!$DF$17</definedName>
    <definedName name="A125998418C">Data3!$DL$1:$DL$10,Data3!$DL$11:$DL$17</definedName>
    <definedName name="A125998418C_Data">Data3!$DL$11:$DL$17</definedName>
    <definedName name="A125998418C_Latest">Data3!$DL$17</definedName>
    <definedName name="A125998422V">Data3!$EP$1:$EP$10,Data3!$EP$11:$EP$17</definedName>
    <definedName name="A125998422V_Data">Data3!$EP$11:$EP$17</definedName>
    <definedName name="A125998422V_Latest">Data3!$EP$17</definedName>
    <definedName name="A125998426C">Data3!$GF$1:$GF$10,Data3!$GF$11:$GF$17</definedName>
    <definedName name="A125998426C_Data">Data3!$GF$11:$GF$17</definedName>
    <definedName name="A125998426C_Latest">Data3!$GF$17</definedName>
    <definedName name="A125998430V">Data3!$GL$1:$GL$10,Data3!$GL$11:$GL$17</definedName>
    <definedName name="A125998430V_Data">Data3!$GL$11:$GL$17</definedName>
    <definedName name="A125998430V_Latest">Data3!$GL$17</definedName>
    <definedName name="A125998434C">Data3!$FT$1:$FT$10,Data3!$FT$11:$FT$17</definedName>
    <definedName name="A125998434C_Data">Data3!$FT$11:$FT$17</definedName>
    <definedName name="A125998434C_Latest">Data3!$FT$17</definedName>
    <definedName name="A125998438L">Data3!$HJ$1:$HJ$10,Data3!$HJ$11:$HJ$17</definedName>
    <definedName name="A125998438L_Data">Data3!$HJ$11:$HJ$17</definedName>
    <definedName name="A125998438L_Latest">Data3!$HJ$17</definedName>
    <definedName name="A125998442C">Data4!$BL$1:$BL$10,Data4!$BL$11:$BL$17</definedName>
    <definedName name="A125998442C_Data">Data4!$BL$11:$BL$17</definedName>
    <definedName name="A125998442C_Latest">Data4!$BL$17</definedName>
    <definedName name="A125998446L">Data4!$DH$1:$DH$10,Data4!$DH$11:$DH$17</definedName>
    <definedName name="A125998446L_Data">Data4!$DH$11:$DH$17</definedName>
    <definedName name="A125998446L_Latest">Data4!$DH$17</definedName>
    <definedName name="A125998450C">Data4!$DZ$1:$DZ$10,Data4!$DZ$11:$DZ$17</definedName>
    <definedName name="A125998450C_Data">Data4!$DZ$11:$DZ$17</definedName>
    <definedName name="A125998450C_Latest">Data4!$DZ$17</definedName>
    <definedName name="A125998454L">Data7!$BL$1:$BL$10,Data7!$BL$11:$BL$17</definedName>
    <definedName name="A125998454L_Data">Data7!$BL$11:$BL$17</definedName>
    <definedName name="A125998454L_Latest">Data7!$BL$17</definedName>
    <definedName name="A125998458W">Data7!$CD$1:$CD$10,Data7!$CD$11:$CD$17</definedName>
    <definedName name="A125998458W_Data">Data7!$CD$11:$CD$17</definedName>
    <definedName name="A125998458W_Latest">Data7!$CD$17</definedName>
    <definedName name="A125998462L">Data7!$DB$1:$DB$10,Data7!$DB$11:$DB$17</definedName>
    <definedName name="A125998462L_Data">Data7!$DB$11:$DB$17</definedName>
    <definedName name="A125998462L_Latest">Data7!$DB$17</definedName>
    <definedName name="A125998466W">Data7!$DW$1:$DW$10,Data7!$DW$11:$DW$17</definedName>
    <definedName name="A125998466W_Data">Data7!$DW$11:$DW$17</definedName>
    <definedName name="A125998466W_Latest">Data7!$DW$17</definedName>
    <definedName name="A125998470L">Data7!$GT$1:$GT$10,Data7!$GT$11:$GT$17</definedName>
    <definedName name="A125998470L_Data">Data7!$GT$11:$GT$17</definedName>
    <definedName name="A125998470L_Latest">Data7!$GT$17</definedName>
    <definedName name="A125998474W">Data7!$ID$1:$ID$10,Data7!$ID$11:$ID$17</definedName>
    <definedName name="A125998474W_Data">Data7!$ID$11:$ID$17</definedName>
    <definedName name="A125998474W_Latest">Data7!$ID$17</definedName>
    <definedName name="A125998478F">Data6!$HP$1:$HP$10,Data6!$HP$11:$HP$17</definedName>
    <definedName name="A125998478F_Data">Data6!$HP$11:$HP$17</definedName>
    <definedName name="A125998478F_Latest">Data6!$HP$17</definedName>
    <definedName name="A125998482W">Data7!$AN$1:$AN$10,Data7!$AN$11:$AN$17</definedName>
    <definedName name="A125998482W_Data">Data7!$AN$11:$AN$17</definedName>
    <definedName name="A125998482W_Latest">Data7!$AN$17</definedName>
    <definedName name="A125998486F">Data7!$EF$1:$EF$10,Data7!$EF$11:$EF$17</definedName>
    <definedName name="A125998486F_Data">Data7!$EF$11:$EF$17</definedName>
    <definedName name="A125998486F_Latest">Data7!$EF$17</definedName>
    <definedName name="A125998490W">Data7!$HF$1:$HF$10,Data7!$HF$11:$HF$17</definedName>
    <definedName name="A125998490W_Data">Data7!$HF$11:$HF$17</definedName>
    <definedName name="A125998490W_Latest">Data7!$HF$17</definedName>
    <definedName name="A125998494F">Data7!$DQ$1:$DQ$10,Data7!$DQ$11:$DQ$17</definedName>
    <definedName name="A125998494F_Data">Data7!$DQ$11:$DQ$17</definedName>
    <definedName name="A125998494F_Latest">Data7!$DQ$17</definedName>
    <definedName name="A125998498R">Data7!$ER$1:$ER$10,Data7!$ER$11:$ER$17</definedName>
    <definedName name="A125998498R_Data">Data7!$ER$11:$ER$17</definedName>
    <definedName name="A125998498R_Latest">Data7!$ER$17</definedName>
    <definedName name="A125998502V">Data7!$FP$1:$FP$10,Data7!$FP$11:$FP$17</definedName>
    <definedName name="A125998502V_Data">Data7!$FP$11:$FP$17</definedName>
    <definedName name="A125998502V_Latest">Data7!$FP$17</definedName>
    <definedName name="A125998506C">Data7!$HX$1:$HX$10,Data7!$HX$11:$HX$17</definedName>
    <definedName name="A125998506C_Data">Data7!$HX$11:$HX$17</definedName>
    <definedName name="A125998506C_Latest">Data7!$HX$17</definedName>
    <definedName name="A125998510V">Data7!$V$1:$V$10,Data7!$V$11:$V$17</definedName>
    <definedName name="A125998510V_Data">Data7!$V$11:$V$17</definedName>
    <definedName name="A125998510V_Latest">Data7!$V$17</definedName>
    <definedName name="A125998514C">Data7!$CJ$1:$CJ$10,Data7!$CJ$11:$CJ$17</definedName>
    <definedName name="A125998514C_Data">Data7!$CJ$11:$CJ$17</definedName>
    <definedName name="A125998514C_Latest">Data7!$CJ$17</definedName>
    <definedName name="A125998522C">Data7!$EL$1:$EL$10,Data7!$EL$11:$EL$17</definedName>
    <definedName name="A125998522C_Data">Data7!$EL$11:$EL$17</definedName>
    <definedName name="A125998522C_Latest">Data7!$EL$17</definedName>
    <definedName name="A125998526L">Data7!$EX$1:$EX$10,Data7!$EX$11:$EX$17</definedName>
    <definedName name="A125998526L_Data">Data7!$EX$11:$EX$17</definedName>
    <definedName name="A125998526L_Latest">Data7!$EX$17</definedName>
    <definedName name="A125998530C">Data7!$FJ$1:$FJ$10,Data7!$FJ$11:$FJ$17</definedName>
    <definedName name="A125998530C_Data">Data7!$FJ$11:$FJ$17</definedName>
    <definedName name="A125998530C_Latest">Data7!$FJ$17</definedName>
    <definedName name="A125998534L">Data7!$GZ$1:$GZ$10,Data7!$GZ$11:$GZ$17</definedName>
    <definedName name="A125998534L_Data">Data7!$GZ$11:$GZ$17</definedName>
    <definedName name="A125998534L_Latest">Data7!$GZ$17</definedName>
    <definedName name="A125998538W">Data7!$IP$1:$IP$10,Data7!$IP$11:$IP$17</definedName>
    <definedName name="A125998538W_Data">Data7!$IP$11:$IP$17</definedName>
    <definedName name="A125998538W_Latest">Data7!$IP$17</definedName>
    <definedName name="A125998542L">Data6!$IB$1:$IB$10,Data6!$IB$11:$IB$17</definedName>
    <definedName name="A125998542L_Data">Data6!$IB$11:$IB$17</definedName>
    <definedName name="A125998542L_Latest">Data6!$IB$17</definedName>
    <definedName name="A125998546W">Data7!$D$1:$D$10,Data7!$D$11:$D$17</definedName>
    <definedName name="A125998546W_Data">Data7!$D$11:$D$17</definedName>
    <definedName name="A125998546W_Latest">Data7!$D$17</definedName>
    <definedName name="A125998550L">Data7!$J$1:$J$10,Data7!$J$11:$J$17</definedName>
    <definedName name="A125998550L_Data">Data7!$J$11:$J$17</definedName>
    <definedName name="A125998550L_Latest">Data7!$J$17</definedName>
    <definedName name="A125998554W">Data7!$AH$1:$AH$10,Data7!$AH$11:$AH$17</definedName>
    <definedName name="A125998554W_Data">Data7!$AH$11:$AH$17</definedName>
    <definedName name="A125998554W_Latest">Data7!$AH$17</definedName>
    <definedName name="A125998558F">Data7!$AT$1:$AT$10,Data7!$AT$11:$AT$17</definedName>
    <definedName name="A125998558F_Data">Data7!$AT$11:$AT$17</definedName>
    <definedName name="A125998558F_Latest">Data7!$AT$17</definedName>
    <definedName name="A125998562W">Data7!$AZ$1:$AZ$10,Data7!$AZ$11:$AZ$17</definedName>
    <definedName name="A125998562W_Data">Data7!$AZ$11:$AZ$17</definedName>
    <definedName name="A125998562W_Latest">Data7!$AZ$17</definedName>
    <definedName name="A125998566F">Data7!$CP$1:$CP$10,Data7!$CP$11:$CP$17</definedName>
    <definedName name="A125998566F_Data">Data7!$CP$11:$CP$17</definedName>
    <definedName name="A125998566F_Latest">Data7!$CP$17</definedName>
    <definedName name="A125998570W">Data7!$FD$1:$FD$10,Data7!$FD$11:$FD$17</definedName>
    <definedName name="A125998570W_Data">Data7!$FD$11:$FD$17</definedName>
    <definedName name="A125998570W_Latest">Data7!$FD$17</definedName>
    <definedName name="A125998574F">Data7!$GB$1:$GB$10,Data7!$GB$11:$GB$17</definedName>
    <definedName name="A125998574F_Data">Data7!$GB$11:$GB$17</definedName>
    <definedName name="A125998574F_Latest">Data7!$GB$17</definedName>
    <definedName name="A125998578R">Data7!$GH$1:$GH$10,Data7!$GH$11:$GH$17</definedName>
    <definedName name="A125998578R_Data">Data7!$GH$11:$GH$17</definedName>
    <definedName name="A125998578R_Latest">Data7!$GH$17</definedName>
    <definedName name="A125998582F">Data7!$HL$1:$HL$10,Data7!$HL$11:$HL$17</definedName>
    <definedName name="A125998582F_Data">Data7!$HL$11:$HL$17</definedName>
    <definedName name="A125998582F_Latest">Data7!$HL$17</definedName>
    <definedName name="A125998586R">Data7!$HR$1:$HR$10,Data7!$HR$11:$HR$17</definedName>
    <definedName name="A125998586R_Data">Data7!$HR$11:$HR$17</definedName>
    <definedName name="A125998586R_Latest">Data7!$HR$17</definedName>
    <definedName name="A125998590F">Data7!$P$1:$P$10,Data7!$P$11:$P$17</definedName>
    <definedName name="A125998590F_Data">Data7!$P$11:$P$17</definedName>
    <definedName name="A125998590F_Latest">Data7!$P$17</definedName>
    <definedName name="A125998594R">Data7!$DE$1:$DE$10,Data7!$DE$11:$DE$17</definedName>
    <definedName name="A125998594R_Data">Data7!$DE$11:$DE$17</definedName>
    <definedName name="A125998594R_Latest">Data7!$DE$17</definedName>
    <definedName name="A125998598X">Data7!$DK$1:$DK$10,Data7!$DK$11:$DK$17</definedName>
    <definedName name="A125998598X_Data">Data7!$DK$11:$DK$17</definedName>
    <definedName name="A125998598X_Latest">Data7!$DK$17</definedName>
    <definedName name="A125998602C">Data7!$FV$1:$FV$10,Data7!$FV$11:$FV$17</definedName>
    <definedName name="A125998602C_Data">Data7!$FV$11:$FV$17</definedName>
    <definedName name="A125998602C_Latest">Data7!$FV$17</definedName>
    <definedName name="A125998606L">Data8!$F$1:$F$10,Data8!$F$11:$F$17</definedName>
    <definedName name="A125998606L_Data">Data8!$F$11:$F$17</definedName>
    <definedName name="A125998606L_Latest">Data8!$F$17</definedName>
    <definedName name="A125998610C">Data6!$HV$1:$HV$10,Data6!$HV$11:$HV$17</definedName>
    <definedName name="A125998610C_Data">Data6!$HV$11:$HV$17</definedName>
    <definedName name="A125998610C_Latest">Data6!$HV$17</definedName>
    <definedName name="A125998614L">Data6!$IH$1:$IH$10,Data6!$IH$11:$IH$17</definedName>
    <definedName name="A125998614L_Data">Data6!$IH$11:$IH$17</definedName>
    <definedName name="A125998614L_Latest">Data6!$IH$17</definedName>
    <definedName name="A125998618W">Data6!$IN$1:$IN$10,Data6!$IN$11:$IN$17</definedName>
    <definedName name="A125998618W_Data">Data6!$IN$11:$IN$17</definedName>
    <definedName name="A125998618W_Latest">Data6!$IN$17</definedName>
    <definedName name="A125998622L">Data7!$AB$1:$AB$10,Data7!$AB$11:$AB$17</definedName>
    <definedName name="A125998622L_Data">Data7!$AB$11:$AB$17</definedName>
    <definedName name="A125998622L_Latest">Data7!$AB$17</definedName>
    <definedName name="A125998626W">Data7!$BR$1:$BR$10,Data7!$BR$11:$BR$17</definedName>
    <definedName name="A125998626W_Data">Data7!$BR$11:$BR$17</definedName>
    <definedName name="A125998626W_Latest">Data7!$BR$17</definedName>
    <definedName name="A125998630L">Data7!$BX$1:$BX$10,Data7!$BX$11:$BX$17</definedName>
    <definedName name="A125998630L_Data">Data7!$BX$11:$BX$17</definedName>
    <definedName name="A125998630L_Latest">Data7!$BX$17</definedName>
    <definedName name="A125998634W">Data7!$BF$1:$BF$10,Data7!$BF$11:$BF$17</definedName>
    <definedName name="A125998634W_Data">Data7!$BF$11:$BF$17</definedName>
    <definedName name="A125998634W_Latest">Data7!$BF$17</definedName>
    <definedName name="A125998638F">Data7!$CV$1:$CV$10,Data7!$CV$11:$CV$17</definedName>
    <definedName name="A125998638F_Data">Data7!$CV$11:$CV$17</definedName>
    <definedName name="A125998638F_Latest">Data7!$CV$17</definedName>
    <definedName name="A125998642W">Data7!$GN$1:$GN$10,Data7!$GN$11:$GN$17</definedName>
    <definedName name="A125998642W_Data">Data7!$GN$11:$GN$17</definedName>
    <definedName name="A125998642W_Latest">Data7!$GN$17</definedName>
    <definedName name="A125998646F">Data7!$IJ$1:$IJ$10,Data7!$IJ$11:$IJ$17</definedName>
    <definedName name="A125998646F_Data">Data7!$IJ$11:$IJ$17</definedName>
    <definedName name="A125998646F_Latest">Data7!$IJ$17</definedName>
    <definedName name="A125998650W">Data8!$L$1:$L$10,Data8!$L$11:$L$17</definedName>
    <definedName name="A125998650W_Data">Data8!$L$11:$L$17</definedName>
    <definedName name="A125998650W_Latest">Data8!$L$17</definedName>
    <definedName name="A125998654F">Data8!$DD$1:$DD$10,Data8!$DD$11:$DD$17</definedName>
    <definedName name="A125998654F_Data">Data8!$DD$11:$DD$17</definedName>
    <definedName name="A125998654F_Latest">Data8!$DD$17</definedName>
    <definedName name="A125998658R">Data8!$DV$1:$DV$10,Data8!$DV$11:$DV$17</definedName>
    <definedName name="A125998658R_Data">Data8!$DV$11:$DV$17</definedName>
    <definedName name="A125998658R_Latest">Data8!$DV$17</definedName>
    <definedName name="A125998662F">Data8!$ET$1:$ET$10,Data8!$ET$11:$ET$17</definedName>
    <definedName name="A125998662F_Data">Data8!$ET$11:$ET$17</definedName>
    <definedName name="A125998662F_Latest">Data8!$ET$17</definedName>
    <definedName name="A125998666R">Data8!$FO$1:$FO$10,Data8!$FO$11:$FO$17</definedName>
    <definedName name="A125998666R_Data">Data8!$FO$11:$FO$17</definedName>
    <definedName name="A125998666R_Latest">Data8!$FO$17</definedName>
    <definedName name="A125998670F">Data8!$IL$1:$IL$10,Data8!$IL$11:$IL$17</definedName>
    <definedName name="A125998670F_Data">Data8!$IL$11:$IL$17</definedName>
    <definedName name="A125998670F_Latest">Data8!$IL$17</definedName>
    <definedName name="A125998674R">Data9!$AF$1:$AF$10,Data9!$AF$11:$AF$17</definedName>
    <definedName name="A125998674R_Data">Data9!$AF$11:$AF$17</definedName>
    <definedName name="A125998674R_Latest">Data9!$AF$17</definedName>
    <definedName name="A125998678X">Data8!$R$1:$R$10,Data8!$R$11:$R$17</definedName>
    <definedName name="A125998678X_Data">Data8!$R$11:$R$17</definedName>
    <definedName name="A125998678X_Latest">Data8!$R$17</definedName>
    <definedName name="A125998682R">Data8!$CF$1:$CF$10,Data8!$CF$11:$CF$17</definedName>
    <definedName name="A125998682R_Data">Data8!$CF$11:$CF$17</definedName>
    <definedName name="A125998682R_Latest">Data8!$CF$17</definedName>
    <definedName name="A125998686X">Data8!$FX$1:$FX$10,Data8!$FX$11:$FX$17</definedName>
    <definedName name="A125998686X_Data">Data8!$FX$11:$FX$17</definedName>
    <definedName name="A125998686X_Latest">Data8!$FX$17</definedName>
    <definedName name="A125998690R">Data9!$H$1:$H$10,Data9!$H$11:$H$17</definedName>
    <definedName name="A125998690R_Data">Data9!$H$11:$H$17</definedName>
    <definedName name="A125998690R_Latest">Data9!$H$17</definedName>
    <definedName name="A125998694X">Data8!$FI$1:$FI$10,Data8!$FI$11:$FI$17</definedName>
    <definedName name="A125998694X_Data">Data8!$FI$11:$FI$17</definedName>
    <definedName name="A125998694X_Latest">Data8!$FI$17</definedName>
    <definedName name="A125998698J">Data8!$GJ$1:$GJ$10,Data8!$GJ$11:$GJ$17</definedName>
    <definedName name="A125998698J_Data">Data8!$GJ$11:$GJ$17</definedName>
    <definedName name="A125998698J_Latest">Data8!$GJ$17</definedName>
    <definedName name="A125998702L">Data8!$HH$1:$HH$10,Data8!$HH$11:$HH$17</definedName>
    <definedName name="A125998702L_Data">Data8!$HH$11:$HH$17</definedName>
    <definedName name="A125998702L_Latest">Data8!$HH$17</definedName>
    <definedName name="A125998706W">Data9!$Z$1:$Z$10,Data9!$Z$11:$Z$17</definedName>
    <definedName name="A125998706W_Data">Data9!$Z$11:$Z$17</definedName>
    <definedName name="A125998706W_Latest">Data9!$Z$17</definedName>
    <definedName name="A125998710L">Data8!$BN$1:$BN$10,Data8!$BN$11:$BN$17</definedName>
    <definedName name="A125998710L_Data">Data8!$BN$11:$BN$17</definedName>
    <definedName name="A125998710L_Latest">Data8!$BN$17</definedName>
    <definedName name="A125998714W">Data8!$EB$1:$EB$10,Data8!$EB$11:$EB$17</definedName>
    <definedName name="A125998714W_Data">Data8!$EB$11:$EB$17</definedName>
    <definedName name="A125998714W_Latest">Data8!$EB$17</definedName>
    <definedName name="A125998722W">Data8!$GD$1:$GD$10,Data8!$GD$11:$GD$17</definedName>
    <definedName name="A125998722W_Data">Data8!$GD$11:$GD$17</definedName>
    <definedName name="A125998722W_Latest">Data8!$GD$17</definedName>
    <definedName name="A125998726F">Data8!$GP$1:$GP$10,Data8!$GP$11:$GP$17</definedName>
    <definedName name="A125998726F_Data">Data8!$GP$11:$GP$17</definedName>
    <definedName name="A125998726F_Latest">Data8!$GP$17</definedName>
    <definedName name="A125998730W">Data8!$HB$1:$HB$10,Data8!$HB$11:$HB$17</definedName>
    <definedName name="A125998730W_Data">Data8!$HB$11:$HB$17</definedName>
    <definedName name="A125998730W_Latest">Data8!$HB$17</definedName>
    <definedName name="A125998734F">Data9!$B$1:$B$10,Data9!$B$11:$B$17</definedName>
    <definedName name="A125998734F_Data">Data9!$B$11:$B$17</definedName>
    <definedName name="A125998734F_Latest">Data9!$B$17</definedName>
    <definedName name="A125998738R">Data9!$AR$1:$AR$10,Data9!$AR$11:$AR$17</definedName>
    <definedName name="A125998738R_Data">Data9!$AR$11:$AR$17</definedName>
    <definedName name="A125998738R_Latest">Data9!$AR$17</definedName>
    <definedName name="A125998742F">Data8!$AD$1:$AD$10,Data8!$AD$11:$AD$17</definedName>
    <definedName name="A125998742F_Data">Data8!$AD$11:$AD$17</definedName>
    <definedName name="A125998742F_Latest">Data8!$AD$17</definedName>
    <definedName name="A125998746R">Data8!$AV$1:$AV$10,Data8!$AV$11:$AV$17</definedName>
    <definedName name="A125998746R_Data">Data8!$AV$11:$AV$17</definedName>
    <definedName name="A125998746R_Latest">Data8!$AV$17</definedName>
    <definedName name="A125998750F">Data8!$BB$1:$BB$10,Data8!$BB$11:$BB$17</definedName>
    <definedName name="A125998750F_Data">Data8!$BB$11:$BB$17</definedName>
    <definedName name="A125998750F_Latest">Data8!$BB$17</definedName>
    <definedName name="A125998754R">Data8!$BZ$1:$BZ$10,Data8!$BZ$11:$BZ$17</definedName>
    <definedName name="A125998754R_Data">Data8!$BZ$11:$BZ$17</definedName>
    <definedName name="A125998754R_Latest">Data8!$BZ$17</definedName>
    <definedName name="A125998758X">Data8!$CL$1:$CL$10,Data8!$CL$11:$CL$17</definedName>
    <definedName name="A125998758X_Data">Data8!$CL$11:$CL$17</definedName>
    <definedName name="A125998758X_Latest">Data8!$CL$17</definedName>
    <definedName name="A125998762R">Data8!$CR$1:$CR$10,Data8!$CR$11:$CR$17</definedName>
    <definedName name="A125998762R_Data">Data8!$CR$11:$CR$17</definedName>
    <definedName name="A125998762R_Latest">Data8!$CR$17</definedName>
    <definedName name="A125998766X">Data8!$EH$1:$EH$10,Data8!$EH$11:$EH$17</definedName>
    <definedName name="A125998766X_Data">Data8!$EH$11:$EH$17</definedName>
    <definedName name="A125998766X_Latest">Data8!$EH$17</definedName>
    <definedName name="A125998770R">Data8!$GV$1:$GV$10,Data8!$GV$11:$GV$17</definedName>
    <definedName name="A125998770R_Data">Data8!$GV$11:$GV$17</definedName>
    <definedName name="A125998770R_Latest">Data8!$GV$17</definedName>
    <definedName name="A125998774X">Data8!$HT$1:$HT$10,Data8!$HT$11:$HT$17</definedName>
    <definedName name="A125998774X_Data">Data8!$HT$11:$HT$17</definedName>
    <definedName name="A125998774X_Latest">Data8!$HT$17</definedName>
    <definedName name="A125998778J">Data8!$HZ$1:$HZ$10,Data8!$HZ$11:$HZ$17</definedName>
    <definedName name="A125998778J_Data">Data8!$HZ$11:$HZ$17</definedName>
    <definedName name="A125998778J_Latest">Data8!$HZ$17</definedName>
    <definedName name="A125998782X">Data9!$N$1:$N$10,Data9!$N$11:$N$17</definedName>
    <definedName name="A125998782X_Data">Data9!$N$11:$N$17</definedName>
    <definedName name="A125998782X_Latest">Data9!$N$17</definedName>
    <definedName name="A125998786J">Data9!$T$1:$T$10,Data9!$T$11:$T$17</definedName>
    <definedName name="A125998786J_Data">Data9!$T$11:$T$17</definedName>
    <definedName name="A125998786J_Latest">Data9!$T$17</definedName>
    <definedName name="A125998790X">Data8!$BH$1:$BH$10,Data8!$BH$11:$BH$17</definedName>
    <definedName name="A125998790X_Data">Data8!$BH$11:$BH$17</definedName>
    <definedName name="A125998790X_Latest">Data8!$BH$17</definedName>
    <definedName name="A125998794J">Data8!$EW$1:$EW$10,Data8!$EW$11:$EW$17</definedName>
    <definedName name="A125998794J_Data">Data8!$EW$11:$EW$17</definedName>
    <definedName name="A125998794J_Latest">Data8!$EW$17</definedName>
    <definedName name="A125998798T">Data8!$FC$1:$FC$10,Data8!$FC$11:$FC$17</definedName>
    <definedName name="A125998798T_Data">Data8!$FC$11:$FC$17</definedName>
    <definedName name="A125998798T_Latest">Data8!$FC$17</definedName>
    <definedName name="A125998802W">Data8!$HN$1:$HN$10,Data8!$HN$11:$HN$17</definedName>
    <definedName name="A125998802W_Data">Data8!$HN$11:$HN$17</definedName>
    <definedName name="A125998802W_Latest">Data8!$HN$17</definedName>
    <definedName name="A125998806F">Data9!$AX$1:$AX$10,Data9!$AX$11:$AX$17</definedName>
    <definedName name="A125998806F_Data">Data9!$AX$11:$AX$17</definedName>
    <definedName name="A125998806F_Latest">Data9!$AX$17</definedName>
    <definedName name="A125998810W">Data8!$X$1:$X$10,Data8!$X$11:$X$17</definedName>
    <definedName name="A125998810W_Data">Data8!$X$11:$X$17</definedName>
    <definedName name="A125998810W_Latest">Data8!$X$17</definedName>
    <definedName name="A125998814F">Data8!$AJ$1:$AJ$10,Data8!$AJ$11:$AJ$17</definedName>
    <definedName name="A125998814F_Data">Data8!$AJ$11:$AJ$17</definedName>
    <definedName name="A125998814F_Latest">Data8!$AJ$17</definedName>
    <definedName name="A125998818R">Data8!$AP$1:$AP$10,Data8!$AP$11:$AP$17</definedName>
    <definedName name="A125998818R_Data">Data8!$AP$11:$AP$17</definedName>
    <definedName name="A125998818R_Latest">Data8!$AP$17</definedName>
    <definedName name="A125998822F">Data8!$BT$1:$BT$10,Data8!$BT$11:$BT$17</definedName>
    <definedName name="A125998822F_Data">Data8!$BT$11:$BT$17</definedName>
    <definedName name="A125998822F_Latest">Data8!$BT$17</definedName>
    <definedName name="A125998826R">Data8!$DJ$1:$DJ$10,Data8!$DJ$11:$DJ$17</definedName>
    <definedName name="A125998826R_Data">Data8!$DJ$11:$DJ$17</definedName>
    <definedName name="A125998826R_Latest">Data8!$DJ$17</definedName>
    <definedName name="A125998830F">Data8!$DP$1:$DP$10,Data8!$DP$11:$DP$17</definedName>
    <definedName name="A125998830F_Data">Data8!$DP$11:$DP$17</definedName>
    <definedName name="A125998830F_Latest">Data8!$DP$17</definedName>
    <definedName name="A125998834R">Data8!$CX$1:$CX$10,Data8!$CX$11:$CX$17</definedName>
    <definedName name="A125998834R_Data">Data8!$CX$11:$CX$17</definedName>
    <definedName name="A125998834R_Latest">Data8!$CX$17</definedName>
    <definedName name="A125998838X">Data8!$EN$1:$EN$10,Data8!$EN$11:$EN$17</definedName>
    <definedName name="A125998838X_Data">Data8!$EN$11:$EN$17</definedName>
    <definedName name="A125998838X_Latest">Data8!$EN$17</definedName>
    <definedName name="A125998842R">Data8!$IF$1:$IF$10,Data8!$IF$11:$IF$17</definedName>
    <definedName name="A125998842R_Data">Data8!$IF$11:$IF$17</definedName>
    <definedName name="A125998842R_Latest">Data8!$IF$17</definedName>
    <definedName name="A125998846X">Data9!$AL$1:$AL$10,Data9!$AL$11:$AL$17</definedName>
    <definedName name="A125998846X_Data">Data9!$AL$11:$AL$17</definedName>
    <definedName name="A125998846X_Latest">Data9!$AL$17</definedName>
    <definedName name="A125998850R">Data9!$BD$1:$BD$10,Data9!$BD$11:$BD$17</definedName>
    <definedName name="A125998850R_Data">Data9!$BD$11:$BD$17</definedName>
    <definedName name="A125998850R_Latest">Data9!$BD$17</definedName>
    <definedName name="A125998854X">Data9!$EV$1:$EV$10,Data9!$EV$11:$EV$17</definedName>
    <definedName name="A125998854X_Data">Data9!$EV$11:$EV$17</definedName>
    <definedName name="A125998854X_Latest">Data9!$EV$17</definedName>
    <definedName name="A125998858J">Data9!$FN$1:$FN$10,Data9!$FN$11:$FN$17</definedName>
    <definedName name="A125998858J_Data">Data9!$FN$11:$FN$17</definedName>
    <definedName name="A125998858J_Latest">Data9!$FN$17</definedName>
    <definedName name="A125998862X">Data9!$GL$1:$GL$10,Data9!$GL$11:$GL$17</definedName>
    <definedName name="A125998862X_Data">Data9!$GL$11:$GL$17</definedName>
    <definedName name="A125998862X_Latest">Data9!$GL$17</definedName>
    <definedName name="A125998866J">Data9!$HG$1:$HG$10,Data9!$HG$11:$HG$17</definedName>
    <definedName name="A125998866J_Data">Data9!$HG$11:$HG$17</definedName>
    <definedName name="A125998866J_Latest">Data9!$HG$17</definedName>
    <definedName name="A125998870X">Data10!$AN$1:$AN$10,Data10!$AN$11:$AN$17</definedName>
    <definedName name="A125998870X_Data">Data10!$AN$11:$AN$17</definedName>
    <definedName name="A125998870X_Latest">Data10!$AN$17</definedName>
    <definedName name="A125998874J">Data10!$BX$1:$BX$10,Data10!$BX$11:$BX$17</definedName>
    <definedName name="A125998874J_Data">Data10!$BX$11:$BX$17</definedName>
    <definedName name="A125998874J_Latest">Data10!$BX$17</definedName>
    <definedName name="A125998878T">Data9!$BJ$1:$BJ$10,Data9!$BJ$11:$BJ$17</definedName>
    <definedName name="A125998878T_Data">Data9!$BJ$11:$BJ$17</definedName>
    <definedName name="A125998878T_Latest">Data9!$BJ$17</definedName>
    <definedName name="A125998882J">Data9!$DX$1:$DX$10,Data9!$DX$11:$DX$17</definedName>
    <definedName name="A125998882J_Data">Data9!$DX$11:$DX$17</definedName>
    <definedName name="A125998882J_Latest">Data9!$DX$17</definedName>
    <definedName name="A125998886T">Data9!$HP$1:$HP$10,Data9!$HP$11:$HP$17</definedName>
    <definedName name="A125998886T_Data">Data9!$HP$11:$HP$17</definedName>
    <definedName name="A125998886T_Latest">Data9!$HP$17</definedName>
    <definedName name="A125998890J">Data10!$AZ$1:$AZ$10,Data10!$AZ$11:$AZ$17</definedName>
    <definedName name="A125998890J_Data">Data10!$AZ$11:$AZ$17</definedName>
    <definedName name="A125998890J_Latest">Data10!$AZ$17</definedName>
    <definedName name="A125998894T">Data9!$HA$1:$HA$10,Data9!$HA$11:$HA$17</definedName>
    <definedName name="A125998894T_Data">Data9!$HA$11:$HA$17</definedName>
    <definedName name="A125998894T_Latest">Data9!$HA$17</definedName>
    <definedName name="A125998898A">Data9!$IB$1:$IB$10,Data9!$IB$11:$IB$17</definedName>
    <definedName name="A125998898A_Data">Data9!$IB$11:$IB$17</definedName>
    <definedName name="A125998898A_Latest">Data9!$IB$17</definedName>
    <definedName name="A125998902F">Data10!$J$1:$J$10,Data10!$J$11:$J$17</definedName>
    <definedName name="A125998902F_Data">Data10!$J$11:$J$17</definedName>
    <definedName name="A125998902F_Latest">Data10!$J$17</definedName>
    <definedName name="A125998906R">Data10!$BR$1:$BR$10,Data10!$BR$11:$BR$17</definedName>
    <definedName name="A125998906R_Data">Data10!$BR$11:$BR$17</definedName>
    <definedName name="A125998906R_Latest">Data10!$BR$17</definedName>
    <definedName name="A125998910F">Data9!$DF$1:$DF$10,Data9!$DF$11:$DF$17</definedName>
    <definedName name="A125998910F_Data">Data9!$DF$11:$DF$17</definedName>
    <definedName name="A125998910F_Latest">Data9!$DF$17</definedName>
    <definedName name="A125998914R">Data9!$FT$1:$FT$10,Data9!$FT$11:$FT$17</definedName>
    <definedName name="A125998914R_Data">Data9!$FT$11:$FT$17</definedName>
    <definedName name="A125998914R_Latest">Data9!$FT$17</definedName>
    <definedName name="A125998922R">Data9!$HV$1:$HV$10,Data9!$HV$11:$HV$17</definedName>
    <definedName name="A125998922R_Data">Data9!$HV$11:$HV$17</definedName>
    <definedName name="A125998922R_Latest">Data9!$HV$17</definedName>
    <definedName name="A125998926X">Data9!$IH$1:$IH$10,Data9!$IH$11:$IH$17</definedName>
    <definedName name="A125998926X_Data">Data9!$IH$11:$IH$17</definedName>
    <definedName name="A125998926X_Latest">Data9!$IH$17</definedName>
    <definedName name="A125998930R">Data10!$D$1:$D$10,Data10!$D$11:$D$17</definedName>
    <definedName name="A125998930R_Data">Data10!$D$11:$D$17</definedName>
    <definedName name="A125998930R_Latest">Data10!$D$17</definedName>
    <definedName name="A125998934X">Data10!$AT$1:$AT$10,Data10!$AT$11:$AT$17</definedName>
    <definedName name="A125998934X_Data">Data10!$AT$11:$AT$17</definedName>
    <definedName name="A125998934X_Latest">Data10!$AT$17</definedName>
    <definedName name="A125998938J">Data10!$CJ$1:$CJ$10,Data10!$CJ$11:$CJ$17</definedName>
    <definedName name="A125998938J_Data">Data10!$CJ$11:$CJ$17</definedName>
    <definedName name="A125998938J_Latest">Data10!$CJ$17</definedName>
    <definedName name="A125998942X">Data9!$BV$1:$BV$10,Data9!$BV$11:$BV$17</definedName>
    <definedName name="A125998942X_Data">Data9!$BV$11:$BV$17</definedName>
    <definedName name="A125998942X_Latest">Data9!$BV$17</definedName>
    <definedName name="A125998946J">Data9!$CN$1:$CN$10,Data9!$CN$11:$CN$17</definedName>
    <definedName name="A125998946J_Data">Data9!$CN$11:$CN$17</definedName>
    <definedName name="A125998946J_Latest">Data9!$CN$17</definedName>
    <definedName name="A125998950X">Data9!$CT$1:$CT$10,Data9!$CT$11:$CT$17</definedName>
    <definedName name="A125998950X_Data">Data9!$CT$11:$CT$17</definedName>
    <definedName name="A125998950X_Latest">Data9!$CT$17</definedName>
    <definedName name="A125998954J">Data9!$DR$1:$DR$10,Data9!$DR$11:$DR$17</definedName>
    <definedName name="A125998954J_Data">Data9!$DR$11:$DR$17</definedName>
    <definedName name="A125998954J_Latest">Data9!$DR$17</definedName>
    <definedName name="A125998958T">Data9!$ED$1:$ED$10,Data9!$ED$11:$ED$17</definedName>
    <definedName name="A125998958T_Data">Data9!$ED$11:$ED$17</definedName>
    <definedName name="A125998958T_Latest">Data9!$ED$17</definedName>
    <definedName name="A125998962J">Data9!$EJ$1:$EJ$10,Data9!$EJ$11:$EJ$17</definedName>
    <definedName name="A125998962J_Data">Data9!$EJ$11:$EJ$17</definedName>
    <definedName name="A125998962J_Latest">Data9!$EJ$17</definedName>
    <definedName name="A125998966T">Data9!$FZ$1:$FZ$10,Data9!$FZ$11:$FZ$17</definedName>
    <definedName name="A125998966T_Data">Data9!$FZ$11:$FZ$17</definedName>
    <definedName name="A125998966T_Latest">Data9!$FZ$17</definedName>
    <definedName name="A125998970J">Data9!$IN$1:$IN$10,Data9!$IN$11:$IN$17</definedName>
    <definedName name="A125998970J_Data">Data9!$IN$11:$IN$17</definedName>
    <definedName name="A125998970J_Latest">Data9!$IN$17</definedName>
    <definedName name="A125998974T">Data10!$V$1:$V$10,Data10!$V$11:$V$17</definedName>
    <definedName name="A125998974T_Data">Data10!$V$11:$V$17</definedName>
    <definedName name="A125998974T_Latest">Data10!$V$17</definedName>
    <definedName name="A125998978A">Data10!$AB$1:$AB$10,Data10!$AB$11:$AB$17</definedName>
    <definedName name="A125998978A_Data">Data10!$AB$11:$AB$17</definedName>
    <definedName name="A125998978A_Latest">Data10!$AB$17</definedName>
    <definedName name="A125998982T">Data10!$BF$1:$BF$10,Data10!$BF$11:$BF$17</definedName>
    <definedName name="A125998982T_Data">Data10!$BF$11:$BF$17</definedName>
    <definedName name="A125998982T_Latest">Data10!$BF$17</definedName>
    <definedName name="A125998986A">Data10!$BL$1:$BL$10,Data10!$BL$11:$BL$17</definedName>
    <definedName name="A125998986A_Data">Data10!$BL$11:$BL$17</definedName>
    <definedName name="A125998986A_Latest">Data10!$BL$17</definedName>
    <definedName name="A125998990T">Data9!$CZ$1:$CZ$10,Data9!$CZ$11:$CZ$17</definedName>
    <definedName name="A125998990T_Data">Data9!$CZ$11:$CZ$17</definedName>
    <definedName name="A125998990T_Latest">Data9!$CZ$17</definedName>
    <definedName name="A125998994A">Data9!$GO$1:$GO$10,Data9!$GO$11:$GO$17</definedName>
    <definedName name="A125998994A_Data">Data9!$GO$11:$GO$17</definedName>
    <definedName name="A125998994A_Latest">Data9!$GO$17</definedName>
    <definedName name="A125998998K">Data9!$GU$1:$GU$10,Data9!$GU$11:$GU$17</definedName>
    <definedName name="A125998998K_Data">Data9!$GU$11:$GU$17</definedName>
    <definedName name="A125998998K_Latest">Data9!$GU$17</definedName>
    <definedName name="A125999002T">Data10!$P$1:$P$10,Data10!$P$11:$P$17</definedName>
    <definedName name="A125999002T_Data">Data10!$P$11:$P$17</definedName>
    <definedName name="A125999002T_Latest">Data10!$P$17</definedName>
    <definedName name="A125999006A">Data10!$CP$1:$CP$10,Data10!$CP$11:$CP$17</definedName>
    <definedName name="A125999006A_Data">Data10!$CP$11:$CP$17</definedName>
    <definedName name="A125999006A_Latest">Data10!$CP$17</definedName>
    <definedName name="A125999010T">Data9!$BP$1:$BP$10,Data9!$BP$11:$BP$17</definedName>
    <definedName name="A125999010T_Data">Data9!$BP$11:$BP$17</definedName>
    <definedName name="A125999010T_Latest">Data9!$BP$17</definedName>
    <definedName name="A125999014A">Data9!$CB$1:$CB$10,Data9!$CB$11:$CB$17</definedName>
    <definedName name="A125999014A_Data">Data9!$CB$11:$CB$17</definedName>
    <definedName name="A125999014A_Latest">Data9!$CB$17</definedName>
    <definedName name="A125999018K">Data9!$CH$1:$CH$10,Data9!$CH$11:$CH$17</definedName>
    <definedName name="A125999018K_Data">Data9!$CH$11:$CH$17</definedName>
    <definedName name="A125999018K_Latest">Data9!$CH$17</definedName>
    <definedName name="A125999022A">Data9!$DL$1:$DL$10,Data9!$DL$11:$DL$17</definedName>
    <definedName name="A125999022A_Data">Data9!$DL$11:$DL$17</definedName>
    <definedName name="A125999022A_Latest">Data9!$DL$17</definedName>
    <definedName name="A125999026K">Data9!$FB$1:$FB$10,Data9!$FB$11:$FB$17</definedName>
    <definedName name="A125999026K_Data">Data9!$FB$11:$FB$17</definedName>
    <definedName name="A125999026K_Latest">Data9!$FB$17</definedName>
    <definedName name="A125999030A">Data9!$FH$1:$FH$10,Data9!$FH$11:$FH$17</definedName>
    <definedName name="A125999030A_Data">Data9!$FH$11:$FH$17</definedName>
    <definedName name="A125999030A_Latest">Data9!$FH$17</definedName>
    <definedName name="A125999034K">Data9!$EP$1:$EP$10,Data9!$EP$11:$EP$17</definedName>
    <definedName name="A125999034K_Data">Data9!$EP$11:$EP$17</definedName>
    <definedName name="A125999034K_Latest">Data9!$EP$17</definedName>
    <definedName name="A125999038V">Data9!$GF$1:$GF$10,Data9!$GF$11:$GF$17</definedName>
    <definedName name="A125999038V_Data">Data9!$GF$11:$GF$17</definedName>
    <definedName name="A125999038V_Latest">Data9!$GF$17</definedName>
    <definedName name="A125999042K">Data10!$AH$1:$AH$10,Data10!$AH$11:$AH$17</definedName>
    <definedName name="A125999042K_Data">Data10!$AH$11:$AH$17</definedName>
    <definedName name="A125999042K_Latest">Data10!$AH$17</definedName>
    <definedName name="A125999046V">Data10!$CD$1:$CD$10,Data10!$CD$11:$CD$17</definedName>
    <definedName name="A125999046V_Data">Data10!$CD$11:$CD$17</definedName>
    <definedName name="A125999046V_Latest">Data10!$CD$17</definedName>
    <definedName name="A125999050K">Data10!$CV$1:$CV$10,Data10!$CV$11:$CV$17</definedName>
    <definedName name="A125999050K_Data">Data10!$CV$11:$CV$17</definedName>
    <definedName name="A125999050K_Latest">Data10!$CV$17</definedName>
    <definedName name="A125999054V">Data2!$EH$1:$EH$10,Data2!$EH$11:$EH$17</definedName>
    <definedName name="A125999054V_Data">Data2!$EH$11:$EH$17</definedName>
    <definedName name="A125999054V_Latest">Data2!$EH$17</definedName>
    <definedName name="A125999058C">Data2!$EZ$1:$EZ$10,Data2!$EZ$11:$EZ$17</definedName>
    <definedName name="A125999058C_Data">Data2!$EZ$11:$EZ$17</definedName>
    <definedName name="A125999058C_Latest">Data2!$EZ$17</definedName>
    <definedName name="A125999062V">Data2!$FX$1:$FX$10,Data2!$FX$11:$FX$17</definedName>
    <definedName name="A125999062V_Data">Data2!$FX$11:$FX$17</definedName>
    <definedName name="A125999062V_Latest">Data2!$FX$17</definedName>
    <definedName name="A125999066C">Data2!$GS$1:$GS$10,Data2!$GS$11:$GS$17</definedName>
    <definedName name="A125999066C_Data">Data2!$GS$11:$GS$17</definedName>
    <definedName name="A125999066C_Latest">Data2!$GS$17</definedName>
    <definedName name="A125999070V">Data3!$Z$1:$Z$10,Data3!$Z$11:$Z$17</definedName>
    <definedName name="A125999070V_Data">Data3!$Z$11:$Z$17</definedName>
    <definedName name="A125999070V_Latest">Data3!$Z$17</definedName>
    <definedName name="A125999074C">Data3!$BJ$1:$BJ$10,Data3!$BJ$11:$BJ$17</definedName>
    <definedName name="A125999074C_Data">Data3!$BJ$11:$BJ$17</definedName>
    <definedName name="A125999074C_Latest">Data3!$BJ$17</definedName>
    <definedName name="A125999078L">Data2!$AV$1:$AV$10,Data2!$AV$11:$AV$17</definedName>
    <definedName name="A125999078L_Data">Data2!$AV$11:$AV$17</definedName>
    <definedName name="A125999078L_Latest">Data2!$AV$17</definedName>
    <definedName name="A125999082C">Data2!$DJ$1:$DJ$10,Data2!$DJ$11:$DJ$17</definedName>
    <definedName name="A125999082C_Data">Data2!$DJ$11:$DJ$17</definedName>
    <definedName name="A125999082C_Latest">Data2!$DJ$17</definedName>
    <definedName name="A125999086L">Data2!$HB$1:$HB$10,Data2!$HB$11:$HB$17</definedName>
    <definedName name="A125999086L_Data">Data2!$HB$11:$HB$17</definedName>
    <definedName name="A125999086L_Latest">Data2!$HB$17</definedName>
    <definedName name="A125999090C">Data3!$AL$1:$AL$10,Data3!$AL$11:$AL$17</definedName>
    <definedName name="A125999090C_Data">Data3!$AL$11:$AL$17</definedName>
    <definedName name="A125999090C_Latest">Data3!$AL$17</definedName>
    <definedName name="A125999094L">Data2!$GM$1:$GM$10,Data2!$GM$11:$GM$17</definedName>
    <definedName name="A125999094L_Data">Data2!$GM$11:$GM$17</definedName>
    <definedName name="A125999094L_Latest">Data2!$GM$17</definedName>
    <definedName name="A125999098W">Data2!$HN$1:$HN$10,Data2!$HN$11:$HN$17</definedName>
    <definedName name="A125999098W_Data">Data2!$HN$11:$HN$17</definedName>
    <definedName name="A125999098W_Latest">Data2!$HN$17</definedName>
    <definedName name="A125999102A">Data2!$IL$1:$IL$10,Data2!$IL$11:$IL$17</definedName>
    <definedName name="A125999102A_Data">Data2!$IL$11:$IL$17</definedName>
    <definedName name="A125999102A_Latest">Data2!$IL$17</definedName>
    <definedName name="A125999106K">Data3!$BD$1:$BD$10,Data3!$BD$11:$BD$17</definedName>
    <definedName name="A125999106K_Data">Data3!$BD$11:$BD$17</definedName>
    <definedName name="A125999106K_Latest">Data3!$BD$17</definedName>
    <definedName name="A125999110A">Data2!$CR$1:$CR$10,Data2!$CR$11:$CR$17</definedName>
    <definedName name="A125999110A_Data">Data2!$CR$11:$CR$17</definedName>
    <definedName name="A125999110A_Latest">Data2!$CR$17</definedName>
    <definedName name="A125999114K">Data2!$FF$1:$FF$10,Data2!$FF$11:$FF$17</definedName>
    <definedName name="A125999114K_Data">Data2!$FF$11:$FF$17</definedName>
    <definedName name="A125999114K_Latest">Data2!$FF$17</definedName>
    <definedName name="A125999122K">Data2!$HH$1:$HH$10,Data2!$HH$11:$HH$17</definedName>
    <definedName name="A125999122K_Data">Data2!$HH$11:$HH$17</definedName>
    <definedName name="A125999122K_Latest">Data2!$HH$17</definedName>
    <definedName name="A125999126V">Data2!$HT$1:$HT$10,Data2!$HT$11:$HT$17</definedName>
    <definedName name="A125999126V_Data">Data2!$HT$11:$HT$17</definedName>
    <definedName name="A125999126V_Latest">Data2!$HT$17</definedName>
    <definedName name="A125999130K">Data2!$IF$1:$IF$10,Data2!$IF$11:$IF$17</definedName>
    <definedName name="A125999130K_Data">Data2!$IF$11:$IF$17</definedName>
    <definedName name="A125999130K_Latest">Data2!$IF$17</definedName>
    <definedName name="A125999134V">Data3!$AF$1:$AF$10,Data3!$AF$11:$AF$17</definedName>
    <definedName name="A125999134V_Data">Data3!$AF$11:$AF$17</definedName>
    <definedName name="A125999134V_Latest">Data3!$AF$17</definedName>
    <definedName name="A125999138C">Data3!$BV$1:$BV$10,Data3!$BV$11:$BV$17</definedName>
    <definedName name="A125999138C_Data">Data3!$BV$11:$BV$17</definedName>
    <definedName name="A125999138C_Latest">Data3!$BV$17</definedName>
    <definedName name="A125999142V">Data2!$BH$1:$BH$10,Data2!$BH$11:$BH$17</definedName>
    <definedName name="A125999142V_Data">Data2!$BH$11:$BH$17</definedName>
    <definedName name="A125999142V_Latest">Data2!$BH$17</definedName>
    <definedName name="A125999146C">Data2!$BZ$1:$BZ$10,Data2!$BZ$11:$BZ$17</definedName>
    <definedName name="A125999146C_Data">Data2!$BZ$11:$BZ$17</definedName>
    <definedName name="A125999146C_Latest">Data2!$BZ$17</definedName>
    <definedName name="A125999150V">Data2!$CF$1:$CF$10,Data2!$CF$11:$CF$17</definedName>
    <definedName name="A125999150V_Data">Data2!$CF$11:$CF$17</definedName>
    <definedName name="A125999150V_Latest">Data2!$CF$17</definedName>
    <definedName name="A125999154C">Data2!$DD$1:$DD$10,Data2!$DD$11:$DD$17</definedName>
    <definedName name="A125999154C_Data">Data2!$DD$11:$DD$17</definedName>
    <definedName name="A125999154C_Latest">Data2!$DD$17</definedName>
    <definedName name="A125999158L">Data2!$DP$1:$DP$10,Data2!$DP$11:$DP$17</definedName>
    <definedName name="A125999158L_Data">Data2!$DP$11:$DP$17</definedName>
    <definedName name="A125999158L_Latest">Data2!$DP$17</definedName>
    <definedName name="A125999162C">Data2!$DV$1:$DV$10,Data2!$DV$11:$DV$17</definedName>
    <definedName name="A125999162C_Data">Data2!$DV$11:$DV$17</definedName>
    <definedName name="A125999162C_Latest">Data2!$DV$17</definedName>
    <definedName name="A125999166L">Data2!$FL$1:$FL$10,Data2!$FL$11:$FL$17</definedName>
    <definedName name="A125999166L_Data">Data2!$FL$11:$FL$17</definedName>
    <definedName name="A125999166L_Latest">Data2!$FL$17</definedName>
    <definedName name="A125999170C">Data2!$HZ$1:$HZ$10,Data2!$HZ$11:$HZ$17</definedName>
    <definedName name="A125999170C_Data">Data2!$HZ$11:$HZ$17</definedName>
    <definedName name="A125999170C_Latest">Data2!$HZ$17</definedName>
    <definedName name="A125999174L">Data3!$H$1:$H$10,Data3!$H$11:$H$17</definedName>
    <definedName name="A125999174L_Data">Data3!$H$11:$H$17</definedName>
    <definedName name="A125999174L_Latest">Data3!$H$17</definedName>
    <definedName name="A125999178W">Data3!$N$1:$N$10,Data3!$N$11:$N$17</definedName>
    <definedName name="A125999178W_Data">Data3!$N$11:$N$17</definedName>
    <definedName name="A125999178W_Latest">Data3!$N$17</definedName>
    <definedName name="A125999182L">Data3!$AR$1:$AR$10,Data3!$AR$11:$AR$17</definedName>
    <definedName name="A125999182L_Data">Data3!$AR$11:$AR$17</definedName>
    <definedName name="A125999182L_Latest">Data3!$AR$17</definedName>
    <definedName name="A125999186W">Data3!$AX$1:$AX$10,Data3!$AX$11:$AX$17</definedName>
    <definedName name="A125999186W_Data">Data3!$AX$11:$AX$17</definedName>
    <definedName name="A125999186W_Latest">Data3!$AX$17</definedName>
    <definedName name="A125999190L">Data2!$CL$1:$CL$10,Data2!$CL$11:$CL$17</definedName>
    <definedName name="A125999190L_Data">Data2!$CL$11:$CL$17</definedName>
    <definedName name="A125999190L_Latest">Data2!$CL$17</definedName>
    <definedName name="A125999194W">Data2!$GA$1:$GA$10,Data2!$GA$11:$GA$17</definedName>
    <definedName name="A125999194W_Data">Data2!$GA$11:$GA$17</definedName>
    <definedName name="A125999194W_Latest">Data2!$GA$17</definedName>
    <definedName name="A125999198F">Data2!$GG$1:$GG$10,Data2!$GG$11:$GG$17</definedName>
    <definedName name="A125999198F_Data">Data2!$GG$11:$GG$17</definedName>
    <definedName name="A125999198F_Latest">Data2!$GG$17</definedName>
    <definedName name="A125999202K">Data3!$B$1:$B$10,Data3!$B$11:$B$17</definedName>
    <definedName name="A125999202K_Data">Data3!$B$11:$B$17</definedName>
    <definedName name="A125999202K_Latest">Data3!$B$17</definedName>
    <definedName name="A125999206V">Data3!$CB$1:$CB$10,Data3!$CB$11:$CB$17</definedName>
    <definedName name="A125999206V_Data">Data3!$CB$11:$CB$17</definedName>
    <definedName name="A125999206V_Latest">Data3!$CB$17</definedName>
    <definedName name="A125999210K">Data2!$BB$1:$BB$10,Data2!$BB$11:$BB$17</definedName>
    <definedName name="A125999210K_Data">Data2!$BB$11:$BB$17</definedName>
    <definedName name="A125999210K_Latest">Data2!$BB$17</definedName>
    <definedName name="A125999214V">Data2!$BN$1:$BN$10,Data2!$BN$11:$BN$17</definedName>
    <definedName name="A125999214V_Data">Data2!$BN$11:$BN$17</definedName>
    <definedName name="A125999214V_Latest">Data2!$BN$17</definedName>
    <definedName name="A125999218C">Data2!$BT$1:$BT$10,Data2!$BT$11:$BT$17</definedName>
    <definedName name="A125999218C_Data">Data2!$BT$11:$BT$17</definedName>
    <definedName name="A125999218C_Latest">Data2!$BT$17</definedName>
    <definedName name="A125999222V">Data2!$CX$1:$CX$10,Data2!$CX$11:$CX$17</definedName>
    <definedName name="A125999222V_Data">Data2!$CX$11:$CX$17</definedName>
    <definedName name="A125999222V_Latest">Data2!$CX$17</definedName>
    <definedName name="A125999226C">Data2!$EN$1:$EN$10,Data2!$EN$11:$EN$17</definedName>
    <definedName name="A125999226C_Data">Data2!$EN$11:$EN$17</definedName>
    <definedName name="A125999226C_Latest">Data2!$EN$17</definedName>
    <definedName name="A125999230V">Data2!$ET$1:$ET$10,Data2!$ET$11:$ET$17</definedName>
    <definedName name="A125999230V_Data">Data2!$ET$11:$ET$17</definedName>
    <definedName name="A125999230V_Latest">Data2!$ET$17</definedName>
    <definedName name="A125999234C">Data2!$EB$1:$EB$10,Data2!$EB$11:$EB$17</definedName>
    <definedName name="A125999234C_Data">Data2!$EB$11:$EB$17</definedName>
    <definedName name="A125999234C_Latest">Data2!$EB$17</definedName>
    <definedName name="A125999238L">Data2!$FR$1:$FR$10,Data2!$FR$11:$FR$17</definedName>
    <definedName name="A125999238L_Data">Data2!$FR$11:$FR$17</definedName>
    <definedName name="A125999238L_Latest">Data2!$FR$17</definedName>
    <definedName name="A125999242C">Data3!$T$1:$T$10,Data3!$T$11:$T$17</definedName>
    <definedName name="A125999242C_Data">Data3!$T$11:$T$17</definedName>
    <definedName name="A125999242C_Latest">Data3!$T$17</definedName>
    <definedName name="A125999246L">Data3!$BP$1:$BP$10,Data3!$BP$11:$BP$17</definedName>
    <definedName name="A125999246L_Data">Data3!$BP$11:$BP$17</definedName>
    <definedName name="A125999246L_Latest">Data3!$BP$17</definedName>
    <definedName name="A125999250C">Data3!$CH$1:$CH$10,Data3!$CH$11:$CH$17</definedName>
    <definedName name="A125999250C_Data">Data3!$CH$11:$CH$17</definedName>
    <definedName name="A125999250C_Latest">Data3!$CH$17</definedName>
    <definedName name="A125999254L">Data4!$HR$1:$HR$10,Data4!$HR$11:$HR$17</definedName>
    <definedName name="A125999254L_Data">Data4!$HR$11:$HR$17</definedName>
    <definedName name="A125999254L_Latest">Data4!$HR$17</definedName>
    <definedName name="A125999258W">Data4!$IJ$1:$IJ$10,Data4!$IJ$11:$IJ$17</definedName>
    <definedName name="A125999258W_Data">Data4!$IJ$11:$IJ$17</definedName>
    <definedName name="A125999258W_Latest">Data4!$IJ$17</definedName>
    <definedName name="A125999262L">Data5!$R$1:$R$10,Data5!$R$11:$R$17</definedName>
    <definedName name="A125999262L_Data">Data5!$R$11:$R$17</definedName>
    <definedName name="A125999262L_Latest">Data5!$R$17</definedName>
    <definedName name="A125999266W">Data5!$AM$1:$AM$10,Data5!$AM$11:$AM$17</definedName>
    <definedName name="A125999266W_Data">Data5!$AM$11:$AM$17</definedName>
    <definedName name="A125999266W_Latest">Data5!$AM$17</definedName>
    <definedName name="A125999270L">Data5!$DJ$1:$DJ$10,Data5!$DJ$11:$DJ$17</definedName>
    <definedName name="A125999270L_Data">Data5!$DJ$11:$DJ$17</definedName>
    <definedName name="A125999270L_Latest">Data5!$DJ$17</definedName>
    <definedName name="A125999274W">Data5!$ET$1:$ET$10,Data5!$ET$11:$ET$17</definedName>
    <definedName name="A125999274W_Data">Data5!$ET$11:$ET$17</definedName>
    <definedName name="A125999274W_Latest">Data5!$ET$17</definedName>
    <definedName name="A125999278F">Data4!$EF$1:$EF$10,Data4!$EF$11:$EF$17</definedName>
    <definedName name="A125999278F_Data">Data4!$EF$11:$EF$17</definedName>
    <definedName name="A125999278F_Latest">Data4!$EF$17</definedName>
    <definedName name="A125999282W">Data4!$GT$1:$GT$10,Data4!$GT$11:$GT$17</definedName>
    <definedName name="A125999282W_Data">Data4!$GT$11:$GT$17</definedName>
    <definedName name="A125999282W_Latest">Data4!$GT$17</definedName>
    <definedName name="A125999286F">Data5!$AV$1:$AV$10,Data5!$AV$11:$AV$17</definedName>
    <definedName name="A125999286F_Data">Data5!$AV$11:$AV$17</definedName>
    <definedName name="A125999286F_Latest">Data5!$AV$17</definedName>
    <definedName name="A125999290W">Data5!$DV$1:$DV$10,Data5!$DV$11:$DV$17</definedName>
    <definedName name="A125999290W_Data">Data5!$DV$11:$DV$17</definedName>
    <definedName name="A125999290W_Latest">Data5!$DV$17</definedName>
    <definedName name="A125999294F">Data5!$AG$1:$AG$10,Data5!$AG$11:$AG$17</definedName>
    <definedName name="A125999294F_Data">Data5!$AG$11:$AG$17</definedName>
    <definedName name="A125999294F_Latest">Data5!$AG$17</definedName>
    <definedName name="A125999298R">Data5!$BH$1:$BH$10,Data5!$BH$11:$BH$17</definedName>
    <definedName name="A125999298R_Data">Data5!$BH$11:$BH$17</definedName>
    <definedName name="A125999298R_Latest">Data5!$BH$17</definedName>
    <definedName name="A125999302V">Data5!$CF$1:$CF$10,Data5!$CF$11:$CF$17</definedName>
    <definedName name="A125999302V_Data">Data5!$CF$11:$CF$17</definedName>
    <definedName name="A125999302V_Latest">Data5!$CF$17</definedName>
    <definedName name="A125999306C">Data5!$EN$1:$EN$10,Data5!$EN$11:$EN$17</definedName>
    <definedName name="A125999306C_Data">Data5!$EN$11:$EN$17</definedName>
    <definedName name="A125999306C_Latest">Data5!$EN$17</definedName>
    <definedName name="A125999310V">Data4!$GB$1:$GB$10,Data4!$GB$11:$GB$17</definedName>
    <definedName name="A125999310V_Data">Data4!$GB$11:$GB$17</definedName>
    <definedName name="A125999310V_Latest">Data4!$GB$17</definedName>
    <definedName name="A125999314C">Data4!$IP$1:$IP$10,Data4!$IP$11:$IP$17</definedName>
    <definedName name="A125999314C_Data">Data4!$IP$11:$IP$17</definedName>
    <definedName name="A125999314C_Latest">Data4!$IP$17</definedName>
    <definedName name="A125999322C">Data5!$BB$1:$BB$10,Data5!$BB$11:$BB$17</definedName>
    <definedName name="A125999322C_Data">Data5!$BB$11:$BB$17</definedName>
    <definedName name="A125999322C_Latest">Data5!$BB$17</definedName>
    <definedName name="A125999326L">Data5!$BN$1:$BN$10,Data5!$BN$11:$BN$17</definedName>
    <definedName name="A125999326L_Data">Data5!$BN$11:$BN$17</definedName>
    <definedName name="A125999326L_Latest">Data5!$BN$17</definedName>
    <definedName name="A125999330C">Data5!$BZ$1:$BZ$10,Data5!$BZ$11:$BZ$17</definedName>
    <definedName name="A125999330C_Data">Data5!$BZ$11:$BZ$17</definedName>
    <definedName name="A125999330C_Latest">Data5!$BZ$17</definedName>
    <definedName name="A125999334L">Data5!$DP$1:$DP$10,Data5!$DP$11:$DP$17</definedName>
    <definedName name="A125999334L_Data">Data5!$DP$11:$DP$17</definedName>
    <definedName name="A125999334L_Latest">Data5!$DP$17</definedName>
    <definedName name="A125999338W">Data5!$FF$1:$FF$10,Data5!$FF$11:$FF$17</definedName>
    <definedName name="A125999338W_Data">Data5!$FF$11:$FF$17</definedName>
    <definedName name="A125999338W_Latest">Data5!$FF$17</definedName>
    <definedName name="A125999342L">Data4!$ER$1:$ER$10,Data4!$ER$11:$ER$17</definedName>
    <definedName name="A125999342L_Data">Data4!$ER$11:$ER$17</definedName>
    <definedName name="A125999342L_Latest">Data4!$ER$17</definedName>
    <definedName name="A125999346W">Data4!$FJ$1:$FJ$10,Data4!$FJ$11:$FJ$17</definedName>
    <definedName name="A125999346W_Data">Data4!$FJ$11:$FJ$17</definedName>
    <definedName name="A125999346W_Latest">Data4!$FJ$17</definedName>
    <definedName name="A125999350L">Data4!$FP$1:$FP$10,Data4!$FP$11:$FP$17</definedName>
    <definedName name="A125999350L_Data">Data4!$FP$11:$FP$17</definedName>
    <definedName name="A125999350L_Latest">Data4!$FP$17</definedName>
    <definedName name="A125999354W">Data4!$GN$1:$GN$10,Data4!$GN$11:$GN$17</definedName>
    <definedName name="A125999354W_Data">Data4!$GN$11:$GN$17</definedName>
    <definedName name="A125999354W_Latest">Data4!$GN$17</definedName>
    <definedName name="A125999358F">Data4!$GZ$1:$GZ$10,Data4!$GZ$11:$GZ$17</definedName>
    <definedName name="A125999358F_Data">Data4!$GZ$11:$GZ$17</definedName>
    <definedName name="A125999358F_Latest">Data4!$GZ$17</definedName>
    <definedName name="A125999362W">Data4!$HF$1:$HF$10,Data4!$HF$11:$HF$17</definedName>
    <definedName name="A125999362W_Data">Data4!$HF$11:$HF$17</definedName>
    <definedName name="A125999362W_Latest">Data4!$HF$17</definedName>
    <definedName name="A125999366F">Data5!$F$1:$F$10,Data5!$F$11:$F$17</definedName>
    <definedName name="A125999366F_Data">Data5!$F$11:$F$17</definedName>
    <definedName name="A125999366F_Latest">Data5!$F$17</definedName>
    <definedName name="A125999370W">Data5!$BT$1:$BT$10,Data5!$BT$11:$BT$17</definedName>
    <definedName name="A125999370W_Data">Data5!$BT$11:$BT$17</definedName>
    <definedName name="A125999370W_Latest">Data5!$BT$17</definedName>
    <definedName name="A125999374F">Data5!$CR$1:$CR$10,Data5!$CR$11:$CR$17</definedName>
    <definedName name="A125999374F_Data">Data5!$CR$11:$CR$17</definedName>
    <definedName name="A125999374F_Latest">Data5!$CR$17</definedName>
    <definedName name="A125999378R">Data5!$CX$1:$CX$10,Data5!$CX$11:$CX$17</definedName>
    <definedName name="A125999378R_Data">Data5!$CX$11:$CX$17</definedName>
    <definedName name="A125999378R_Latest">Data5!$CX$17</definedName>
    <definedName name="A125999382F">Data5!$EB$1:$EB$10,Data5!$EB$11:$EB$17</definedName>
    <definedName name="A125999382F_Data">Data5!$EB$11:$EB$17</definedName>
    <definedName name="A125999382F_Latest">Data5!$EB$17</definedName>
    <definedName name="A125999386R">Data5!$EH$1:$EH$10,Data5!$EH$11:$EH$17</definedName>
    <definedName name="A125999386R_Data">Data5!$EH$11:$EH$17</definedName>
    <definedName name="A125999386R_Latest">Data5!$EH$17</definedName>
    <definedName name="A125999390F">Data4!$FV$1:$FV$10,Data4!$FV$11:$FV$17</definedName>
    <definedName name="A125999390F_Data">Data4!$FV$11:$FV$17</definedName>
    <definedName name="A125999390F_Latest">Data4!$FV$17</definedName>
    <definedName name="A125999394R">Data5!$U$1:$U$10,Data5!$U$11:$U$17</definedName>
    <definedName name="A125999394R_Data">Data5!$U$11:$U$17</definedName>
    <definedName name="A125999394R_Latest">Data5!$U$17</definedName>
    <definedName name="A125999398X">Data5!$AA$1:$AA$10,Data5!$AA$11:$AA$17</definedName>
    <definedName name="A125999398X_Data">Data5!$AA$11:$AA$17</definedName>
    <definedName name="A125999398X_Latest">Data5!$AA$17</definedName>
    <definedName name="A125999402C">Data5!$CL$1:$CL$10,Data5!$CL$11:$CL$17</definedName>
    <definedName name="A125999402C_Data">Data5!$CL$11:$CL$17</definedName>
    <definedName name="A125999402C_Latest">Data5!$CL$17</definedName>
    <definedName name="A125999406L">Data5!$FL$1:$FL$10,Data5!$FL$11:$FL$17</definedName>
    <definedName name="A125999406L_Data">Data5!$FL$11:$FL$17</definedName>
    <definedName name="A125999406L_Latest">Data5!$FL$17</definedName>
    <definedName name="A125999410C">Data4!$EL$1:$EL$10,Data4!$EL$11:$EL$17</definedName>
    <definedName name="A125999410C_Data">Data4!$EL$11:$EL$17</definedName>
    <definedName name="A125999410C_Latest">Data4!$EL$17</definedName>
    <definedName name="A125999414L">Data4!$EX$1:$EX$10,Data4!$EX$11:$EX$17</definedName>
    <definedName name="A125999414L_Data">Data4!$EX$11:$EX$17</definedName>
    <definedName name="A125999414L_Latest">Data4!$EX$17</definedName>
    <definedName name="A125999418W">Data4!$FD$1:$FD$10,Data4!$FD$11:$FD$17</definedName>
    <definedName name="A125999418W_Data">Data4!$FD$11:$FD$17</definedName>
    <definedName name="A125999418W_Latest">Data4!$FD$17</definedName>
    <definedName name="A125999422L">Data4!$GH$1:$GH$10,Data4!$GH$11:$GH$17</definedName>
    <definedName name="A125999422L_Data">Data4!$GH$11:$GH$17</definedName>
    <definedName name="A125999422L_Latest">Data4!$GH$17</definedName>
    <definedName name="A125999426W">Data4!$HX$1:$HX$10,Data4!$HX$11:$HX$17</definedName>
    <definedName name="A125999426W_Data">Data4!$HX$11:$HX$17</definedName>
    <definedName name="A125999426W_Latest">Data4!$HX$17</definedName>
    <definedName name="A125999430L">Data4!$ID$1:$ID$10,Data4!$ID$11:$ID$17</definedName>
    <definedName name="A125999430L_Data">Data4!$ID$11:$ID$17</definedName>
    <definedName name="A125999430L_Latest">Data4!$ID$17</definedName>
    <definedName name="A125999434W">Data4!$HL$1:$HL$10,Data4!$HL$11:$HL$17</definedName>
    <definedName name="A125999434W_Data">Data4!$HL$11:$HL$17</definedName>
    <definedName name="A125999434W_Latest">Data4!$HL$17</definedName>
    <definedName name="A125999438F">Data5!$L$1:$L$10,Data5!$L$11:$L$17</definedName>
    <definedName name="A125999438F_Data">Data5!$L$11:$L$17</definedName>
    <definedName name="A125999438F_Latest">Data5!$L$17</definedName>
    <definedName name="A125999442W">Data5!$DD$1:$DD$10,Data5!$DD$11:$DD$17</definedName>
    <definedName name="A125999442W_Data">Data5!$DD$11:$DD$17</definedName>
    <definedName name="A125999442W_Latest">Data5!$DD$17</definedName>
    <definedName name="A125999446F">Data5!$EZ$1:$EZ$10,Data5!$EZ$11:$EZ$17</definedName>
    <definedName name="A125999446F_Data">Data5!$EZ$11:$EZ$17</definedName>
    <definedName name="A125999446F_Latest">Data5!$EZ$17</definedName>
    <definedName name="A125999450W">Data5!$FR$1:$FR$10,Data5!$FR$11:$FR$17</definedName>
    <definedName name="A125999450W_Data">Data5!$FR$11:$FR$17</definedName>
    <definedName name="A125999450W_Latest">Data5!$FR$17</definedName>
    <definedName name="A125999454F">Data6!$T$1:$T$10,Data6!$T$11:$T$17</definedName>
    <definedName name="A125999454F_Data">Data6!$T$11:$T$17</definedName>
    <definedName name="A125999454F_Latest">Data6!$T$17</definedName>
    <definedName name="A125999458R">Data6!$AL$1:$AL$10,Data6!$AL$11:$AL$17</definedName>
    <definedName name="A125999458R_Data">Data6!$AL$11:$AL$17</definedName>
    <definedName name="A125999458R_Latest">Data6!$AL$17</definedName>
    <definedName name="A125999462F">Data6!$BJ$1:$BJ$10,Data6!$BJ$11:$BJ$17</definedName>
    <definedName name="A125999462F_Data">Data6!$BJ$11:$BJ$17</definedName>
    <definedName name="A125999462F_Latest">Data6!$BJ$17</definedName>
    <definedName name="A125999466R">Data6!$CE$1:$CE$10,Data6!$CE$11:$CE$17</definedName>
    <definedName name="A125999466R_Data">Data6!$CE$11:$CE$17</definedName>
    <definedName name="A125999466R_Latest">Data6!$CE$17</definedName>
    <definedName name="A125999470F">Data6!$FB$1:$FB$10,Data6!$FB$11:$FB$17</definedName>
    <definedName name="A125999470F_Data">Data6!$FB$11:$FB$17</definedName>
    <definedName name="A125999470F_Latest">Data6!$FB$17</definedName>
    <definedName name="A125999474R">Data6!$GL$1:$GL$10,Data6!$GL$11:$GL$17</definedName>
    <definedName name="A125999474R_Data">Data6!$GL$11:$GL$17</definedName>
    <definedName name="A125999474R_Latest">Data6!$GL$17</definedName>
    <definedName name="A125999478X">Data5!$FX$1:$FX$10,Data5!$FX$11:$FX$17</definedName>
    <definedName name="A125999478X_Data">Data5!$FX$11:$FX$17</definedName>
    <definedName name="A125999478X_Latest">Data5!$FX$17</definedName>
    <definedName name="A125999482R">Data5!$IL$1:$IL$10,Data5!$IL$11:$IL$17</definedName>
    <definedName name="A125999482R_Data">Data5!$IL$11:$IL$17</definedName>
    <definedName name="A125999482R_Latest">Data5!$IL$17</definedName>
    <definedName name="A125999486X">Data6!$CN$1:$CN$10,Data6!$CN$11:$CN$17</definedName>
    <definedName name="A125999486X_Data">Data6!$CN$11:$CN$17</definedName>
    <definedName name="A125999486X_Latest">Data6!$CN$17</definedName>
    <definedName name="A125999490R">Data6!$FN$1:$FN$10,Data6!$FN$11:$FN$17</definedName>
    <definedName name="A125999490R_Data">Data6!$FN$11:$FN$17</definedName>
    <definedName name="A125999490R_Latest">Data6!$FN$17</definedName>
    <definedName name="A125999494X">Data6!$BY$1:$BY$10,Data6!$BY$11:$BY$17</definedName>
    <definedName name="A125999494X_Data">Data6!$BY$11:$BY$17</definedName>
    <definedName name="A125999494X_Latest">Data6!$BY$17</definedName>
    <definedName name="A125999498J">Data6!$CZ$1:$CZ$10,Data6!$CZ$11:$CZ$17</definedName>
    <definedName name="A125999498J_Data">Data6!$CZ$11:$CZ$17</definedName>
    <definedName name="A125999498J_Latest">Data6!$CZ$17</definedName>
    <definedName name="A125999502L">Data6!$DX$1:$DX$10,Data6!$DX$11:$DX$17</definedName>
    <definedName name="A125999502L_Data">Data6!$DX$11:$DX$17</definedName>
    <definedName name="A125999502L_Latest">Data6!$DX$17</definedName>
    <definedName name="A125999506W">Data6!$GF$1:$GF$10,Data6!$GF$11:$GF$17</definedName>
    <definedName name="A125999506W_Data">Data6!$GF$11:$GF$17</definedName>
    <definedName name="A125999506W_Latest">Data6!$GF$17</definedName>
    <definedName name="A125999510L">Data5!$HT$1:$HT$10,Data5!$HT$11:$HT$17</definedName>
    <definedName name="A125999510L_Data">Data5!$HT$11:$HT$17</definedName>
    <definedName name="A125999510L_Latest">Data5!$HT$17</definedName>
    <definedName name="A125999514W">Data6!$AR$1:$AR$10,Data6!$AR$11:$AR$17</definedName>
    <definedName name="A125999514W_Data">Data6!$AR$11:$AR$17</definedName>
    <definedName name="A125999514W_Latest">Data6!$AR$17</definedName>
    <definedName name="A125999522W">Data6!$CT$1:$CT$10,Data6!$CT$11:$CT$17</definedName>
    <definedName name="A125999522W_Data">Data6!$CT$11:$CT$17</definedName>
    <definedName name="A125999522W_Latest">Data6!$CT$17</definedName>
    <definedName name="A125999526F">Data6!$DF$1:$DF$10,Data6!$DF$11:$DF$17</definedName>
    <definedName name="A125999526F_Data">Data6!$DF$11:$DF$17</definedName>
    <definedName name="A125999526F_Latest">Data6!$DF$17</definedName>
    <definedName name="A125999530W">Data6!$DR$1:$DR$10,Data6!$DR$11:$DR$17</definedName>
    <definedName name="A125999530W_Data">Data6!$DR$11:$DR$17</definedName>
    <definedName name="A125999530W_Latest">Data6!$DR$17</definedName>
    <definedName name="A125999534F">Data6!$FH$1:$FH$10,Data6!$FH$11:$FH$17</definedName>
    <definedName name="A125999534F_Data">Data6!$FH$11:$FH$17</definedName>
    <definedName name="A125999534F_Latest">Data6!$FH$17</definedName>
    <definedName name="A125999538R">Data6!$GX$1:$GX$10,Data6!$GX$11:$GX$17</definedName>
    <definedName name="A125999538R_Data">Data6!$GX$11:$GX$17</definedName>
    <definedName name="A125999538R_Latest">Data6!$GX$17</definedName>
    <definedName name="A125999542F">Data5!$GJ$1:$GJ$10,Data5!$GJ$11:$GJ$17</definedName>
    <definedName name="A125999542F_Data">Data5!$GJ$11:$GJ$17</definedName>
    <definedName name="A125999542F_Latest">Data5!$GJ$17</definedName>
    <definedName name="A125999546R">Data5!$HB$1:$HB$10,Data5!$HB$11:$HB$17</definedName>
    <definedName name="A125999546R_Data">Data5!$HB$11:$HB$17</definedName>
    <definedName name="A125999546R_Latest">Data5!$HB$17</definedName>
    <definedName name="A125999550F">Data5!$HH$1:$HH$10,Data5!$HH$11:$HH$17</definedName>
    <definedName name="A125999550F_Data">Data5!$HH$11:$HH$17</definedName>
    <definedName name="A125999550F_Latest">Data5!$HH$17</definedName>
    <definedName name="A125999554R">Data5!$IF$1:$IF$10,Data5!$IF$11:$IF$17</definedName>
    <definedName name="A125999554R_Data">Data5!$IF$11:$IF$17</definedName>
    <definedName name="A125999554R_Latest">Data5!$IF$17</definedName>
    <definedName name="A125999558X">Data6!$B$1:$B$10,Data6!$B$11:$B$17</definedName>
    <definedName name="A125999558X_Data">Data6!$B$11:$B$17</definedName>
    <definedName name="A125999558X_Latest">Data6!$B$17</definedName>
    <definedName name="A125999562R">Data6!$H$1:$H$10,Data6!$H$11:$H$17</definedName>
    <definedName name="A125999562R_Data">Data6!$H$11:$H$17</definedName>
    <definedName name="A125999562R_Latest">Data6!$H$17</definedName>
    <definedName name="A125999566X">Data6!$AX$1:$AX$10,Data6!$AX$11:$AX$17</definedName>
    <definedName name="A125999566X_Data">Data6!$AX$11:$AX$17</definedName>
    <definedName name="A125999566X_Latest">Data6!$AX$17</definedName>
    <definedName name="A125999570R">Data6!$DL$1:$DL$10,Data6!$DL$11:$DL$17</definedName>
    <definedName name="A125999570R_Data">Data6!$DL$11:$DL$17</definedName>
    <definedName name="A125999570R_Latest">Data6!$DL$17</definedName>
    <definedName name="A125999574X">Data6!$EJ$1:$EJ$10,Data6!$EJ$11:$EJ$17</definedName>
    <definedName name="A125999574X_Data">Data6!$EJ$11:$EJ$17</definedName>
    <definedName name="A125999574X_Latest">Data6!$EJ$17</definedName>
    <definedName name="A125999578J">Data6!$EP$1:$EP$10,Data6!$EP$11:$EP$17</definedName>
    <definedName name="A125999578J_Data">Data6!$EP$11:$EP$17</definedName>
    <definedName name="A125999578J_Latest">Data6!$EP$17</definedName>
    <definedName name="A125999582X">Data6!$FT$1:$FT$10,Data6!$FT$11:$FT$17</definedName>
    <definedName name="A125999582X_Data">Data6!$FT$11:$FT$17</definedName>
    <definedName name="A125999582X_Latest">Data6!$FT$17</definedName>
    <definedName name="A125999586J">Data6!$FZ$1:$FZ$10,Data6!$FZ$11:$FZ$17</definedName>
    <definedName name="A125999586J_Data">Data6!$FZ$11:$FZ$17</definedName>
    <definedName name="A125999586J_Latest">Data6!$FZ$17</definedName>
    <definedName name="A125999590X">Data5!$HN$1:$HN$10,Data5!$HN$11:$HN$17</definedName>
    <definedName name="A125999590X_Data">Data5!$HN$11:$HN$17</definedName>
    <definedName name="A125999590X_Latest">Data5!$HN$17</definedName>
    <definedName name="A125999594J">Data6!$BM$1:$BM$10,Data6!$BM$11:$BM$17</definedName>
    <definedName name="A125999594J_Data">Data6!$BM$11:$BM$17</definedName>
    <definedName name="A125999594J_Latest">Data6!$BM$17</definedName>
    <definedName name="A125999598T">Data6!$BS$1:$BS$10,Data6!$BS$11:$BS$17</definedName>
    <definedName name="A125999598T_Data">Data6!$BS$11:$BS$17</definedName>
    <definedName name="A125999598T_Latest">Data6!$BS$17</definedName>
    <definedName name="A125999602W">Data6!$ED$1:$ED$10,Data6!$ED$11:$ED$17</definedName>
    <definedName name="A125999602W_Data">Data6!$ED$11:$ED$17</definedName>
    <definedName name="A125999602W_Latest">Data6!$ED$17</definedName>
    <definedName name="A125999606F">Data6!$HD$1:$HD$10,Data6!$HD$11:$HD$17</definedName>
    <definedName name="A125999606F_Data">Data6!$HD$11:$HD$17</definedName>
    <definedName name="A125999606F_Latest">Data6!$HD$17</definedName>
    <definedName name="A125999610W">Data5!$GD$1:$GD$10,Data5!$GD$11:$GD$17</definedName>
    <definedName name="A125999610W_Data">Data5!$GD$11:$GD$17</definedName>
    <definedName name="A125999610W_Latest">Data5!$GD$17</definedName>
    <definedName name="A125999614F">Data5!$GP$1:$GP$10,Data5!$GP$11:$GP$17</definedName>
    <definedName name="A125999614F_Data">Data5!$GP$11:$GP$17</definedName>
    <definedName name="A125999614F_Latest">Data5!$GP$17</definedName>
    <definedName name="A125999618R">Data5!$GV$1:$GV$10,Data5!$GV$11:$GV$17</definedName>
    <definedName name="A125999618R_Data">Data5!$GV$11:$GV$17</definedName>
    <definedName name="A125999618R_Latest">Data5!$GV$17</definedName>
    <definedName name="A125999622F">Data5!$HZ$1:$HZ$10,Data5!$HZ$11:$HZ$17</definedName>
    <definedName name="A125999622F_Data">Data5!$HZ$11:$HZ$17</definedName>
    <definedName name="A125999622F_Latest">Data5!$HZ$17</definedName>
    <definedName name="A125999626R">Data6!$Z$1:$Z$10,Data6!$Z$11:$Z$17</definedName>
    <definedName name="A125999626R_Data">Data6!$Z$11:$Z$17</definedName>
    <definedName name="A125999626R_Latest">Data6!$Z$17</definedName>
    <definedName name="A125999630F">Data6!$AF$1:$AF$10,Data6!$AF$11:$AF$17</definedName>
    <definedName name="A125999630F_Data">Data6!$AF$11:$AF$17</definedName>
    <definedName name="A125999630F_Latest">Data6!$AF$17</definedName>
    <definedName name="A125999634R">Data6!$N$1:$N$10,Data6!$N$11:$N$17</definedName>
    <definedName name="A125999634R_Data">Data6!$N$11:$N$17</definedName>
    <definedName name="A125999634R_Latest">Data6!$N$17</definedName>
    <definedName name="A125999638X">Data6!$BD$1:$BD$10,Data6!$BD$11:$BD$17</definedName>
    <definedName name="A125999638X_Data">Data6!$BD$11:$BD$17</definedName>
    <definedName name="A125999638X_Latest">Data6!$BD$17</definedName>
    <definedName name="A125999642R">Data6!$EV$1:$EV$10,Data6!$EV$11:$EV$17</definedName>
    <definedName name="A125999642R_Data">Data6!$EV$11:$EV$17</definedName>
    <definedName name="A125999642R_Latest">Data6!$EV$17</definedName>
    <definedName name="A125999646X">Data6!$GR$1:$GR$10,Data6!$GR$11:$GR$17</definedName>
    <definedName name="A125999646X_Data">Data6!$GR$11:$GR$17</definedName>
    <definedName name="A125999646X_Latest">Data6!$GR$17</definedName>
    <definedName name="A125999650R">Data6!$HJ$1:$HJ$10,Data6!$HJ$11:$HJ$17</definedName>
    <definedName name="A125999650R_Data">Data6!$HJ$11:$HJ$17</definedName>
    <definedName name="A125999650R_Latest">Data6!$HJ$17</definedName>
    <definedName name="A125999654X">Data1!$CO$1:$CO$10,Data1!$CO$11:$CO$17</definedName>
    <definedName name="A125999654X_Data">Data1!$CO$11:$CO$17</definedName>
    <definedName name="A125999654X_Latest">Data1!$CO$17</definedName>
    <definedName name="A125999658J">Data1!$DG$1:$DG$10,Data1!$DG$11:$DG$17</definedName>
    <definedName name="A125999658J_Data">Data1!$DG$11:$DG$17</definedName>
    <definedName name="A125999658J_Latest">Data1!$DG$17</definedName>
    <definedName name="A125999662X">Data1!$EE$1:$EE$10,Data1!$EE$11:$EE$17</definedName>
    <definedName name="A125999662X_Data">Data1!$EE$11:$EE$17</definedName>
    <definedName name="A125999662X_Latest">Data1!$EE$17</definedName>
    <definedName name="A125999666J">Data1!$EZ$1:$EZ$10,Data1!$EZ$11:$EZ$17</definedName>
    <definedName name="A125999666J_Data">Data1!$EZ$11:$EZ$17</definedName>
    <definedName name="A125999666J_Latest">Data1!$EZ$17</definedName>
    <definedName name="A125999670X">Data1!$HW$1:$HW$10,Data1!$HW$11:$HW$17</definedName>
    <definedName name="A125999670X_Data">Data1!$HW$11:$HW$17</definedName>
    <definedName name="A125999670X_Latest">Data1!$HW$17</definedName>
    <definedName name="A125999674J">Data2!$Q$1:$Q$10,Data2!$Q$11:$Q$17</definedName>
    <definedName name="A125999674J_Data">Data2!$Q$11:$Q$17</definedName>
    <definedName name="A125999674J_Latest">Data2!$Q$17</definedName>
    <definedName name="A125999678T">Data1!$C$1:$C$10,Data1!$C$11:$C$17</definedName>
    <definedName name="A125999678T_Data">Data1!$C$11:$C$17</definedName>
    <definedName name="A125999678T_Latest">Data1!$C$17</definedName>
    <definedName name="A125999682J">Data1!$BQ$1:$BQ$10,Data1!$BQ$11:$BQ$17</definedName>
    <definedName name="A125999682J_Data">Data1!$BQ$11:$BQ$17</definedName>
    <definedName name="A125999682J_Latest">Data1!$BQ$17</definedName>
    <definedName name="A125999686T">Data1!$FI$1:$FI$10,Data1!$FI$11:$FI$17</definedName>
    <definedName name="A125999686T_Data">Data1!$FI$11:$FI$17</definedName>
    <definedName name="A125999686T_Latest">Data1!$FI$17</definedName>
    <definedName name="A125999690J">Data1!$II$1:$II$10,Data1!$II$11:$II$17</definedName>
    <definedName name="A125999690J_Data">Data1!$II$11:$II$17</definedName>
    <definedName name="A125999690J_Latest">Data1!$II$17</definedName>
    <definedName name="A125999694T">Data1!$ET$1:$ET$10,Data1!$ET$11:$ET$17</definedName>
    <definedName name="A125999694T_Data">Data1!$ET$11:$ET$17</definedName>
    <definedName name="A125999694T_Latest">Data1!$ET$17</definedName>
    <definedName name="A125999698A">Data1!$FU$1:$FU$10,Data1!$FU$11:$FU$17</definedName>
    <definedName name="A125999698A_Data">Data1!$FU$11:$FU$17</definedName>
    <definedName name="A125999698A_Latest">Data1!$FU$17</definedName>
    <definedName name="A125999702F">Data1!$GS$1:$GS$10,Data1!$GS$11:$GS$17</definedName>
    <definedName name="A125999702F_Data">Data1!$GS$11:$GS$17</definedName>
    <definedName name="A125999702F_Latest">Data1!$GS$17</definedName>
    <definedName name="A125999706R">Data2!$K$1:$K$10,Data2!$K$11:$K$17</definedName>
    <definedName name="A125999706R_Data">Data2!$K$11:$K$17</definedName>
    <definedName name="A125999706R_Latest">Data2!$K$17</definedName>
    <definedName name="A125999710F">Data1!$AY$1:$AY$10,Data1!$AY$11:$AY$17</definedName>
    <definedName name="A125999710F_Data">Data1!$AY$11:$AY$17</definedName>
    <definedName name="A125999710F_Latest">Data1!$AY$17</definedName>
    <definedName name="A125999714R">Data1!$DM$1:$DM$10,Data1!$DM$11:$DM$17</definedName>
    <definedName name="A125999714R_Data">Data1!$DM$11:$DM$17</definedName>
    <definedName name="A125999714R_Latest">Data1!$DM$17</definedName>
    <definedName name="A125999722R">Data1!$FO$1:$FO$10,Data1!$FO$11:$FO$17</definedName>
    <definedName name="A125999722R_Data">Data1!$FO$11:$FO$17</definedName>
    <definedName name="A125999722R_Latest">Data1!$FO$17</definedName>
    <definedName name="A125999726X">Data1!$GA$1:$GA$10,Data1!$GA$11:$GA$17</definedName>
    <definedName name="A125999726X_Data">Data1!$GA$11:$GA$17</definedName>
    <definedName name="A125999726X_Latest">Data1!$GA$17</definedName>
    <definedName name="A125999730R">Data1!$GM$1:$GM$10,Data1!$GM$11:$GM$17</definedName>
    <definedName name="A125999730R_Data">Data1!$GM$11:$GM$17</definedName>
    <definedName name="A125999730R_Latest">Data1!$GM$17</definedName>
    <definedName name="A125999734X">Data1!$IC$1:$IC$10,Data1!$IC$11:$IC$17</definedName>
    <definedName name="A125999734X_Data">Data1!$IC$11:$IC$17</definedName>
    <definedName name="A125999734X_Latest">Data1!$IC$17</definedName>
    <definedName name="A125999738J">Data2!$AC$1:$AC$10,Data2!$AC$11:$AC$17</definedName>
    <definedName name="A125999738J_Data">Data2!$AC$11:$AC$17</definedName>
    <definedName name="A125999738J_Latest">Data2!$AC$17</definedName>
    <definedName name="A125999742X">Data1!$O$1:$O$10,Data1!$O$11:$O$17</definedName>
    <definedName name="A125999742X_Data">Data1!$O$11:$O$17</definedName>
    <definedName name="A125999742X_Latest">Data1!$O$17</definedName>
    <definedName name="A125999746J">Data1!$AG$1:$AG$10,Data1!$AG$11:$AG$17</definedName>
    <definedName name="A125999746J_Data">Data1!$AG$11:$AG$17</definedName>
    <definedName name="A125999746J_Latest">Data1!$AG$17</definedName>
    <definedName name="A125999750X">Data1!$AM$1:$AM$10,Data1!$AM$11:$AM$17</definedName>
    <definedName name="A125999750X_Data">Data1!$AM$11:$AM$17</definedName>
    <definedName name="A125999750X_Latest">Data1!$AM$17</definedName>
    <definedName name="A125999754J">Data1!$BK$1:$BK$10,Data1!$BK$11:$BK$17</definedName>
    <definedName name="A125999754J_Data">Data1!$BK$11:$BK$17</definedName>
    <definedName name="A125999754J_Latest">Data1!$BK$17</definedName>
    <definedName name="A125999758T">Data1!$BW$1:$BW$10,Data1!$BW$11:$BW$17</definedName>
    <definedName name="A125999758T_Data">Data1!$BW$11:$BW$17</definedName>
    <definedName name="A125999758T_Latest">Data1!$BW$17</definedName>
    <definedName name="A125999762J">Data1!$CC$1:$CC$10,Data1!$CC$11:$CC$17</definedName>
    <definedName name="A125999762J_Data">Data1!$CC$11:$CC$17</definedName>
    <definedName name="A125999762J_Latest">Data1!$CC$17</definedName>
    <definedName name="A125999766T">Data1!$DS$1:$DS$10,Data1!$DS$11:$DS$17</definedName>
    <definedName name="A125999766T_Data">Data1!$DS$11:$DS$17</definedName>
    <definedName name="A125999766T_Latest">Data1!$DS$17</definedName>
    <definedName name="A125999770J">Data1!$GG$1:$GG$10,Data1!$GG$11:$GG$17</definedName>
    <definedName name="A125999770J_Data">Data1!$GG$11:$GG$17</definedName>
    <definedName name="A125999770J_Latest">Data1!$GG$17</definedName>
    <definedName name="A125999774T">Data1!$HE$1:$HE$10,Data1!$HE$11:$HE$17</definedName>
    <definedName name="A125999774T_Data">Data1!$HE$11:$HE$17</definedName>
    <definedName name="A125999774T_Latest">Data1!$HE$17</definedName>
    <definedName name="A125999778A">Data1!$HK$1:$HK$10,Data1!$HK$11:$HK$17</definedName>
    <definedName name="A125999778A_Data">Data1!$HK$11:$HK$17</definedName>
    <definedName name="A125999778A_Latest">Data1!$HK$17</definedName>
    <definedName name="A125999782T">Data1!$IO$1:$IO$10,Data1!$IO$11:$IO$17</definedName>
    <definedName name="A125999782T_Data">Data1!$IO$11:$IO$17</definedName>
    <definedName name="A125999782T_Latest">Data1!$IO$17</definedName>
    <definedName name="A125999786A">Data2!$E$1:$E$10,Data2!$E$11:$E$17</definedName>
    <definedName name="A125999786A_Data">Data2!$E$11:$E$17</definedName>
    <definedName name="A125999786A_Latest">Data2!$E$17</definedName>
    <definedName name="A125999790T">Data1!$AS$1:$AS$10,Data1!$AS$11:$AS$17</definedName>
    <definedName name="A125999790T_Data">Data1!$AS$11:$AS$17</definedName>
    <definedName name="A125999790T_Latest">Data1!$AS$17</definedName>
    <definedName name="A125999794A">Data1!$EH$1:$EH$10,Data1!$EH$11:$EH$17</definedName>
    <definedName name="A125999794A_Data">Data1!$EH$11:$EH$17</definedName>
    <definedName name="A125999794A_Latest">Data1!$EH$17</definedName>
    <definedName name="A125999798K">Data1!$EN$1:$EN$10,Data1!$EN$11:$EN$17</definedName>
    <definedName name="A125999798K_Data">Data1!$EN$11:$EN$17</definedName>
    <definedName name="A125999798K_Latest">Data1!$EN$17</definedName>
    <definedName name="A125999802R">Data1!$GY$1:$GY$10,Data1!$GY$11:$GY$17</definedName>
    <definedName name="A125999802R_Data">Data1!$GY$11:$GY$17</definedName>
    <definedName name="A125999802R_Latest">Data1!$GY$17</definedName>
    <definedName name="A125999806X">Data2!$AI$1:$AI$10,Data2!$AI$11:$AI$17</definedName>
    <definedName name="A125999806X_Data">Data2!$AI$11:$AI$17</definedName>
    <definedName name="A125999806X_Latest">Data2!$AI$17</definedName>
    <definedName name="A125999810R">Data1!$I$1:$I$10,Data1!$I$11:$I$17</definedName>
    <definedName name="A125999810R_Data">Data1!$I$11:$I$17</definedName>
    <definedName name="A125999810R_Latest">Data1!$I$17</definedName>
    <definedName name="A125999814X">Data1!$U$1:$U$10,Data1!$U$11:$U$17</definedName>
    <definedName name="A125999814X_Data">Data1!$U$11:$U$17</definedName>
    <definedName name="A125999814X_Latest">Data1!$U$17</definedName>
    <definedName name="A125999818J">Data1!$AA$1:$AA$10,Data1!$AA$11:$AA$17</definedName>
    <definedName name="A125999818J_Data">Data1!$AA$11:$AA$17</definedName>
    <definedName name="A125999818J_Latest">Data1!$AA$17</definedName>
    <definedName name="A125999822X">Data1!$BE$1:$BE$10,Data1!$BE$11:$BE$17</definedName>
    <definedName name="A125999822X_Data">Data1!$BE$11:$BE$17</definedName>
    <definedName name="A125999822X_Latest">Data1!$BE$17</definedName>
    <definedName name="A125999826J">Data1!$CU$1:$CU$10,Data1!$CU$11:$CU$17</definedName>
    <definedName name="A125999826J_Data">Data1!$CU$11:$CU$17</definedName>
    <definedName name="A125999826J_Latest">Data1!$CU$17</definedName>
    <definedName name="A125999830X">Data1!$DA$1:$DA$10,Data1!$DA$11:$DA$17</definedName>
    <definedName name="A125999830X_Data">Data1!$DA$11:$DA$17</definedName>
    <definedName name="A125999830X_Latest">Data1!$DA$17</definedName>
    <definedName name="A125999834J">Data1!$CI$1:$CI$10,Data1!$CI$11:$CI$17</definedName>
    <definedName name="A125999834J_Data">Data1!$CI$11:$CI$17</definedName>
    <definedName name="A125999834J_Latest">Data1!$CI$17</definedName>
    <definedName name="A125999838T">Data1!$DY$1:$DY$10,Data1!$DY$11:$DY$17</definedName>
    <definedName name="A125999838T_Data">Data1!$DY$11:$DY$17</definedName>
    <definedName name="A125999838T_Latest">Data1!$DY$17</definedName>
    <definedName name="A125999842J">Data1!$HQ$1:$HQ$10,Data1!$HQ$11:$HQ$17</definedName>
    <definedName name="A125999842J_Data">Data1!$HQ$11:$HQ$17</definedName>
    <definedName name="A125999842J_Latest">Data1!$HQ$17</definedName>
    <definedName name="A125999846T">Data2!$W$1:$W$10,Data2!$W$11:$W$17</definedName>
    <definedName name="A125999846T_Data">Data2!$W$11:$W$17</definedName>
    <definedName name="A125999846T_Latest">Data2!$W$17</definedName>
    <definedName name="A125999850J">Data2!$AO$1:$AO$10,Data2!$AO$11:$AO$17</definedName>
    <definedName name="A125999850J_Data">Data2!$AO$11:$AO$17</definedName>
    <definedName name="A125999850J_Latest">Data2!$AO$17</definedName>
    <definedName name="A125999854T">Data10!$GM$1:$GM$10,Data10!$GM$11:$GM$17</definedName>
    <definedName name="A125999854T_Data">Data10!$GM$11:$GM$17</definedName>
    <definedName name="A125999854T_Latest">Data10!$GM$17</definedName>
    <definedName name="A125999858A">Data10!$HE$1:$HE$10,Data10!$HE$11:$HE$17</definedName>
    <definedName name="A125999858A_Data">Data10!$HE$11:$HE$17</definedName>
    <definedName name="A125999858A_Latest">Data10!$HE$17</definedName>
    <definedName name="A125999862T">Data10!$IC$1:$IC$10,Data10!$IC$11:$IC$17</definedName>
    <definedName name="A125999862T_Data">Data10!$IC$11:$IC$17</definedName>
    <definedName name="A125999862T_Latest">Data10!$IC$17</definedName>
    <definedName name="A125999866A">Data11!$H$1:$H$10,Data11!$H$11:$H$17</definedName>
    <definedName name="A125999866A_Data">Data11!$H$11:$H$17</definedName>
    <definedName name="A125999866A_Latest">Data11!$H$17</definedName>
    <definedName name="A125999870T">Data11!$CE$1:$CE$10,Data11!$CE$11:$CE$17</definedName>
    <definedName name="A125999870T_Data">Data11!$CE$11:$CE$17</definedName>
    <definedName name="A125999870T_Latest">Data11!$CE$17</definedName>
    <definedName name="A125999874A">Data11!$DO$1:$DO$10,Data11!$DO$11:$DO$17</definedName>
    <definedName name="A125999874A_Data">Data11!$DO$11:$DO$17</definedName>
    <definedName name="A125999874A_Latest">Data11!$DO$17</definedName>
    <definedName name="A125999878K">Data10!$DA$1:$DA$10,Data10!$DA$11:$DA$17</definedName>
    <definedName name="A125999878K_Data">Data10!$DA$11:$DA$17</definedName>
    <definedName name="A125999878K_Latest">Data10!$DA$17</definedName>
    <definedName name="A125999882A">Data10!$FO$1:$FO$10,Data10!$FO$11:$FO$17</definedName>
    <definedName name="A125999882A_Data">Data10!$FO$11:$FO$17</definedName>
    <definedName name="A125999882A_Latest">Data10!$FO$17</definedName>
    <definedName name="A125999886K">Data11!$Q$1:$Q$10,Data11!$Q$11:$Q$17</definedName>
    <definedName name="A125999886K_Data">Data11!$Q$11:$Q$17</definedName>
    <definedName name="A125999886K_Latest">Data11!$Q$17</definedName>
    <definedName name="A125999890A">Data11!$CQ$1:$CQ$10,Data11!$CQ$11:$CQ$17</definedName>
    <definedName name="A125999890A_Data">Data11!$CQ$11:$CQ$17</definedName>
    <definedName name="A125999890A_Latest">Data11!$CQ$17</definedName>
    <definedName name="A125999894K">Data11!$B$1:$B$10,Data11!$B$11:$B$17</definedName>
    <definedName name="A125999894K_Data">Data11!$B$11:$B$17</definedName>
    <definedName name="A125999894K_Latest">Data11!$B$17</definedName>
    <definedName name="A125999898V">Data11!$AC$1:$AC$10,Data11!$AC$11:$AC$17</definedName>
    <definedName name="A125999898V_Data">Data11!$AC$11:$AC$17</definedName>
    <definedName name="A125999898V_Latest">Data11!$AC$17</definedName>
    <definedName name="A125999902X">Data11!$BA$1:$BA$10,Data11!$BA$11:$BA$17</definedName>
    <definedName name="A125999902X_Data">Data11!$BA$11:$BA$17</definedName>
    <definedName name="A125999902X_Latest">Data11!$BA$17</definedName>
    <definedName name="A125999906J">Data11!$DI$1:$DI$10,Data11!$DI$11:$DI$17</definedName>
    <definedName name="A125999906J_Data">Data11!$DI$11:$DI$17</definedName>
    <definedName name="A125999906J_Latest">Data11!$DI$17</definedName>
    <definedName name="A125999910X">Data10!$EW$1:$EW$10,Data10!$EW$11:$EW$17</definedName>
    <definedName name="A125999910X_Data">Data10!$EW$11:$EW$17</definedName>
    <definedName name="A125999910X_Latest">Data10!$EW$17</definedName>
    <definedName name="A125999914J">Data10!$HK$1:$HK$10,Data10!$HK$11:$HK$17</definedName>
    <definedName name="A125999914J_Data">Data10!$HK$11:$HK$17</definedName>
    <definedName name="A125999914J_Latest">Data10!$HK$17</definedName>
    <definedName name="A125999922J">Data11!$W$1:$W$10,Data11!$W$11:$W$17</definedName>
    <definedName name="A125999922J_Data">Data11!$W$11:$W$17</definedName>
    <definedName name="A125999922J_Latest">Data11!$W$17</definedName>
    <definedName name="A125999926T">Data11!$AI$1:$AI$10,Data11!$AI$11:$AI$17</definedName>
    <definedName name="A125999926T_Data">Data11!$AI$11:$AI$17</definedName>
    <definedName name="A125999926T_Latest">Data11!$AI$17</definedName>
    <definedName name="A125999930J">Data11!$AU$1:$AU$10,Data11!$AU$11:$AU$17</definedName>
    <definedName name="A125999930J_Data">Data11!$AU$11:$AU$17</definedName>
    <definedName name="A125999930J_Latest">Data11!$AU$17</definedName>
    <definedName name="A125999934T">Data11!$CK$1:$CK$10,Data11!$CK$11:$CK$17</definedName>
    <definedName name="A125999934T_Data">Data11!$CK$11:$CK$17</definedName>
    <definedName name="A125999934T_Latest">Data11!$CK$17</definedName>
    <definedName name="A125999938A">Data11!$EA$1:$EA$10,Data11!$EA$11:$EA$17</definedName>
    <definedName name="A125999938A_Data">Data11!$EA$11:$EA$17</definedName>
    <definedName name="A125999938A_Latest">Data11!$EA$17</definedName>
    <definedName name="A125999942T">Data10!$DM$1:$DM$10,Data10!$DM$11:$DM$17</definedName>
    <definedName name="A125999942T_Data">Data10!$DM$11:$DM$17</definedName>
    <definedName name="A125999942T_Latest">Data10!$DM$17</definedName>
    <definedName name="A125999946A">Data10!$EE$1:$EE$10,Data10!$EE$11:$EE$17</definedName>
    <definedName name="A125999946A_Data">Data10!$EE$11:$EE$17</definedName>
    <definedName name="A125999946A_Latest">Data10!$EE$17</definedName>
    <definedName name="A125999950T">Data10!$EK$1:$EK$10,Data10!$EK$11:$EK$17</definedName>
    <definedName name="A125999950T_Data">Data10!$EK$11:$EK$17</definedName>
    <definedName name="A125999950T_Latest">Data10!$EK$17</definedName>
    <definedName name="A125999954A">Data10!$FI$1:$FI$10,Data10!$FI$11:$FI$17</definedName>
    <definedName name="A125999954A_Data">Data10!$FI$11:$FI$17</definedName>
    <definedName name="A125999954A_Latest">Data10!$FI$17</definedName>
    <definedName name="A125999958K">Data10!$FU$1:$FU$10,Data10!$FU$11:$FU$17</definedName>
    <definedName name="A125999958K_Data">Data10!$FU$11:$FU$17</definedName>
    <definedName name="A125999958K_Latest">Data10!$FU$17</definedName>
    <definedName name="A125999962A">Data10!$GA$1:$GA$10,Data10!$GA$11:$GA$17</definedName>
    <definedName name="A125999962A_Data">Data10!$GA$11:$GA$17</definedName>
    <definedName name="A125999962A_Latest">Data10!$GA$17</definedName>
    <definedName name="A125999966K">Data10!$HQ$1:$HQ$10,Data10!$HQ$11:$HQ$17</definedName>
    <definedName name="A125999966K_Data">Data10!$HQ$11:$HQ$17</definedName>
    <definedName name="A125999966K_Latest">Data10!$HQ$17</definedName>
    <definedName name="A125999970A">Data11!$AO$1:$AO$10,Data11!$AO$11:$AO$17</definedName>
    <definedName name="A125999970A_Data">Data11!$AO$11:$AO$17</definedName>
    <definedName name="A125999970A_Latest">Data11!$AO$17</definedName>
    <definedName name="A125999974K">Data11!$BM$1:$BM$10,Data11!$BM$11:$BM$17</definedName>
    <definedName name="A125999974K_Data">Data11!$BM$11:$BM$17</definedName>
    <definedName name="A125999974K_Latest">Data11!$BM$17</definedName>
    <definedName name="A125999978V">Data11!$BS$1:$BS$10,Data11!$BS$11:$BS$17</definedName>
    <definedName name="A125999978V_Data">Data11!$BS$11:$BS$17</definedName>
    <definedName name="A125999978V_Latest">Data11!$BS$17</definedName>
    <definedName name="A125999982K">Data11!$CW$1:$CW$10,Data11!$CW$11:$CW$17</definedName>
    <definedName name="A125999982K_Data">Data11!$CW$11:$CW$17</definedName>
    <definedName name="A125999982K_Latest">Data11!$CW$17</definedName>
    <definedName name="A125999986V">Data11!$DC$1:$DC$10,Data11!$DC$11:$DC$17</definedName>
    <definedName name="A125999986V_Data">Data11!$DC$11:$DC$17</definedName>
    <definedName name="A125999986V_Latest">Data11!$DC$17</definedName>
    <definedName name="A125999990K">Data10!$EQ$1:$EQ$10,Data10!$EQ$11:$EQ$17</definedName>
    <definedName name="A125999990K_Data">Data10!$EQ$11:$EQ$17</definedName>
    <definedName name="A125999990K_Latest">Data10!$EQ$17</definedName>
    <definedName name="A125999994V">Data10!$IF$1:$IF$10,Data10!$IF$11:$IF$17</definedName>
    <definedName name="A125999994V_Data">Data10!$IF$11:$IF$17</definedName>
    <definedName name="A125999994V_Latest">Data10!$IF$17</definedName>
    <definedName name="A125999998C">Data10!$IL$1:$IL$10,Data10!$IL$11:$IL$17</definedName>
    <definedName name="A125999998C_Data">Data10!$IL$11:$IL$17</definedName>
    <definedName name="A125999998C_Latest">Data10!$IL$17</definedName>
    <definedName name="A126000002T">Data11!$BG$1:$BG$10,Data11!$BG$11:$BG$17</definedName>
    <definedName name="A126000002T_Data">Data11!$BG$11:$BG$17</definedName>
    <definedName name="A126000002T_Latest">Data11!$BG$17</definedName>
    <definedName name="A126000006A">Data11!$EG$1:$EG$10,Data11!$EG$11:$EG$17</definedName>
    <definedName name="A126000006A_Data">Data11!$EG$11:$EG$17</definedName>
    <definedName name="A126000006A_Latest">Data11!$EG$17</definedName>
    <definedName name="A126000010T">Data10!$DG$1:$DG$10,Data10!$DG$11:$DG$17</definedName>
    <definedName name="A126000010T_Data">Data10!$DG$11:$DG$17</definedName>
    <definedName name="A126000010T_Latest">Data10!$DG$17</definedName>
    <definedName name="A126000014A">Data10!$DS$1:$DS$10,Data10!$DS$11:$DS$17</definedName>
    <definedName name="A126000014A_Data">Data10!$DS$11:$DS$17</definedName>
    <definedName name="A126000014A_Latest">Data10!$DS$17</definedName>
    <definedName name="A126000018K">Data10!$DY$1:$DY$10,Data10!$DY$11:$DY$17</definedName>
    <definedName name="A126000018K_Data">Data10!$DY$11:$DY$17</definedName>
    <definedName name="A126000018K_Latest">Data10!$DY$17</definedName>
    <definedName name="A126000022A">Data10!$FC$1:$FC$10,Data10!$FC$11:$FC$17</definedName>
    <definedName name="A126000022A_Data">Data10!$FC$11:$FC$17</definedName>
    <definedName name="A126000022A_Latest">Data10!$FC$17</definedName>
    <definedName name="A126000026K">Data10!$GS$1:$GS$10,Data10!$GS$11:$GS$17</definedName>
    <definedName name="A126000026K_Data">Data10!$GS$11:$GS$17</definedName>
    <definedName name="A126000026K_Latest">Data10!$GS$17</definedName>
    <definedName name="A126000030A">Data10!$GY$1:$GY$10,Data10!$GY$11:$GY$17</definedName>
    <definedName name="A126000030A_Data">Data10!$GY$11:$GY$17</definedName>
    <definedName name="A126000030A_Latest">Data10!$GY$17</definedName>
    <definedName name="A126000034K">Data10!$GG$1:$GG$10,Data10!$GG$11:$GG$17</definedName>
    <definedName name="A126000034K_Data">Data10!$GG$11:$GG$17</definedName>
    <definedName name="A126000034K_Latest">Data10!$GG$17</definedName>
    <definedName name="A126000038V">Data10!$HW$1:$HW$10,Data10!$HW$11:$HW$17</definedName>
    <definedName name="A126000038V_Data">Data10!$HW$11:$HW$17</definedName>
    <definedName name="A126000038V_Latest">Data10!$HW$17</definedName>
    <definedName name="A126000042K">Data11!$BY$1:$BY$10,Data11!$BY$11:$BY$17</definedName>
    <definedName name="A126000042K_Data">Data11!$BY$11:$BY$17</definedName>
    <definedName name="A126000042K_Latest">Data11!$BY$17</definedName>
    <definedName name="A126000046V">Data11!$DU$1:$DU$10,Data11!$DU$11:$DU$17</definedName>
    <definedName name="A126000046V_Data">Data11!$DU$11:$DU$17</definedName>
    <definedName name="A126000046V_Latest">Data11!$DU$17</definedName>
    <definedName name="A126000050K">Data11!$EM$1:$EM$10,Data11!$EM$11:$EM$17</definedName>
    <definedName name="A126000050K_Data">Data11!$EM$11:$EM$17</definedName>
    <definedName name="A126000050K_Latest">Data11!$EM$17</definedName>
    <definedName name="A126000054V">Data3!$FY$1:$FY$10,Data3!$FY$11:$FY$17</definedName>
    <definedName name="A126000054V_Data">Data3!$FY$11:$FY$17</definedName>
    <definedName name="A126000054V_Latest">Data3!$FY$17</definedName>
    <definedName name="A126000058C">Data3!$GQ$1:$GQ$10,Data3!$GQ$11:$GQ$17</definedName>
    <definedName name="A126000058C_Data">Data3!$GQ$11:$GQ$17</definedName>
    <definedName name="A126000058C_Latest">Data3!$GQ$17</definedName>
    <definedName name="A126000062V">Data3!$HO$1:$HO$10,Data3!$HO$11:$HO$17</definedName>
    <definedName name="A126000062V_Data">Data3!$HO$11:$HO$17</definedName>
    <definedName name="A126000062V_Latest">Data3!$HO$17</definedName>
    <definedName name="A126000066C">Data3!$IJ$1:$IJ$10,Data3!$IJ$11:$IJ$17</definedName>
    <definedName name="A126000066C_Data">Data3!$IJ$11:$IJ$17</definedName>
    <definedName name="A126000066C_Latest">Data3!$IJ$17</definedName>
    <definedName name="A126000070V">Data4!$BQ$1:$BQ$10,Data4!$BQ$11:$BQ$17</definedName>
    <definedName name="A126000070V_Data">Data4!$BQ$11:$BQ$17</definedName>
    <definedName name="A126000070V_Latest">Data4!$BQ$17</definedName>
    <definedName name="A126000074C">Data4!$DA$1:$DA$10,Data4!$DA$11:$DA$17</definedName>
    <definedName name="A126000074C_Data">Data4!$DA$11:$DA$17</definedName>
    <definedName name="A126000074C_Latest">Data4!$DA$17</definedName>
    <definedName name="A126000078L">Data3!$CM$1:$CM$10,Data3!$CM$11:$CM$17</definedName>
    <definedName name="A126000078L_Data">Data3!$CM$11:$CM$17</definedName>
    <definedName name="A126000078L_Latest">Data3!$CM$17</definedName>
    <definedName name="A126000082C">Data3!$FA$1:$FA$10,Data3!$FA$11:$FA$17</definedName>
    <definedName name="A126000082C_Data">Data3!$FA$11:$FA$17</definedName>
    <definedName name="A126000082C_Latest">Data3!$FA$17</definedName>
    <definedName name="A126000086L">Data4!$C$1:$C$10,Data4!$C$11:$C$17</definedName>
    <definedName name="A126000086L_Data">Data4!$C$11:$C$17</definedName>
    <definedName name="A126000086L_Latest">Data4!$C$17</definedName>
    <definedName name="A126000090C">Data4!$CC$1:$CC$10,Data4!$CC$11:$CC$17</definedName>
    <definedName name="A126000090C_Data">Data4!$CC$11:$CC$17</definedName>
    <definedName name="A126000090C_Latest">Data4!$CC$17</definedName>
    <definedName name="A126000094L">Data3!$ID$1:$ID$10,Data3!$ID$11:$ID$17</definedName>
    <definedName name="A126000094L_Data">Data3!$ID$11:$ID$17</definedName>
    <definedName name="A126000094L_Latest">Data3!$ID$17</definedName>
    <definedName name="A126000098W">Data4!$O$1:$O$10,Data4!$O$11:$O$17</definedName>
    <definedName name="A126000098W_Data">Data4!$O$11:$O$17</definedName>
    <definedName name="A126000098W_Latest">Data4!$O$17</definedName>
    <definedName name="A126000102A">Data4!$AM$1:$AM$10,Data4!$AM$11:$AM$17</definedName>
    <definedName name="A126000102A_Data">Data4!$AM$11:$AM$17</definedName>
    <definedName name="A126000102A_Latest">Data4!$AM$17</definedName>
    <definedName name="A126000106K">Data4!$CU$1:$CU$10,Data4!$CU$11:$CU$17</definedName>
    <definedName name="A126000106K_Data">Data4!$CU$11:$CU$17</definedName>
    <definedName name="A126000106K_Latest">Data4!$CU$17</definedName>
    <definedName name="A126000110A">Data3!$EI$1:$EI$10,Data3!$EI$11:$EI$17</definedName>
    <definedName name="A126000110A_Data">Data3!$EI$11:$EI$17</definedName>
    <definedName name="A126000110A_Latest">Data3!$EI$17</definedName>
    <definedName name="A126000114K">Data3!$GW$1:$GW$10,Data3!$GW$11:$GW$17</definedName>
    <definedName name="A126000114K_Data">Data3!$GW$11:$GW$17</definedName>
    <definedName name="A126000114K_Latest">Data3!$GW$17</definedName>
    <definedName name="A126000122K">Data4!$I$1:$I$10,Data4!$I$11:$I$17</definedName>
    <definedName name="A126000122K_Data">Data4!$I$11:$I$17</definedName>
    <definedName name="A126000122K_Latest">Data4!$I$17</definedName>
    <definedName name="A126000126V">Data4!$U$1:$U$10,Data4!$U$11:$U$17</definedName>
    <definedName name="A126000126V_Data">Data4!$U$11:$U$17</definedName>
    <definedName name="A126000126V_Latest">Data4!$U$17</definedName>
    <definedName name="A126000130K">Data4!$AG$1:$AG$10,Data4!$AG$11:$AG$17</definedName>
    <definedName name="A126000130K_Data">Data4!$AG$11:$AG$17</definedName>
    <definedName name="A126000130K_Latest">Data4!$AG$17</definedName>
    <definedName name="A126000134V">Data4!$BW$1:$BW$10,Data4!$BW$11:$BW$17</definedName>
    <definedName name="A126000134V_Data">Data4!$BW$11:$BW$17</definedName>
    <definedName name="A126000134V_Latest">Data4!$BW$17</definedName>
    <definedName name="A126000138C">Data4!$DM$1:$DM$10,Data4!$DM$11:$DM$17</definedName>
    <definedName name="A126000138C_Data">Data4!$DM$11:$DM$17</definedName>
    <definedName name="A126000138C_Latest">Data4!$DM$17</definedName>
    <definedName name="A126000142V">Data3!$CY$1:$CY$10,Data3!$CY$11:$CY$17</definedName>
    <definedName name="A126000142V_Data">Data3!$CY$11:$CY$17</definedName>
    <definedName name="A126000142V_Latest">Data3!$CY$17</definedName>
    <definedName name="A126000146C">Data3!$DQ$1:$DQ$10,Data3!$DQ$11:$DQ$17</definedName>
    <definedName name="A126000146C_Data">Data3!$DQ$11:$DQ$17</definedName>
    <definedName name="A126000146C_Latest">Data3!$DQ$17</definedName>
    <definedName name="A126000150V">Data3!$DW$1:$DW$10,Data3!$DW$11:$DW$17</definedName>
    <definedName name="A126000150V_Data">Data3!$DW$11:$DW$17</definedName>
    <definedName name="A126000150V_Latest">Data3!$DW$17</definedName>
    <definedName name="A126000154C">Data3!$EU$1:$EU$10,Data3!$EU$11:$EU$17</definedName>
    <definedName name="A126000154C_Data">Data3!$EU$11:$EU$17</definedName>
    <definedName name="A126000154C_Latest">Data3!$EU$17</definedName>
    <definedName name="A126000158L">Data3!$FG$1:$FG$10,Data3!$FG$11:$FG$17</definedName>
    <definedName name="A126000158L_Data">Data3!$FG$11:$FG$17</definedName>
    <definedName name="A126000158L_Latest">Data3!$FG$17</definedName>
    <definedName name="A126000162C">Data3!$FM$1:$FM$10,Data3!$FM$11:$FM$17</definedName>
    <definedName name="A126000162C_Data">Data3!$FM$11:$FM$17</definedName>
    <definedName name="A126000162C_Latest">Data3!$FM$17</definedName>
    <definedName name="A126000166L">Data3!$HC$1:$HC$10,Data3!$HC$11:$HC$17</definedName>
    <definedName name="A126000166L_Data">Data3!$HC$11:$HC$17</definedName>
    <definedName name="A126000166L_Latest">Data3!$HC$17</definedName>
    <definedName name="A126000170C">Data4!$AA$1:$AA$10,Data4!$AA$11:$AA$17</definedName>
    <definedName name="A126000170C_Data">Data4!$AA$11:$AA$17</definedName>
    <definedName name="A126000170C_Latest">Data4!$AA$17</definedName>
    <definedName name="A126000174L">Data4!$AY$1:$AY$10,Data4!$AY$11:$AY$17</definedName>
    <definedName name="A126000174L_Data">Data4!$AY$11:$AY$17</definedName>
    <definedName name="A126000174L_Latest">Data4!$AY$17</definedName>
    <definedName name="A126000178W">Data4!$BE$1:$BE$10,Data4!$BE$11:$BE$17</definedName>
    <definedName name="A126000178W_Data">Data4!$BE$11:$BE$17</definedName>
    <definedName name="A126000178W_Latest">Data4!$BE$17</definedName>
    <definedName name="A126000182L">Data4!$CI$1:$CI$10,Data4!$CI$11:$CI$17</definedName>
    <definedName name="A126000182L_Data">Data4!$CI$11:$CI$17</definedName>
    <definedName name="A126000182L_Latest">Data4!$CI$17</definedName>
    <definedName name="A126000186W">Data4!$CO$1:$CO$10,Data4!$CO$11:$CO$17</definedName>
    <definedName name="A126000186W_Data">Data4!$CO$11:$CO$17</definedName>
    <definedName name="A126000186W_Latest">Data4!$CO$17</definedName>
    <definedName name="A126000190L">Data3!$EC$1:$EC$10,Data3!$EC$11:$EC$17</definedName>
    <definedName name="A126000190L_Data">Data3!$EC$11:$EC$17</definedName>
    <definedName name="A126000190L_Latest">Data3!$EC$17</definedName>
    <definedName name="A126000194W">Data3!$HR$1:$HR$10,Data3!$HR$11:$HR$17</definedName>
    <definedName name="A126000194W_Data">Data3!$HR$11:$HR$17</definedName>
    <definedName name="A126000194W_Latest">Data3!$HR$17</definedName>
    <definedName name="A126000198F">Data3!$HX$1:$HX$10,Data3!$HX$11:$HX$17</definedName>
    <definedName name="A126000198F_Data">Data3!$HX$11:$HX$17</definedName>
    <definedName name="A126000198F_Latest">Data3!$HX$17</definedName>
    <definedName name="A126000202K">Data4!$AS$1:$AS$10,Data4!$AS$11:$AS$17</definedName>
    <definedName name="A126000202K_Data">Data4!$AS$11:$AS$17</definedName>
    <definedName name="A126000202K_Latest">Data4!$AS$17</definedName>
    <definedName name="A126000206V">Data4!$DS$1:$DS$10,Data4!$DS$11:$DS$17</definedName>
    <definedName name="A126000206V_Data">Data4!$DS$11:$DS$17</definedName>
    <definedName name="A126000206V_Latest">Data4!$DS$17</definedName>
    <definedName name="A126000210K">Data3!$CS$1:$CS$10,Data3!$CS$11:$CS$17</definedName>
    <definedName name="A126000210K_Data">Data3!$CS$11:$CS$17</definedName>
    <definedName name="A126000210K_Latest">Data3!$CS$17</definedName>
    <definedName name="A126000214V">Data3!$DE$1:$DE$10,Data3!$DE$11:$DE$17</definedName>
    <definedName name="A126000214V_Data">Data3!$DE$11:$DE$17</definedName>
    <definedName name="A126000214V_Latest">Data3!$DE$17</definedName>
    <definedName name="A126000218C">Data3!$DK$1:$DK$10,Data3!$DK$11:$DK$17</definedName>
    <definedName name="A126000218C_Data">Data3!$DK$11:$DK$17</definedName>
    <definedName name="A126000218C_Latest">Data3!$DK$17</definedName>
    <definedName name="A126000222V">Data3!$EO$1:$EO$10,Data3!$EO$11:$EO$17</definedName>
    <definedName name="A126000222V_Data">Data3!$EO$11:$EO$17</definedName>
    <definedName name="A126000222V_Latest">Data3!$EO$17</definedName>
    <definedName name="A126000226C">Data3!$GE$1:$GE$10,Data3!$GE$11:$GE$17</definedName>
    <definedName name="A126000226C_Data">Data3!$GE$11:$GE$17</definedName>
    <definedName name="A126000226C_Latest">Data3!$GE$17</definedName>
    <definedName name="A126000230V">Data3!$GK$1:$GK$10,Data3!$GK$11:$GK$17</definedName>
    <definedName name="A126000230V_Data">Data3!$GK$11:$GK$17</definedName>
    <definedName name="A126000230V_Latest">Data3!$GK$17</definedName>
    <definedName name="A126000234C">Data3!$FS$1:$FS$10,Data3!$FS$11:$FS$17</definedName>
    <definedName name="A126000234C_Data">Data3!$FS$11:$FS$17</definedName>
    <definedName name="A126000234C_Latest">Data3!$FS$17</definedName>
    <definedName name="A126000238L">Data3!$HI$1:$HI$10,Data3!$HI$11:$HI$17</definedName>
    <definedName name="A126000238L_Data">Data3!$HI$11:$HI$17</definedName>
    <definedName name="A126000238L_Latest">Data3!$HI$17</definedName>
    <definedName name="A126000242C">Data4!$BK$1:$BK$10,Data4!$BK$11:$BK$17</definedName>
    <definedName name="A126000242C_Data">Data4!$BK$11:$BK$17</definedName>
    <definedName name="A126000242C_Latest">Data4!$BK$17</definedName>
    <definedName name="A126000246L">Data4!$DG$1:$DG$10,Data4!$DG$11:$DG$17</definedName>
    <definedName name="A126000246L_Data">Data4!$DG$11:$DG$17</definedName>
    <definedName name="A126000246L_Latest">Data4!$DG$17</definedName>
    <definedName name="A126000250C">Data4!$DY$1:$DY$10,Data4!$DY$11:$DY$17</definedName>
    <definedName name="A126000250C_Data">Data4!$DY$11:$DY$17</definedName>
    <definedName name="A126000250C_Latest">Data4!$DY$17</definedName>
    <definedName name="A126000254L">Data7!$BK$1:$BK$10,Data7!$BK$11:$BK$17</definedName>
    <definedName name="A126000254L_Data">Data7!$BK$11:$BK$17</definedName>
    <definedName name="A126000254L_Latest">Data7!$BK$17</definedName>
    <definedName name="A126000258W">Data7!$CC$1:$CC$10,Data7!$CC$11:$CC$17</definedName>
    <definedName name="A126000258W_Data">Data7!$CC$11:$CC$17</definedName>
    <definedName name="A126000258W_Latest">Data7!$CC$17</definedName>
    <definedName name="A126000262L">Data7!$DA$1:$DA$10,Data7!$DA$11:$DA$17</definedName>
    <definedName name="A126000262L_Data">Data7!$DA$11:$DA$17</definedName>
    <definedName name="A126000262L_Latest">Data7!$DA$17</definedName>
    <definedName name="A126000266W">Data7!$DV$1:$DV$10,Data7!$DV$11:$DV$17</definedName>
    <definedName name="A126000266W_Data">Data7!$DV$11:$DV$17</definedName>
    <definedName name="A126000266W_Latest">Data7!$DV$17</definedName>
    <definedName name="A126000270L">Data7!$GS$1:$GS$10,Data7!$GS$11:$GS$17</definedName>
    <definedName name="A126000270L_Data">Data7!$GS$11:$GS$17</definedName>
    <definedName name="A126000270L_Latest">Data7!$GS$17</definedName>
    <definedName name="A126000274W">Data7!$IC$1:$IC$10,Data7!$IC$11:$IC$17</definedName>
    <definedName name="A126000274W_Data">Data7!$IC$11:$IC$17</definedName>
    <definedName name="A126000274W_Latest">Data7!$IC$17</definedName>
    <definedName name="A126000278F">Data6!$HO$1:$HO$10,Data6!$HO$11:$HO$17</definedName>
    <definedName name="A126000278F_Data">Data6!$HO$11:$HO$17</definedName>
    <definedName name="A126000278F_Latest">Data6!$HO$17</definedName>
    <definedName name="A126000282W">Data7!$AM$1:$AM$10,Data7!$AM$11:$AM$17</definedName>
    <definedName name="A126000282W_Data">Data7!$AM$11:$AM$17</definedName>
    <definedName name="A126000282W_Latest">Data7!$AM$17</definedName>
    <definedName name="A126000286F">Data7!$EE$1:$EE$10,Data7!$EE$11:$EE$17</definedName>
    <definedName name="A126000286F_Data">Data7!$EE$11:$EE$17</definedName>
    <definedName name="A126000286F_Latest">Data7!$EE$17</definedName>
    <definedName name="A126000290W">Data7!$HE$1:$HE$10,Data7!$HE$11:$HE$17</definedName>
    <definedName name="A126000290W_Data">Data7!$HE$11:$HE$17</definedName>
    <definedName name="A126000290W_Latest">Data7!$HE$17</definedName>
    <definedName name="A126000294F">Data7!$DP$1:$DP$10,Data7!$DP$11:$DP$17</definedName>
    <definedName name="A126000294F_Data">Data7!$DP$11:$DP$17</definedName>
    <definedName name="A126000294F_Latest">Data7!$DP$17</definedName>
    <definedName name="A126000298R">Data7!$EQ$1:$EQ$10,Data7!$EQ$11:$EQ$17</definedName>
    <definedName name="A126000298R_Data">Data7!$EQ$11:$EQ$17</definedName>
    <definedName name="A126000298R_Latest">Data7!$EQ$17</definedName>
    <definedName name="A126000302V">Data7!$FO$1:$FO$10,Data7!$FO$11:$FO$17</definedName>
    <definedName name="A126000302V_Data">Data7!$FO$11:$FO$17</definedName>
    <definedName name="A126000302V_Latest">Data7!$FO$17</definedName>
    <definedName name="A126000306C">Data7!$HW$1:$HW$10,Data7!$HW$11:$HW$17</definedName>
    <definedName name="A126000306C_Data">Data7!$HW$11:$HW$17</definedName>
    <definedName name="A126000306C_Latest">Data7!$HW$17</definedName>
    <definedName name="A126000310V">Data7!$U$1:$U$10,Data7!$U$11:$U$17</definedName>
    <definedName name="A126000310V_Data">Data7!$U$11:$U$17</definedName>
    <definedName name="A126000310V_Latest">Data7!$U$17</definedName>
    <definedName name="A126000314C">Data7!$CI$1:$CI$10,Data7!$CI$11:$CI$17</definedName>
    <definedName name="A126000314C_Data">Data7!$CI$11:$CI$17</definedName>
    <definedName name="A126000314C_Latest">Data7!$CI$17</definedName>
    <definedName name="A126000322C">Data7!$EK$1:$EK$10,Data7!$EK$11:$EK$17</definedName>
    <definedName name="A126000322C_Data">Data7!$EK$11:$EK$17</definedName>
    <definedName name="A126000322C_Latest">Data7!$EK$17</definedName>
    <definedName name="A126000326L">Data7!$EW$1:$EW$10,Data7!$EW$11:$EW$17</definedName>
    <definedName name="A126000326L_Data">Data7!$EW$11:$EW$17</definedName>
    <definedName name="A126000326L_Latest">Data7!$EW$17</definedName>
    <definedName name="A126000330C">Data7!$FI$1:$FI$10,Data7!$FI$11:$FI$17</definedName>
    <definedName name="A126000330C_Data">Data7!$FI$11:$FI$17</definedName>
    <definedName name="A126000330C_Latest">Data7!$FI$17</definedName>
    <definedName name="A126000334L">Data7!$GY$1:$GY$10,Data7!$GY$11:$GY$17</definedName>
    <definedName name="A126000334L_Data">Data7!$GY$11:$GY$17</definedName>
    <definedName name="A126000334L_Latest">Data7!$GY$17</definedName>
    <definedName name="A126000338W">Data7!$IO$1:$IO$10,Data7!$IO$11:$IO$17</definedName>
    <definedName name="A126000338W_Data">Data7!$IO$11:$IO$17</definedName>
    <definedName name="A126000338W_Latest">Data7!$IO$17</definedName>
    <definedName name="A126000342L">Data6!$IA$1:$IA$10,Data6!$IA$11:$IA$17</definedName>
    <definedName name="A126000342L_Data">Data6!$IA$11:$IA$17</definedName>
    <definedName name="A126000342L_Latest">Data6!$IA$17</definedName>
    <definedName name="A126000346W">Data7!$C$1:$C$10,Data7!$C$11:$C$17</definedName>
    <definedName name="A126000346W_Data">Data7!$C$11:$C$17</definedName>
    <definedName name="A126000346W_Latest">Data7!$C$17</definedName>
    <definedName name="A126000350L">Data7!$I$1:$I$10,Data7!$I$11:$I$17</definedName>
    <definedName name="A126000350L_Data">Data7!$I$11:$I$17</definedName>
    <definedName name="A126000350L_Latest">Data7!$I$17</definedName>
    <definedName name="A126000354W">Data7!$AG$1:$AG$10,Data7!$AG$11:$AG$17</definedName>
    <definedName name="A126000354W_Data">Data7!$AG$11:$AG$17</definedName>
    <definedName name="A126000354W_Latest">Data7!$AG$17</definedName>
    <definedName name="A126000358F">Data7!$AS$1:$AS$10,Data7!$AS$11:$AS$17</definedName>
    <definedName name="A126000358F_Data">Data7!$AS$11:$AS$17</definedName>
    <definedName name="A126000358F_Latest">Data7!$AS$17</definedName>
    <definedName name="A126000362W">Data7!$AY$1:$AY$10,Data7!$AY$11:$AY$17</definedName>
    <definedName name="A126000362W_Data">Data7!$AY$11:$AY$17</definedName>
    <definedName name="A126000362W_Latest">Data7!$AY$17</definedName>
    <definedName name="A126000366F">Data7!$CO$1:$CO$10,Data7!$CO$11:$CO$17</definedName>
    <definedName name="A126000366F_Data">Data7!$CO$11:$CO$17</definedName>
    <definedName name="A126000366F_Latest">Data7!$CO$17</definedName>
    <definedName name="A126000370W">Data7!$FC$1:$FC$10,Data7!$FC$11:$FC$17</definedName>
    <definedName name="A126000370W_Data">Data7!$FC$11:$FC$17</definedName>
    <definedName name="A126000370W_Latest">Data7!$FC$17</definedName>
    <definedName name="A126000374F">Data7!$GA$1:$GA$10,Data7!$GA$11:$GA$17</definedName>
    <definedName name="A126000374F_Data">Data7!$GA$11:$GA$17</definedName>
    <definedName name="A126000374F_Latest">Data7!$GA$17</definedName>
    <definedName name="A126000378R">Data7!$GG$1:$GG$10,Data7!$GG$11:$GG$17</definedName>
    <definedName name="A126000378R_Data">Data7!$GG$11:$GG$17</definedName>
    <definedName name="A126000378R_Latest">Data7!$GG$17</definedName>
    <definedName name="A126000382F">Data7!$HK$1:$HK$10,Data7!$HK$11:$HK$17</definedName>
    <definedName name="A126000382F_Data">Data7!$HK$11:$HK$17</definedName>
    <definedName name="A126000382F_Latest">Data7!$HK$17</definedName>
    <definedName name="A126000386R">Data7!$HQ$1:$HQ$10,Data7!$HQ$11:$HQ$17</definedName>
    <definedName name="A126000386R_Data">Data7!$HQ$11:$HQ$17</definedName>
    <definedName name="A126000386R_Latest">Data7!$HQ$17</definedName>
    <definedName name="A126000390F">Data7!$O$1:$O$10,Data7!$O$11:$O$17</definedName>
    <definedName name="A126000390F_Data">Data7!$O$11:$O$17</definedName>
    <definedName name="A126000390F_Latest">Data7!$O$17</definedName>
    <definedName name="A126000394R">Data7!$DD$1:$DD$10,Data7!$DD$11:$DD$17</definedName>
    <definedName name="A126000394R_Data">Data7!$DD$11:$DD$17</definedName>
    <definedName name="A126000394R_Latest">Data7!$DD$17</definedName>
    <definedName name="A126000398X">Data7!$DJ$1:$DJ$10,Data7!$DJ$11:$DJ$17</definedName>
    <definedName name="A126000398X_Data">Data7!$DJ$11:$DJ$17</definedName>
    <definedName name="A126000398X_Latest">Data7!$DJ$17</definedName>
    <definedName name="A126000402C">Data7!$FU$1:$FU$10,Data7!$FU$11:$FU$17</definedName>
    <definedName name="A126000402C_Data">Data7!$FU$11:$FU$17</definedName>
    <definedName name="A126000402C_Latest">Data7!$FU$17</definedName>
    <definedName name="A126000406L">Data8!$E$1:$E$10,Data8!$E$11:$E$17</definedName>
    <definedName name="A126000406L_Data">Data8!$E$11:$E$17</definedName>
    <definedName name="A126000406L_Latest">Data8!$E$17</definedName>
    <definedName name="A126000410C">Data6!$HU$1:$HU$10,Data6!$HU$11:$HU$17</definedName>
    <definedName name="A126000410C_Data">Data6!$HU$11:$HU$17</definedName>
    <definedName name="A126000410C_Latest">Data6!$HU$17</definedName>
    <definedName name="A126000414L">Data6!$IG$1:$IG$10,Data6!$IG$11:$IG$17</definedName>
    <definedName name="A126000414L_Data">Data6!$IG$11:$IG$17</definedName>
    <definedName name="A126000414L_Latest">Data6!$IG$17</definedName>
    <definedName name="A126000418W">Data6!$IM$1:$IM$10,Data6!$IM$11:$IM$17</definedName>
    <definedName name="A126000418W_Data">Data6!$IM$11:$IM$17</definedName>
    <definedName name="A126000418W_Latest">Data6!$IM$17</definedName>
    <definedName name="A126000422L">Data7!$AA$1:$AA$10,Data7!$AA$11:$AA$17</definedName>
    <definedName name="A126000422L_Data">Data7!$AA$11:$AA$17</definedName>
    <definedName name="A126000422L_Latest">Data7!$AA$17</definedName>
    <definedName name="A126000426W">Data7!$BQ$1:$BQ$10,Data7!$BQ$11:$BQ$17</definedName>
    <definedName name="A126000426W_Data">Data7!$BQ$11:$BQ$17</definedName>
    <definedName name="A126000426W_Latest">Data7!$BQ$17</definedName>
    <definedName name="A126000430L">Data7!$BW$1:$BW$10,Data7!$BW$11:$BW$17</definedName>
    <definedName name="A126000430L_Data">Data7!$BW$11:$BW$17</definedName>
    <definedName name="A126000430L_Latest">Data7!$BW$17</definedName>
    <definedName name="A126000434W">Data7!$BE$1:$BE$10,Data7!$BE$11:$BE$17</definedName>
    <definedName name="A126000434W_Data">Data7!$BE$11:$BE$17</definedName>
    <definedName name="A126000434W_Latest">Data7!$BE$17</definedName>
    <definedName name="A126000438F">Data7!$CU$1:$CU$10,Data7!$CU$11:$CU$17</definedName>
    <definedName name="A126000438F_Data">Data7!$CU$11:$CU$17</definedName>
    <definedName name="A126000438F_Latest">Data7!$CU$17</definedName>
    <definedName name="A126000442W">Data7!$GM$1:$GM$10,Data7!$GM$11:$GM$17</definedName>
    <definedName name="A126000442W_Data">Data7!$GM$11:$GM$17</definedName>
    <definedName name="A126000442W_Latest">Data7!$GM$17</definedName>
    <definedName name="A126000446F">Data7!$II$1:$II$10,Data7!$II$11:$II$17</definedName>
    <definedName name="A126000446F_Data">Data7!$II$11:$II$17</definedName>
    <definedName name="A126000446F_Latest">Data7!$II$17</definedName>
    <definedName name="A126000450W">Data8!$K$1:$K$10,Data8!$K$11:$K$17</definedName>
    <definedName name="A126000450W_Data">Data8!$K$11:$K$17</definedName>
    <definedName name="A126000450W_Latest">Data8!$K$17</definedName>
    <definedName name="A126000454F">Data8!$DC$1:$DC$10,Data8!$DC$11:$DC$17</definedName>
    <definedName name="A126000454F_Data">Data8!$DC$11:$DC$17</definedName>
    <definedName name="A126000454F_Latest">Data8!$DC$17</definedName>
    <definedName name="A126000458R">Data8!$DU$1:$DU$10,Data8!$DU$11:$DU$17</definedName>
    <definedName name="A126000458R_Data">Data8!$DU$11:$DU$17</definedName>
    <definedName name="A126000458R_Latest">Data8!$DU$17</definedName>
    <definedName name="A126000462F">Data8!$ES$1:$ES$10,Data8!$ES$11:$ES$17</definedName>
    <definedName name="A126000462F_Data">Data8!$ES$11:$ES$17</definedName>
    <definedName name="A126000462F_Latest">Data8!$ES$17</definedName>
    <definedName name="A126000466R">Data8!$FN$1:$FN$10,Data8!$FN$11:$FN$17</definedName>
    <definedName name="A126000466R_Data">Data8!$FN$11:$FN$17</definedName>
    <definedName name="A126000466R_Latest">Data8!$FN$17</definedName>
    <definedName name="A126000470F">Data8!$IK$1:$IK$10,Data8!$IK$11:$IK$17</definedName>
    <definedName name="A126000470F_Data">Data8!$IK$11:$IK$17</definedName>
    <definedName name="A126000470F_Latest">Data8!$IK$17</definedName>
    <definedName name="A126000474R">Data9!$AE$1:$AE$10,Data9!$AE$11:$AE$17</definedName>
    <definedName name="A126000474R_Data">Data9!$AE$11:$AE$17</definedName>
    <definedName name="A126000474R_Latest">Data9!$AE$17</definedName>
    <definedName name="A126000478X">Data8!$Q$1:$Q$10,Data8!$Q$11:$Q$17</definedName>
    <definedName name="A126000478X_Data">Data8!$Q$11:$Q$17</definedName>
    <definedName name="A126000478X_Latest">Data8!$Q$17</definedName>
    <definedName name="A126000482R">Data8!$CE$1:$CE$10,Data8!$CE$11:$CE$17</definedName>
    <definedName name="A126000482R_Data">Data8!$CE$11:$CE$17</definedName>
    <definedName name="A126000482R_Latest">Data8!$CE$17</definedName>
    <definedName name="A126000486X">Data8!$FW$1:$FW$10,Data8!$FW$11:$FW$17</definedName>
    <definedName name="A126000486X_Data">Data8!$FW$11:$FW$17</definedName>
    <definedName name="A126000486X_Latest">Data8!$FW$17</definedName>
    <definedName name="A126000490R">Data9!$G$1:$G$10,Data9!$G$11:$G$17</definedName>
    <definedName name="A126000490R_Data">Data9!$G$11:$G$17</definedName>
    <definedName name="A126000490R_Latest">Data9!$G$17</definedName>
    <definedName name="A126000494X">Data8!$FH$1:$FH$10,Data8!$FH$11:$FH$17</definedName>
    <definedName name="A126000494X_Data">Data8!$FH$11:$FH$17</definedName>
    <definedName name="A126000494X_Latest">Data8!$FH$17</definedName>
    <definedName name="A126000498J">Data8!$GI$1:$GI$10,Data8!$GI$11:$GI$17</definedName>
    <definedName name="A126000498J_Data">Data8!$GI$11:$GI$17</definedName>
    <definedName name="A126000498J_Latest">Data8!$GI$17</definedName>
    <definedName name="A126000502L">Data8!$HG$1:$HG$10,Data8!$HG$11:$HG$17</definedName>
    <definedName name="A126000502L_Data">Data8!$HG$11:$HG$17</definedName>
    <definedName name="A126000502L_Latest">Data8!$HG$17</definedName>
    <definedName name="A126000506W">Data9!$Y$1:$Y$10,Data9!$Y$11:$Y$17</definedName>
    <definedName name="A126000506W_Data">Data9!$Y$11:$Y$17</definedName>
    <definedName name="A126000506W_Latest">Data9!$Y$17</definedName>
    <definedName name="A126000510L">Data8!$BM$1:$BM$10,Data8!$BM$11:$BM$17</definedName>
    <definedName name="A126000510L_Data">Data8!$BM$11:$BM$17</definedName>
    <definedName name="A126000510L_Latest">Data8!$BM$17</definedName>
    <definedName name="A126000514W">Data8!$EA$1:$EA$10,Data8!$EA$11:$EA$17</definedName>
    <definedName name="A126000514W_Data">Data8!$EA$11:$EA$17</definedName>
    <definedName name="A126000514W_Latest">Data8!$EA$17</definedName>
    <definedName name="A126000522W">Data8!$GC$1:$GC$10,Data8!$GC$11:$GC$17</definedName>
    <definedName name="A126000522W_Data">Data8!$GC$11:$GC$17</definedName>
    <definedName name="A126000522W_Latest">Data8!$GC$17</definedName>
    <definedName name="A126000526F">Data8!$GO$1:$GO$10,Data8!$GO$11:$GO$17</definedName>
    <definedName name="A126000526F_Data">Data8!$GO$11:$GO$17</definedName>
    <definedName name="A126000526F_Latest">Data8!$GO$17</definedName>
    <definedName name="A126000530W">Data8!$HA$1:$HA$10,Data8!$HA$11:$HA$17</definedName>
    <definedName name="A126000530W_Data">Data8!$HA$11:$HA$17</definedName>
    <definedName name="A126000530W_Latest">Data8!$HA$17</definedName>
    <definedName name="A126000534F">Data8!$IQ$1:$IQ$10,Data8!$IQ$11:$IQ$17</definedName>
    <definedName name="A126000534F_Data">Data8!$IQ$11:$IQ$17</definedName>
    <definedName name="A126000534F_Latest">Data8!$IQ$17</definedName>
    <definedName name="A126000538R">Data9!$AQ$1:$AQ$10,Data9!$AQ$11:$AQ$17</definedName>
    <definedName name="A126000538R_Data">Data9!$AQ$11:$AQ$17</definedName>
    <definedName name="A126000538R_Latest">Data9!$AQ$17</definedName>
    <definedName name="A126000542F">Data8!$AC$1:$AC$10,Data8!$AC$11:$AC$17</definedName>
    <definedName name="A126000542F_Data">Data8!$AC$11:$AC$17</definedName>
    <definedName name="A126000542F_Latest">Data8!$AC$17</definedName>
    <definedName name="A126000546R">Data8!$AU$1:$AU$10,Data8!$AU$11:$AU$17</definedName>
    <definedName name="A126000546R_Data">Data8!$AU$11:$AU$17</definedName>
    <definedName name="A126000546R_Latest">Data8!$AU$17</definedName>
    <definedName name="A126000550F">Data8!$BA$1:$BA$10,Data8!$BA$11:$BA$17</definedName>
    <definedName name="A126000550F_Data">Data8!$BA$11:$BA$17</definedName>
    <definedName name="A126000550F_Latest">Data8!$BA$17</definedName>
    <definedName name="A126000554R">Data8!$BY$1:$BY$10,Data8!$BY$11:$BY$17</definedName>
    <definedName name="A126000554R_Data">Data8!$BY$11:$BY$17</definedName>
    <definedName name="A126000554R_Latest">Data8!$BY$17</definedName>
    <definedName name="A126000558X">Data8!$CK$1:$CK$10,Data8!$CK$11:$CK$17</definedName>
    <definedName name="A126000558X_Data">Data8!$CK$11:$CK$17</definedName>
    <definedName name="A126000558X_Latest">Data8!$CK$17</definedName>
    <definedName name="A126000562R">Data8!$CQ$1:$CQ$10,Data8!$CQ$11:$CQ$17</definedName>
    <definedName name="A126000562R_Data">Data8!$CQ$11:$CQ$17</definedName>
    <definedName name="A126000562R_Latest">Data8!$CQ$17</definedName>
    <definedName name="A126000566X">Data8!$EG$1:$EG$10,Data8!$EG$11:$EG$17</definedName>
    <definedName name="A126000566X_Data">Data8!$EG$11:$EG$17</definedName>
    <definedName name="A126000566X_Latest">Data8!$EG$17</definedName>
    <definedName name="A126000570R">Data8!$GU$1:$GU$10,Data8!$GU$11:$GU$17</definedName>
    <definedName name="A126000570R_Data">Data8!$GU$11:$GU$17</definedName>
    <definedName name="A126000570R_Latest">Data8!$GU$17</definedName>
    <definedName name="A126000574X">Data8!$HS$1:$HS$10,Data8!$HS$11:$HS$17</definedName>
    <definedName name="A126000574X_Data">Data8!$HS$11:$HS$17</definedName>
    <definedName name="A126000574X_Latest">Data8!$HS$17</definedName>
    <definedName name="A126000578J">Data8!$HY$1:$HY$10,Data8!$HY$11:$HY$17</definedName>
    <definedName name="A126000578J_Data">Data8!$HY$11:$HY$17</definedName>
    <definedName name="A126000578J_Latest">Data8!$HY$17</definedName>
    <definedName name="A126000582X">Data9!$M$1:$M$10,Data9!$M$11:$M$17</definedName>
    <definedName name="A126000582X_Data">Data9!$M$11:$M$17</definedName>
    <definedName name="A126000582X_Latest">Data9!$M$17</definedName>
    <definedName name="A126000586J">Data9!$S$1:$S$10,Data9!$S$11:$S$17</definedName>
    <definedName name="A126000586J_Data">Data9!$S$11:$S$17</definedName>
    <definedName name="A126000586J_Latest">Data9!$S$17</definedName>
    <definedName name="A126000590X">Data8!$BG$1:$BG$10,Data8!$BG$11:$BG$17</definedName>
    <definedName name="A126000590X_Data">Data8!$BG$11:$BG$17</definedName>
    <definedName name="A126000590X_Latest">Data8!$BG$17</definedName>
    <definedName name="A126000594J">Data8!$EV$1:$EV$10,Data8!$EV$11:$EV$17</definedName>
    <definedName name="A126000594J_Data">Data8!$EV$11:$EV$17</definedName>
    <definedName name="A126000594J_Latest">Data8!$EV$17</definedName>
    <definedName name="A126000598T">Data8!$FB$1:$FB$10,Data8!$FB$11:$FB$17</definedName>
    <definedName name="A126000598T_Data">Data8!$FB$11:$FB$17</definedName>
    <definedName name="A126000598T_Latest">Data8!$FB$17</definedName>
    <definedName name="A126000602W">Data8!$HM$1:$HM$10,Data8!$HM$11:$HM$17</definedName>
    <definedName name="A126000602W_Data">Data8!$HM$11:$HM$17</definedName>
    <definedName name="A126000602W_Latest">Data8!$HM$17</definedName>
    <definedName name="A126000606F">Data9!$AW$1:$AW$10,Data9!$AW$11:$AW$17</definedName>
    <definedName name="A126000606F_Data">Data9!$AW$11:$AW$17</definedName>
    <definedName name="A126000606F_Latest">Data9!$AW$17</definedName>
    <definedName name="A126000610W">Data8!$W$1:$W$10,Data8!$W$11:$W$17</definedName>
    <definedName name="A126000610W_Data">Data8!$W$11:$W$17</definedName>
    <definedName name="A126000610W_Latest">Data8!$W$17</definedName>
    <definedName name="A126000614F">Data8!$AI$1:$AI$10,Data8!$AI$11:$AI$17</definedName>
    <definedName name="A126000614F_Data">Data8!$AI$11:$AI$17</definedName>
    <definedName name="A126000614F_Latest">Data8!$AI$17</definedName>
    <definedName name="A126000618R">Data8!$AO$1:$AO$10,Data8!$AO$11:$AO$17</definedName>
    <definedName name="A126000618R_Data">Data8!$AO$11:$AO$17</definedName>
    <definedName name="A126000618R_Latest">Data8!$AO$17</definedName>
    <definedName name="A126000622F">Data8!$BS$1:$BS$10,Data8!$BS$11:$BS$17</definedName>
    <definedName name="A126000622F_Data">Data8!$BS$11:$BS$17</definedName>
    <definedName name="A126000622F_Latest">Data8!$BS$17</definedName>
    <definedName name="A126000626R">Data8!$DI$1:$DI$10,Data8!$DI$11:$DI$17</definedName>
    <definedName name="A126000626R_Data">Data8!$DI$11:$DI$17</definedName>
    <definedName name="A126000626R_Latest">Data8!$DI$17</definedName>
    <definedName name="A126000630F">Data8!$DO$1:$DO$10,Data8!$DO$11:$DO$17</definedName>
    <definedName name="A126000630F_Data">Data8!$DO$11:$DO$17</definedName>
    <definedName name="A126000630F_Latest">Data8!$DO$17</definedName>
    <definedName name="A126000634R">Data8!$CW$1:$CW$10,Data8!$CW$11:$CW$17</definedName>
    <definedName name="A126000634R_Data">Data8!$CW$11:$CW$17</definedName>
    <definedName name="A126000634R_Latest">Data8!$CW$17</definedName>
    <definedName name="A126000638X">Data8!$EM$1:$EM$10,Data8!$EM$11:$EM$17</definedName>
    <definedName name="A126000638X_Data">Data8!$EM$11:$EM$17</definedName>
    <definedName name="A126000638X_Latest">Data8!$EM$17</definedName>
    <definedName name="A126000642R">Data8!$IE$1:$IE$10,Data8!$IE$11:$IE$17</definedName>
    <definedName name="A126000642R_Data">Data8!$IE$11:$IE$17</definedName>
    <definedName name="A126000642R_Latest">Data8!$IE$17</definedName>
    <definedName name="A126000646X">Data9!$AK$1:$AK$10,Data9!$AK$11:$AK$17</definedName>
    <definedName name="A126000646X_Data">Data9!$AK$11:$AK$17</definedName>
    <definedName name="A126000646X_Latest">Data9!$AK$17</definedName>
    <definedName name="A126000650R">Data9!$BC$1:$BC$10,Data9!$BC$11:$BC$17</definedName>
    <definedName name="A126000650R_Data">Data9!$BC$11:$BC$17</definedName>
    <definedName name="A126000650R_Latest">Data9!$BC$17</definedName>
    <definedName name="A126000654X">Data9!$EU$1:$EU$10,Data9!$EU$11:$EU$17</definedName>
    <definedName name="A126000654X_Data">Data9!$EU$11:$EU$17</definedName>
    <definedName name="A126000654X_Latest">Data9!$EU$17</definedName>
    <definedName name="A126000658J">Data9!$FM$1:$FM$10,Data9!$FM$11:$FM$17</definedName>
    <definedName name="A126000658J_Data">Data9!$FM$11:$FM$17</definedName>
    <definedName name="A126000658J_Latest">Data9!$FM$17</definedName>
    <definedName name="A126000662X">Data9!$GK$1:$GK$10,Data9!$GK$11:$GK$17</definedName>
    <definedName name="A126000662X_Data">Data9!$GK$11:$GK$17</definedName>
    <definedName name="A126000662X_Latest">Data9!$GK$17</definedName>
    <definedName name="A126000666J">Data9!$HF$1:$HF$10,Data9!$HF$11:$HF$17</definedName>
    <definedName name="A126000666J_Data">Data9!$HF$11:$HF$17</definedName>
    <definedName name="A126000666J_Latest">Data9!$HF$17</definedName>
    <definedName name="A126000670X">Data10!$AM$1:$AM$10,Data10!$AM$11:$AM$17</definedName>
    <definedName name="A126000670X_Data">Data10!$AM$11:$AM$17</definedName>
    <definedName name="A126000670X_Latest">Data10!$AM$17</definedName>
    <definedName name="A126000674J">Data10!$BW$1:$BW$10,Data10!$BW$11:$BW$17</definedName>
    <definedName name="A126000674J_Data">Data10!$BW$11:$BW$17</definedName>
    <definedName name="A126000674J_Latest">Data10!$BW$17</definedName>
    <definedName name="A126000678T">Data9!$BI$1:$BI$10,Data9!$BI$11:$BI$17</definedName>
    <definedName name="A126000678T_Data">Data9!$BI$11:$BI$17</definedName>
    <definedName name="A126000678T_Latest">Data9!$BI$17</definedName>
    <definedName name="A126000682J">Data9!$DW$1:$DW$10,Data9!$DW$11:$DW$17</definedName>
    <definedName name="A126000682J_Data">Data9!$DW$11:$DW$17</definedName>
    <definedName name="A126000682J_Latest">Data9!$DW$17</definedName>
    <definedName name="A126000686T">Data9!$HO$1:$HO$10,Data9!$HO$11:$HO$17</definedName>
    <definedName name="A126000686T_Data">Data9!$HO$11:$HO$17</definedName>
    <definedName name="A126000686T_Latest">Data9!$HO$17</definedName>
    <definedName name="A126000690J">Data10!$AY$1:$AY$10,Data10!$AY$11:$AY$17</definedName>
    <definedName name="A126000690J_Data">Data10!$AY$11:$AY$17</definedName>
    <definedName name="A126000690J_Latest">Data10!$AY$17</definedName>
    <definedName name="A126000694T">Data9!$GZ$1:$GZ$10,Data9!$GZ$11:$GZ$17</definedName>
    <definedName name="A126000694T_Data">Data9!$GZ$11:$GZ$17</definedName>
    <definedName name="A126000694T_Latest">Data9!$GZ$17</definedName>
    <definedName name="A126000698A">Data9!$IA$1:$IA$10,Data9!$IA$11:$IA$17</definedName>
    <definedName name="A126000698A_Data">Data9!$IA$11:$IA$17</definedName>
    <definedName name="A126000698A_Latest">Data9!$IA$17</definedName>
    <definedName name="A126000702F">Data10!$I$1:$I$10,Data10!$I$11:$I$17</definedName>
    <definedName name="A126000702F_Data">Data10!$I$11:$I$17</definedName>
    <definedName name="A126000702F_Latest">Data10!$I$17</definedName>
    <definedName name="A126000706R">Data10!$BQ$1:$BQ$10,Data10!$BQ$11:$BQ$17</definedName>
    <definedName name="A126000706R_Data">Data10!$BQ$11:$BQ$17</definedName>
    <definedName name="A126000706R_Latest">Data10!$BQ$17</definedName>
    <definedName name="A126000710F">Data9!$DE$1:$DE$10,Data9!$DE$11:$DE$17</definedName>
    <definedName name="A126000710F_Data">Data9!$DE$11:$DE$17</definedName>
    <definedName name="A126000710F_Latest">Data9!$DE$17</definedName>
    <definedName name="A126000714R">Data9!$FS$1:$FS$10,Data9!$FS$11:$FS$17</definedName>
    <definedName name="A126000714R_Data">Data9!$FS$11:$FS$17</definedName>
    <definedName name="A126000714R_Latest">Data9!$FS$17</definedName>
    <definedName name="A126000722R">Data9!$HU$1:$HU$10,Data9!$HU$11:$HU$17</definedName>
    <definedName name="A126000722R_Data">Data9!$HU$11:$HU$17</definedName>
    <definedName name="A126000722R_Latest">Data9!$HU$17</definedName>
    <definedName name="A126000726X">Data9!$IG$1:$IG$10,Data9!$IG$11:$IG$17</definedName>
    <definedName name="A126000726X_Data">Data9!$IG$11:$IG$17</definedName>
    <definedName name="A126000726X_Latest">Data9!$IG$17</definedName>
    <definedName name="A126000730R">Data10!$C$1:$C$10,Data10!$C$11:$C$17</definedName>
    <definedName name="A126000730R_Data">Data10!$C$11:$C$17</definedName>
    <definedName name="A126000730R_Latest">Data10!$C$17</definedName>
    <definedName name="A126000734X">Data10!$AS$1:$AS$10,Data10!$AS$11:$AS$17</definedName>
    <definedName name="A126000734X_Data">Data10!$AS$11:$AS$17</definedName>
    <definedName name="A126000734X_Latest">Data10!$AS$17</definedName>
    <definedName name="A126000738J">Data10!$CI$1:$CI$10,Data10!$CI$11:$CI$17</definedName>
    <definedName name="A126000738J_Data">Data10!$CI$11:$CI$17</definedName>
    <definedName name="A126000738J_Latest">Data10!$CI$17</definedName>
    <definedName name="A126000742X">Data9!$BU$1:$BU$10,Data9!$BU$11:$BU$17</definedName>
    <definedName name="A126000742X_Data">Data9!$BU$11:$BU$17</definedName>
    <definedName name="A126000742X_Latest">Data9!$BU$17</definedName>
    <definedName name="A126000746J">Data9!$CM$1:$CM$10,Data9!$CM$11:$CM$17</definedName>
    <definedName name="A126000746J_Data">Data9!$CM$11:$CM$17</definedName>
    <definedName name="A126000746J_Latest">Data9!$CM$17</definedName>
    <definedName name="A126000750X">Data9!$CS$1:$CS$10,Data9!$CS$11:$CS$17</definedName>
    <definedName name="A126000750X_Data">Data9!$CS$11:$CS$17</definedName>
    <definedName name="A126000750X_Latest">Data9!$CS$17</definedName>
    <definedName name="A126000754J">Data9!$DQ$1:$DQ$10,Data9!$DQ$11:$DQ$17</definedName>
    <definedName name="A126000754J_Data">Data9!$DQ$11:$DQ$17</definedName>
    <definedName name="A126000754J_Latest">Data9!$DQ$17</definedName>
    <definedName name="A126000758T">Data9!$EC$1:$EC$10,Data9!$EC$11:$EC$17</definedName>
    <definedName name="A126000758T_Data">Data9!$EC$11:$EC$17</definedName>
    <definedName name="A126000758T_Latest">Data9!$EC$17</definedName>
    <definedName name="A126000762J">Data9!$EI$1:$EI$10,Data9!$EI$11:$EI$17</definedName>
    <definedName name="A126000762J_Data">Data9!$EI$11:$EI$17</definedName>
    <definedName name="A126000762J_Latest">Data9!$EI$17</definedName>
    <definedName name="A126000766T">Data9!$FY$1:$FY$10,Data9!$FY$11:$FY$17</definedName>
    <definedName name="A126000766T_Data">Data9!$FY$11:$FY$17</definedName>
    <definedName name="A126000766T_Latest">Data9!$FY$17</definedName>
    <definedName name="A126000770J">Data9!$IM$1:$IM$10,Data9!$IM$11:$IM$17</definedName>
    <definedName name="A126000770J_Data">Data9!$IM$11:$IM$17</definedName>
    <definedName name="A126000770J_Latest">Data9!$IM$17</definedName>
    <definedName name="A126000774T">Data10!$U$1:$U$10,Data10!$U$11:$U$17</definedName>
    <definedName name="A126000774T_Data">Data10!$U$11:$U$17</definedName>
    <definedName name="A126000774T_Latest">Data10!$U$17</definedName>
    <definedName name="A126000778A">Data10!$AA$1:$AA$10,Data10!$AA$11:$AA$17</definedName>
    <definedName name="A126000778A_Data">Data10!$AA$11:$AA$17</definedName>
    <definedName name="A126000778A_Latest">Data10!$AA$17</definedName>
    <definedName name="A126000782T">Data10!$BE$1:$BE$10,Data10!$BE$11:$BE$17</definedName>
    <definedName name="A126000782T_Data">Data10!$BE$11:$BE$17</definedName>
    <definedName name="A126000782T_Latest">Data10!$BE$17</definedName>
    <definedName name="A126000786A">Data10!$BK$1:$BK$10,Data10!$BK$11:$BK$17</definedName>
    <definedName name="A126000786A_Data">Data10!$BK$11:$BK$17</definedName>
    <definedName name="A126000786A_Latest">Data10!$BK$17</definedName>
    <definedName name="A126000790T">Data9!$CY$1:$CY$10,Data9!$CY$11:$CY$17</definedName>
    <definedName name="A126000790T_Data">Data9!$CY$11:$CY$17</definedName>
    <definedName name="A126000790T_Latest">Data9!$CY$17</definedName>
    <definedName name="A126000794A">Data9!$GN$1:$GN$10,Data9!$GN$11:$GN$17</definedName>
    <definedName name="A126000794A_Data">Data9!$GN$11:$GN$17</definedName>
    <definedName name="A126000794A_Latest">Data9!$GN$17</definedName>
    <definedName name="A126000798K">Data9!$GT$1:$GT$10,Data9!$GT$11:$GT$17</definedName>
    <definedName name="A126000798K_Data">Data9!$GT$11:$GT$17</definedName>
    <definedName name="A126000798K_Latest">Data9!$GT$17</definedName>
    <definedName name="A126000802R">Data10!$O$1:$O$10,Data10!$O$11:$O$17</definedName>
    <definedName name="A126000802R_Data">Data10!$O$11:$O$17</definedName>
    <definedName name="A126000802R_Latest">Data10!$O$17</definedName>
    <definedName name="A126000806X">Data10!$CO$1:$CO$10,Data10!$CO$11:$CO$17</definedName>
    <definedName name="A126000806X_Data">Data10!$CO$11:$CO$17</definedName>
    <definedName name="A126000806X_Latest">Data10!$CO$17</definedName>
    <definedName name="A126000810R">Data9!$BO$1:$BO$10,Data9!$BO$11:$BO$17</definedName>
    <definedName name="A126000810R_Data">Data9!$BO$11:$BO$17</definedName>
    <definedName name="A126000810R_Latest">Data9!$BO$17</definedName>
    <definedName name="A126000814X">Data9!$CA$1:$CA$10,Data9!$CA$11:$CA$17</definedName>
    <definedName name="A126000814X_Data">Data9!$CA$11:$CA$17</definedName>
    <definedName name="A126000814X_Latest">Data9!$CA$17</definedName>
    <definedName name="A126000818J">Data9!$CG$1:$CG$10,Data9!$CG$11:$CG$17</definedName>
    <definedName name="A126000818J_Data">Data9!$CG$11:$CG$17</definedName>
    <definedName name="A126000818J_Latest">Data9!$CG$17</definedName>
    <definedName name="A126000822X">Data9!$DK$1:$DK$10,Data9!$DK$11:$DK$17</definedName>
    <definedName name="A126000822X_Data">Data9!$DK$11:$DK$17</definedName>
    <definedName name="A126000822X_Latest">Data9!$DK$17</definedName>
    <definedName name="A126000826J">Data9!$FA$1:$FA$10,Data9!$FA$11:$FA$17</definedName>
    <definedName name="A126000826J_Data">Data9!$FA$11:$FA$17</definedName>
    <definedName name="A126000826J_Latest">Data9!$FA$17</definedName>
    <definedName name="A126000830X">Data9!$FG$1:$FG$10,Data9!$FG$11:$FG$17</definedName>
    <definedName name="A126000830X_Data">Data9!$FG$11:$FG$17</definedName>
    <definedName name="A126000830X_Latest">Data9!$FG$17</definedName>
    <definedName name="A126000834J">Data9!$EO$1:$EO$10,Data9!$EO$11:$EO$17</definedName>
    <definedName name="A126000834J_Data">Data9!$EO$11:$EO$17</definedName>
    <definedName name="A126000834J_Latest">Data9!$EO$17</definedName>
    <definedName name="A126000838T">Data9!$GE$1:$GE$10,Data9!$GE$11:$GE$17</definedName>
    <definedName name="A126000838T_Data">Data9!$GE$11:$GE$17</definedName>
    <definedName name="A126000838T_Latest">Data9!$GE$17</definedName>
    <definedName name="A126000842J">Data10!$AG$1:$AG$10,Data10!$AG$11:$AG$17</definedName>
    <definedName name="A126000842J_Data">Data10!$AG$11:$AG$17</definedName>
    <definedName name="A126000842J_Latest">Data10!$AG$17</definedName>
    <definedName name="A126000846T">Data10!$CC$1:$CC$10,Data10!$CC$11:$CC$17</definedName>
    <definedName name="A126000846T_Data">Data10!$CC$11:$CC$17</definedName>
    <definedName name="A126000846T_Latest">Data10!$CC$17</definedName>
    <definedName name="A126000850J">Data10!$CU$1:$CU$10,Data10!$CU$11:$CU$17</definedName>
    <definedName name="A126000850J_Data">Data10!$CU$11:$CU$17</definedName>
    <definedName name="A126000850J_Latest">Data10!$CU$17</definedName>
    <definedName name="A126000854T">Data2!$EG$1:$EG$10,Data2!$EG$11:$EG$17</definedName>
    <definedName name="A126000854T_Data">Data2!$EG$11:$EG$17</definedName>
    <definedName name="A126000854T_Latest">Data2!$EG$17</definedName>
    <definedName name="A126000858A">Data2!$EY$1:$EY$10,Data2!$EY$11:$EY$17</definedName>
    <definedName name="A126000858A_Data">Data2!$EY$11:$EY$17</definedName>
    <definedName name="A126000858A_Latest">Data2!$EY$17</definedName>
    <definedName name="A126000862T">Data2!$FW$1:$FW$10,Data2!$FW$11:$FW$17</definedName>
    <definedName name="A126000862T_Data">Data2!$FW$11:$FW$17</definedName>
    <definedName name="A126000862T_Latest">Data2!$FW$17</definedName>
    <definedName name="A126000866A">Data2!$GR$1:$GR$10,Data2!$GR$11:$GR$17</definedName>
    <definedName name="A126000866A_Data">Data2!$GR$11:$GR$17</definedName>
    <definedName name="A126000866A_Latest">Data2!$GR$17</definedName>
    <definedName name="A126000870T">Data3!$Y$1:$Y$10,Data3!$Y$11:$Y$17</definedName>
    <definedName name="A126000870T_Data">Data3!$Y$11:$Y$17</definedName>
    <definedName name="A126000870T_Latest">Data3!$Y$17</definedName>
    <definedName name="A126000874A">Data3!$BI$1:$BI$10,Data3!$BI$11:$BI$17</definedName>
    <definedName name="A126000874A_Data">Data3!$BI$11:$BI$17</definedName>
    <definedName name="A126000874A_Latest">Data3!$BI$17</definedName>
    <definedName name="A126000878K">Data2!$AU$1:$AU$10,Data2!$AU$11:$AU$17</definedName>
    <definedName name="A126000878K_Data">Data2!$AU$11:$AU$17</definedName>
    <definedName name="A126000878K_Latest">Data2!$AU$17</definedName>
    <definedName name="A126000882A">Data2!$DI$1:$DI$10,Data2!$DI$11:$DI$17</definedName>
    <definedName name="A126000882A_Data">Data2!$DI$11:$DI$17</definedName>
    <definedName name="A126000882A_Latest">Data2!$DI$17</definedName>
    <definedName name="A126000886K">Data2!$HA$1:$HA$10,Data2!$HA$11:$HA$17</definedName>
    <definedName name="A126000886K_Data">Data2!$HA$11:$HA$17</definedName>
    <definedName name="A126000886K_Latest">Data2!$HA$17</definedName>
    <definedName name="A126000890A">Data3!$AK$1:$AK$10,Data3!$AK$11:$AK$17</definedName>
    <definedName name="A126000890A_Data">Data3!$AK$11:$AK$17</definedName>
    <definedName name="A126000890A_Latest">Data3!$AK$17</definedName>
    <definedName name="A126000894K">Data2!$GL$1:$GL$10,Data2!$GL$11:$GL$17</definedName>
    <definedName name="A126000894K_Data">Data2!$GL$11:$GL$17</definedName>
    <definedName name="A126000894K_Latest">Data2!$GL$17</definedName>
    <definedName name="A126000898V">Data2!$HM$1:$HM$10,Data2!$HM$11:$HM$17</definedName>
    <definedName name="A126000898V_Data">Data2!$HM$11:$HM$17</definedName>
    <definedName name="A126000898V_Latest">Data2!$HM$17</definedName>
    <definedName name="A126000902X">Data2!$IK$1:$IK$10,Data2!$IK$11:$IK$17</definedName>
    <definedName name="A126000902X_Data">Data2!$IK$11:$IK$17</definedName>
    <definedName name="A126000902X_Latest">Data2!$IK$17</definedName>
    <definedName name="A126000906J">Data3!$BC$1:$BC$10,Data3!$BC$11:$BC$17</definedName>
    <definedName name="A126000906J_Data">Data3!$BC$11:$BC$17</definedName>
    <definedName name="A126000906J_Latest">Data3!$BC$17</definedName>
    <definedName name="A126000910X">Data2!$CQ$1:$CQ$10,Data2!$CQ$11:$CQ$17</definedName>
    <definedName name="A126000910X_Data">Data2!$CQ$11:$CQ$17</definedName>
    <definedName name="A126000910X_Latest">Data2!$CQ$17</definedName>
    <definedName name="A126000914J">Data2!$FE$1:$FE$10,Data2!$FE$11:$FE$17</definedName>
    <definedName name="A126000914J_Data">Data2!$FE$11:$FE$17</definedName>
    <definedName name="A126000914J_Latest">Data2!$FE$17</definedName>
    <definedName name="A126000922J">Data2!$HG$1:$HG$10,Data2!$HG$11:$HG$17</definedName>
    <definedName name="A126000922J_Data">Data2!$HG$11:$HG$17</definedName>
    <definedName name="A126000922J_Latest">Data2!$HG$17</definedName>
    <definedName name="A126000926T">Data2!$HS$1:$HS$10,Data2!$HS$11:$HS$17</definedName>
    <definedName name="A126000926T_Data">Data2!$HS$11:$HS$17</definedName>
    <definedName name="A126000926T_Latest">Data2!$HS$17</definedName>
    <definedName name="A126000930J">Data2!$IE$1:$IE$10,Data2!$IE$11:$IE$17</definedName>
    <definedName name="A126000930J_Data">Data2!$IE$11:$IE$17</definedName>
    <definedName name="A126000930J_Latest">Data2!$IE$17</definedName>
    <definedName name="A126000934T">Data3!$AE$1:$AE$10,Data3!$AE$11:$AE$17</definedName>
    <definedName name="A126000934T_Data">Data3!$AE$11:$AE$17</definedName>
    <definedName name="A126000934T_Latest">Data3!$AE$17</definedName>
    <definedName name="A126000938A">Data3!$BU$1:$BU$10,Data3!$BU$11:$BU$17</definedName>
    <definedName name="A126000938A_Data">Data3!$BU$11:$BU$17</definedName>
    <definedName name="A126000938A_Latest">Data3!$BU$17</definedName>
    <definedName name="A126000942T">Data2!$BG$1:$BG$10,Data2!$BG$11:$BG$17</definedName>
    <definedName name="A126000942T_Data">Data2!$BG$11:$BG$17</definedName>
    <definedName name="A126000942T_Latest">Data2!$BG$17</definedName>
    <definedName name="A126000946A">Data2!$BY$1:$BY$10,Data2!$BY$11:$BY$17</definedName>
    <definedName name="A126000946A_Data">Data2!$BY$11:$BY$17</definedName>
    <definedName name="A126000946A_Latest">Data2!$BY$17</definedName>
    <definedName name="A126000950T">Data2!$CE$1:$CE$10,Data2!$CE$11:$CE$17</definedName>
    <definedName name="A126000950T_Data">Data2!$CE$11:$CE$17</definedName>
    <definedName name="A126000950T_Latest">Data2!$CE$17</definedName>
    <definedName name="A126000954A">Data2!$DC$1:$DC$10,Data2!$DC$11:$DC$17</definedName>
    <definedName name="A126000954A_Data">Data2!$DC$11:$DC$17</definedName>
    <definedName name="A126000954A_Latest">Data2!$DC$17</definedName>
    <definedName name="A126000958K">Data2!$DO$1:$DO$10,Data2!$DO$11:$DO$17</definedName>
    <definedName name="A126000958K_Data">Data2!$DO$11:$DO$17</definedName>
    <definedName name="A126000958K_Latest">Data2!$DO$17</definedName>
    <definedName name="A126000962A">Data2!$DU$1:$DU$10,Data2!$DU$11:$DU$17</definedName>
    <definedName name="A126000962A_Data">Data2!$DU$11:$DU$17</definedName>
    <definedName name="A126000962A_Latest">Data2!$DU$17</definedName>
    <definedName name="A126000966K">Data2!$FK$1:$FK$10,Data2!$FK$11:$FK$17</definedName>
    <definedName name="A126000966K_Data">Data2!$FK$11:$FK$17</definedName>
    <definedName name="A126000966K_Latest">Data2!$FK$17</definedName>
    <definedName name="A126000970A">Data2!$HY$1:$HY$10,Data2!$HY$11:$HY$17</definedName>
    <definedName name="A126000970A_Data">Data2!$HY$11:$HY$17</definedName>
    <definedName name="A126000970A_Latest">Data2!$HY$17</definedName>
    <definedName name="A126000974K">Data3!$G$1:$G$10,Data3!$G$11:$G$17</definedName>
    <definedName name="A126000974K_Data">Data3!$G$11:$G$17</definedName>
    <definedName name="A126000974K_Latest">Data3!$G$17</definedName>
    <definedName name="A126000978V">Data3!$M$1:$M$10,Data3!$M$11:$M$17</definedName>
    <definedName name="A126000978V_Data">Data3!$M$11:$M$17</definedName>
    <definedName name="A126000978V_Latest">Data3!$M$17</definedName>
    <definedName name="A126000982K">Data3!$AQ$1:$AQ$10,Data3!$AQ$11:$AQ$17</definedName>
    <definedName name="A126000982K_Data">Data3!$AQ$11:$AQ$17</definedName>
    <definedName name="A126000982K_Latest">Data3!$AQ$17</definedName>
    <definedName name="A126000986V">Data3!$AW$1:$AW$10,Data3!$AW$11:$AW$17</definedName>
    <definedName name="A126000986V_Data">Data3!$AW$11:$AW$17</definedName>
    <definedName name="A126000986V_Latest">Data3!$AW$17</definedName>
    <definedName name="A126000990K">Data2!$CK$1:$CK$10,Data2!$CK$11:$CK$17</definedName>
    <definedName name="A126000990K_Data">Data2!$CK$11:$CK$17</definedName>
    <definedName name="A126000990K_Latest">Data2!$CK$17</definedName>
    <definedName name="A126000994V">Data2!$FZ$1:$FZ$10,Data2!$FZ$11:$FZ$17</definedName>
    <definedName name="A126000994V_Data">Data2!$FZ$11:$FZ$17</definedName>
    <definedName name="A126000994V_Latest">Data2!$FZ$17</definedName>
    <definedName name="A126000998C">Data2!$GF$1:$GF$10,Data2!$GF$11:$GF$17</definedName>
    <definedName name="A126000998C_Data">Data2!$GF$11:$GF$17</definedName>
    <definedName name="A126000998C_Latest">Data2!$GF$17</definedName>
    <definedName name="A126001002K">Data2!$IQ$1:$IQ$10,Data2!$IQ$11:$IQ$17</definedName>
    <definedName name="A126001002K_Data">Data2!$IQ$11:$IQ$17</definedName>
    <definedName name="A126001002K_Latest">Data2!$IQ$17</definedName>
    <definedName name="A126001006V">Data3!$CA$1:$CA$10,Data3!$CA$11:$CA$17</definedName>
    <definedName name="A126001006V_Data">Data3!$CA$11:$CA$17</definedName>
    <definedName name="A126001006V_Latest">Data3!$CA$17</definedName>
    <definedName name="A126001010K">Data2!$BA$1:$BA$10,Data2!$BA$11:$BA$17</definedName>
    <definedName name="A126001010K_Data">Data2!$BA$11:$BA$17</definedName>
    <definedName name="A126001010K_Latest">Data2!$BA$17</definedName>
    <definedName name="A126001014V">Data2!$BM$1:$BM$10,Data2!$BM$11:$BM$17</definedName>
    <definedName name="A126001014V_Data">Data2!$BM$11:$BM$17</definedName>
    <definedName name="A126001014V_Latest">Data2!$BM$17</definedName>
    <definedName name="A126001018C">Data2!$BS$1:$BS$10,Data2!$BS$11:$BS$17</definedName>
    <definedName name="A126001018C_Data">Data2!$BS$11:$BS$17</definedName>
    <definedName name="A126001018C_Latest">Data2!$BS$17</definedName>
    <definedName name="A126001022V">Data2!$CW$1:$CW$10,Data2!$CW$11:$CW$17</definedName>
    <definedName name="A126001022V_Data">Data2!$CW$11:$CW$17</definedName>
    <definedName name="A126001022V_Latest">Data2!$CW$17</definedName>
    <definedName name="A126001026C">Data2!$EM$1:$EM$10,Data2!$EM$11:$EM$17</definedName>
    <definedName name="A126001026C_Data">Data2!$EM$11:$EM$17</definedName>
    <definedName name="A126001026C_Latest">Data2!$EM$17</definedName>
    <definedName name="A126001030V">Data2!$ES$1:$ES$10,Data2!$ES$11:$ES$17</definedName>
    <definedName name="A126001030V_Data">Data2!$ES$11:$ES$17</definedName>
    <definedName name="A126001030V_Latest">Data2!$ES$17</definedName>
    <definedName name="A126001034C">Data2!$EA$1:$EA$10,Data2!$EA$11:$EA$17</definedName>
    <definedName name="A126001034C_Data">Data2!$EA$11:$EA$17</definedName>
    <definedName name="A126001034C_Latest">Data2!$EA$17</definedName>
    <definedName name="A126001038L">Data2!$FQ$1:$FQ$10,Data2!$FQ$11:$FQ$17</definedName>
    <definedName name="A126001038L_Data">Data2!$FQ$11:$FQ$17</definedName>
    <definedName name="A126001038L_Latest">Data2!$FQ$17</definedName>
    <definedName name="A126001042C">Data3!$S$1:$S$10,Data3!$S$11:$S$17</definedName>
    <definedName name="A126001042C_Data">Data3!$S$11:$S$17</definedName>
    <definedName name="A126001042C_Latest">Data3!$S$17</definedName>
    <definedName name="A126001046L">Data3!$BO$1:$BO$10,Data3!$BO$11:$BO$17</definedName>
    <definedName name="A126001046L_Data">Data3!$BO$11:$BO$17</definedName>
    <definedName name="A126001046L_Latest">Data3!$BO$17</definedName>
    <definedName name="A126001050C">Data3!$CG$1:$CG$10,Data3!$CG$11:$CG$17</definedName>
    <definedName name="A126001050C_Data">Data3!$CG$11:$CG$17</definedName>
    <definedName name="A126001050C_Latest">Data3!$CG$17</definedName>
    <definedName name="A126001054L">Data4!$HQ$1:$HQ$10,Data4!$HQ$11:$HQ$17</definedName>
    <definedName name="A126001054L_Data">Data4!$HQ$11:$HQ$17</definedName>
    <definedName name="A126001054L_Latest">Data4!$HQ$17</definedName>
    <definedName name="A126001058W">Data4!$II$1:$II$10,Data4!$II$11:$II$17</definedName>
    <definedName name="A126001058W_Data">Data4!$II$11:$II$17</definedName>
    <definedName name="A126001058W_Latest">Data4!$II$17</definedName>
    <definedName name="A126001062L">Data5!$Q$1:$Q$10,Data5!$Q$11:$Q$17</definedName>
    <definedName name="A126001062L_Data">Data5!$Q$11:$Q$17</definedName>
    <definedName name="A126001062L_Latest">Data5!$Q$17</definedName>
    <definedName name="A126001066W">Data5!$AL$1:$AL$10,Data5!$AL$11:$AL$17</definedName>
    <definedName name="A126001066W_Data">Data5!$AL$11:$AL$17</definedName>
    <definedName name="A126001066W_Latest">Data5!$AL$17</definedName>
    <definedName name="A126001070L">Data5!$DI$1:$DI$10,Data5!$DI$11:$DI$17</definedName>
    <definedName name="A126001070L_Data">Data5!$DI$11:$DI$17</definedName>
    <definedName name="A126001070L_Latest">Data5!$DI$17</definedName>
    <definedName name="A126001074W">Data5!$ES$1:$ES$10,Data5!$ES$11:$ES$17</definedName>
    <definedName name="A126001074W_Data">Data5!$ES$11:$ES$17</definedName>
    <definedName name="A126001074W_Latest">Data5!$ES$17</definedName>
    <definedName name="A126001078F">Data4!$EE$1:$EE$10,Data4!$EE$11:$EE$17</definedName>
    <definedName name="A126001078F_Data">Data4!$EE$11:$EE$17</definedName>
    <definedName name="A126001078F_Latest">Data4!$EE$17</definedName>
    <definedName name="A126001082W">Data4!$GS$1:$GS$10,Data4!$GS$11:$GS$17</definedName>
    <definedName name="A126001082W_Data">Data4!$GS$11:$GS$17</definedName>
    <definedName name="A126001082W_Latest">Data4!$GS$17</definedName>
    <definedName name="A126001086F">Data5!$AU$1:$AU$10,Data5!$AU$11:$AU$17</definedName>
    <definedName name="A126001086F_Data">Data5!$AU$11:$AU$17</definedName>
    <definedName name="A126001086F_Latest">Data5!$AU$17</definedName>
    <definedName name="A126001090W">Data5!$DU$1:$DU$10,Data5!$DU$11:$DU$17</definedName>
    <definedName name="A126001090W_Data">Data5!$DU$11:$DU$17</definedName>
    <definedName name="A126001090W_Latest">Data5!$DU$17</definedName>
    <definedName name="A126001094F">Data5!$AF$1:$AF$10,Data5!$AF$11:$AF$17</definedName>
    <definedName name="A126001094F_Data">Data5!$AF$11:$AF$17</definedName>
    <definedName name="A126001094F_Latest">Data5!$AF$17</definedName>
    <definedName name="A126001098R">Data5!$BG$1:$BG$10,Data5!$BG$11:$BG$17</definedName>
    <definedName name="A126001098R_Data">Data5!$BG$11:$BG$17</definedName>
    <definedName name="A126001098R_Latest">Data5!$BG$17</definedName>
    <definedName name="A126001102V">Data5!$CE$1:$CE$10,Data5!$CE$11:$CE$17</definedName>
    <definedName name="A126001102V_Data">Data5!$CE$11:$CE$17</definedName>
    <definedName name="A126001102V_Latest">Data5!$CE$17</definedName>
    <definedName name="A126001106C">Data5!$EM$1:$EM$10,Data5!$EM$11:$EM$17</definedName>
    <definedName name="A126001106C_Data">Data5!$EM$11:$EM$17</definedName>
    <definedName name="A126001106C_Latest">Data5!$EM$17</definedName>
    <definedName name="A126001110V">Data4!$GA$1:$GA$10,Data4!$GA$11:$GA$17</definedName>
    <definedName name="A126001110V_Data">Data4!$GA$11:$GA$17</definedName>
    <definedName name="A126001110V_Latest">Data4!$GA$17</definedName>
    <definedName name="A126001114C">Data4!$IO$1:$IO$10,Data4!$IO$11:$IO$17</definedName>
    <definedName name="A126001114C_Data">Data4!$IO$11:$IO$17</definedName>
    <definedName name="A126001114C_Latest">Data4!$IO$17</definedName>
    <definedName name="A126001122C">Data5!$BA$1:$BA$10,Data5!$BA$11:$BA$17</definedName>
    <definedName name="A126001122C_Data">Data5!$BA$11:$BA$17</definedName>
    <definedName name="A126001122C_Latest">Data5!$BA$17</definedName>
    <definedName name="A126001126L">Data5!$BM$1:$BM$10,Data5!$BM$11:$BM$17</definedName>
    <definedName name="A126001126L_Data">Data5!$BM$11:$BM$17</definedName>
    <definedName name="A126001126L_Latest">Data5!$BM$17</definedName>
    <definedName name="A126001130C">Data5!$BY$1:$BY$10,Data5!$BY$11:$BY$17</definedName>
    <definedName name="A126001130C_Data">Data5!$BY$11:$BY$17</definedName>
    <definedName name="A126001130C_Latest">Data5!$BY$17</definedName>
    <definedName name="A126001134L">Data5!$DO$1:$DO$10,Data5!$DO$11:$DO$17</definedName>
    <definedName name="A126001134L_Data">Data5!$DO$11:$DO$17</definedName>
    <definedName name="A126001134L_Latest">Data5!$DO$17</definedName>
    <definedName name="A126001138W">Data5!$FE$1:$FE$10,Data5!$FE$11:$FE$17</definedName>
    <definedName name="A126001138W_Data">Data5!$FE$11:$FE$17</definedName>
    <definedName name="A126001138W_Latest">Data5!$FE$17</definedName>
    <definedName name="A126001142L">Data4!$EQ$1:$EQ$10,Data4!$EQ$11:$EQ$17</definedName>
    <definedName name="A126001142L_Data">Data4!$EQ$11:$EQ$17</definedName>
    <definedName name="A126001142L_Latest">Data4!$EQ$17</definedName>
    <definedName name="A126001146W">Data4!$FI$1:$FI$10,Data4!$FI$11:$FI$17</definedName>
    <definedName name="A126001146W_Data">Data4!$FI$11:$FI$17</definedName>
    <definedName name="A126001146W_Latest">Data4!$FI$17</definedName>
    <definedName name="A126001150L">Data4!$FO$1:$FO$10,Data4!$FO$11:$FO$17</definedName>
    <definedName name="A126001150L_Data">Data4!$FO$11:$FO$17</definedName>
    <definedName name="A126001150L_Latest">Data4!$FO$17</definedName>
    <definedName name="A126001154W">Data4!$GM$1:$GM$10,Data4!$GM$11:$GM$17</definedName>
    <definedName name="A126001154W_Data">Data4!$GM$11:$GM$17</definedName>
    <definedName name="A126001154W_Latest">Data4!$GM$17</definedName>
    <definedName name="A126001158F">Data4!$GY$1:$GY$10,Data4!$GY$11:$GY$17</definedName>
    <definedName name="A126001158F_Data">Data4!$GY$11:$GY$17</definedName>
    <definedName name="A126001158F_Latest">Data4!$GY$17</definedName>
    <definedName name="A126001162W">Data4!$HE$1:$HE$10,Data4!$HE$11:$HE$17</definedName>
    <definedName name="A126001162W_Data">Data4!$HE$11:$HE$17</definedName>
    <definedName name="A126001162W_Latest">Data4!$HE$17</definedName>
    <definedName name="A126001166F">Data5!$E$1:$E$10,Data5!$E$11:$E$17</definedName>
    <definedName name="A126001166F_Data">Data5!$E$11:$E$17</definedName>
    <definedName name="A126001166F_Latest">Data5!$E$17</definedName>
    <definedName name="A126001170W">Data5!$BS$1:$BS$10,Data5!$BS$11:$BS$17</definedName>
    <definedName name="A126001170W_Data">Data5!$BS$11:$BS$17</definedName>
    <definedName name="A126001170W_Latest">Data5!$BS$17</definedName>
    <definedName name="A126001174F">Data5!$CQ$1:$CQ$10,Data5!$CQ$11:$CQ$17</definedName>
    <definedName name="A126001174F_Data">Data5!$CQ$11:$CQ$17</definedName>
    <definedName name="A126001174F_Latest">Data5!$CQ$17</definedName>
    <definedName name="A126001178R">Data5!$CW$1:$CW$10,Data5!$CW$11:$CW$17</definedName>
    <definedName name="A126001178R_Data">Data5!$CW$11:$CW$17</definedName>
    <definedName name="A126001178R_Latest">Data5!$CW$17</definedName>
    <definedName name="A126001182F">Data5!$EA$1:$EA$10,Data5!$EA$11:$EA$17</definedName>
    <definedName name="A126001182F_Data">Data5!$EA$11:$EA$17</definedName>
    <definedName name="A126001182F_Latest">Data5!$EA$17</definedName>
    <definedName name="A126001186R">Data5!$EG$1:$EG$10,Data5!$EG$11:$EG$17</definedName>
    <definedName name="A126001186R_Data">Data5!$EG$11:$EG$17</definedName>
    <definedName name="A126001186R_Latest">Data5!$EG$17</definedName>
    <definedName name="A126001190F">Data4!$FU$1:$FU$10,Data4!$FU$11:$FU$17</definedName>
    <definedName name="A126001190F_Data">Data4!$FU$11:$FU$17</definedName>
    <definedName name="A126001190F_Latest">Data4!$FU$17</definedName>
    <definedName name="A126001194R">Data5!$T$1:$T$10,Data5!$T$11:$T$17</definedName>
    <definedName name="A126001194R_Data">Data5!$T$11:$T$17</definedName>
    <definedName name="A126001194R_Latest">Data5!$T$17</definedName>
    <definedName name="A126001198X">Data5!$Z$1:$Z$10,Data5!$Z$11:$Z$17</definedName>
    <definedName name="A126001198X_Data">Data5!$Z$11:$Z$17</definedName>
    <definedName name="A126001198X_Latest">Data5!$Z$17</definedName>
    <definedName name="A126001202C">Data5!$CK$1:$CK$10,Data5!$CK$11:$CK$17</definedName>
    <definedName name="A126001202C_Data">Data5!$CK$11:$CK$17</definedName>
    <definedName name="A126001202C_Latest">Data5!$CK$17</definedName>
    <definedName name="A126001206L">Data5!$FK$1:$FK$10,Data5!$FK$11:$FK$17</definedName>
    <definedName name="A126001206L_Data">Data5!$FK$11:$FK$17</definedName>
    <definedName name="A126001206L_Latest">Data5!$FK$17</definedName>
    <definedName name="A126001210C">Data4!$EK$1:$EK$10,Data4!$EK$11:$EK$17</definedName>
    <definedName name="A126001210C_Data">Data4!$EK$11:$EK$17</definedName>
    <definedName name="A126001210C_Latest">Data4!$EK$17</definedName>
    <definedName name="A126001214L">Data4!$EW$1:$EW$10,Data4!$EW$11:$EW$17</definedName>
    <definedName name="A126001214L_Data">Data4!$EW$11:$EW$17</definedName>
    <definedName name="A126001214L_Latest">Data4!$EW$17</definedName>
    <definedName name="A126001218W">Data4!$FC$1:$FC$10,Data4!$FC$11:$FC$17</definedName>
    <definedName name="A126001218W_Data">Data4!$FC$11:$FC$17</definedName>
    <definedName name="A126001218W_Latest">Data4!$FC$17</definedName>
    <definedName name="A126001222L">Data4!$GG$1:$GG$10,Data4!$GG$11:$GG$17</definedName>
    <definedName name="A126001222L_Data">Data4!$GG$11:$GG$17</definedName>
    <definedName name="A126001222L_Latest">Data4!$GG$17</definedName>
    <definedName name="A126001226W">Data4!$HW$1:$HW$10,Data4!$HW$11:$HW$17</definedName>
    <definedName name="A126001226W_Data">Data4!$HW$11:$HW$17</definedName>
    <definedName name="A126001226W_Latest">Data4!$HW$17</definedName>
    <definedName name="A126001230L">Data4!$IC$1:$IC$10,Data4!$IC$11:$IC$17</definedName>
    <definedName name="A126001230L_Data">Data4!$IC$11:$IC$17</definedName>
    <definedName name="A126001230L_Latest">Data4!$IC$17</definedName>
    <definedName name="A126001234W">Data4!$HK$1:$HK$10,Data4!$HK$11:$HK$17</definedName>
    <definedName name="A126001234W_Data">Data4!$HK$11:$HK$17</definedName>
    <definedName name="A126001234W_Latest">Data4!$HK$17</definedName>
    <definedName name="A126001238F">Data5!$K$1:$K$10,Data5!$K$11:$K$17</definedName>
    <definedName name="A126001238F_Data">Data5!$K$11:$K$17</definedName>
    <definedName name="A126001238F_Latest">Data5!$K$17</definedName>
    <definedName name="A126001242W">Data5!$DC$1:$DC$10,Data5!$DC$11:$DC$17</definedName>
    <definedName name="A126001242W_Data">Data5!$DC$11:$DC$17</definedName>
    <definedName name="A126001242W_Latest">Data5!$DC$17</definedName>
    <definedName name="A126001246F">Data5!$EY$1:$EY$10,Data5!$EY$11:$EY$17</definedName>
    <definedName name="A126001246F_Data">Data5!$EY$11:$EY$17</definedName>
    <definedName name="A126001246F_Latest">Data5!$EY$17</definedName>
    <definedName name="A126001250W">Data5!$FQ$1:$FQ$10,Data5!$FQ$11:$FQ$17</definedName>
    <definedName name="A126001250W_Data">Data5!$FQ$11:$FQ$17</definedName>
    <definedName name="A126001250W_Latest">Data5!$FQ$17</definedName>
    <definedName name="A126001254F">Data6!$S$1:$S$10,Data6!$S$11:$S$17</definedName>
    <definedName name="A126001254F_Data">Data6!$S$11:$S$17</definedName>
    <definedName name="A126001254F_Latest">Data6!$S$17</definedName>
    <definedName name="A126001258R">Data6!$AK$1:$AK$10,Data6!$AK$11:$AK$17</definedName>
    <definedName name="A126001258R_Data">Data6!$AK$11:$AK$17</definedName>
    <definedName name="A126001258R_Latest">Data6!$AK$17</definedName>
    <definedName name="A126001262F">Data6!$BI$1:$BI$10,Data6!$BI$11:$BI$17</definedName>
    <definedName name="A126001262F_Data">Data6!$BI$11:$BI$17</definedName>
    <definedName name="A126001262F_Latest">Data6!$BI$17</definedName>
    <definedName name="A126001266R">Data6!$CD$1:$CD$10,Data6!$CD$11:$CD$17</definedName>
    <definedName name="A126001266R_Data">Data6!$CD$11:$CD$17</definedName>
    <definedName name="A126001266R_Latest">Data6!$CD$17</definedName>
    <definedName name="A126001270F">Data6!$FA$1:$FA$10,Data6!$FA$11:$FA$17</definedName>
    <definedName name="A126001270F_Data">Data6!$FA$11:$FA$17</definedName>
    <definedName name="A126001270F_Latest">Data6!$FA$17</definedName>
    <definedName name="A126001274R">Data6!$GK$1:$GK$10,Data6!$GK$11:$GK$17</definedName>
    <definedName name="A126001274R_Data">Data6!$GK$11:$GK$17</definedName>
    <definedName name="A126001274R_Latest">Data6!$GK$17</definedName>
    <definedName name="A126001278X">Data5!$FW$1:$FW$10,Data5!$FW$11:$FW$17</definedName>
    <definedName name="A126001278X_Data">Data5!$FW$11:$FW$17</definedName>
    <definedName name="A126001278X_Latest">Data5!$FW$17</definedName>
    <definedName name="A126001282R">Data5!$IK$1:$IK$10,Data5!$IK$11:$IK$17</definedName>
    <definedName name="A126001282R_Data">Data5!$IK$11:$IK$17</definedName>
    <definedName name="A126001282R_Latest">Data5!$IK$17</definedName>
    <definedName name="A126001286X">Data6!$CM$1:$CM$10,Data6!$CM$11:$CM$17</definedName>
    <definedName name="A126001286X_Data">Data6!$CM$11:$CM$17</definedName>
    <definedName name="A126001286X_Latest">Data6!$CM$17</definedName>
    <definedName name="A126001290R">Data6!$FM$1:$FM$10,Data6!$FM$11:$FM$17</definedName>
    <definedName name="A126001290R_Data">Data6!$FM$11:$FM$17</definedName>
    <definedName name="A126001290R_Latest">Data6!$FM$17</definedName>
    <definedName name="A126001294X">Data6!$BX$1:$BX$10,Data6!$BX$11:$BX$17</definedName>
    <definedName name="A126001294X_Data">Data6!$BX$11:$BX$17</definedName>
    <definedName name="A126001294X_Latest">Data6!$BX$17</definedName>
    <definedName name="A126001298J">Data6!$CY$1:$CY$10,Data6!$CY$11:$CY$17</definedName>
    <definedName name="A126001298J_Data">Data6!$CY$11:$CY$17</definedName>
    <definedName name="A126001298J_Latest">Data6!$CY$17</definedName>
    <definedName name="A126001302L">Data6!$DW$1:$DW$10,Data6!$DW$11:$DW$17</definedName>
    <definedName name="A126001302L_Data">Data6!$DW$11:$DW$17</definedName>
    <definedName name="A126001302L_Latest">Data6!$DW$17</definedName>
    <definedName name="A126001306W">Data6!$GE$1:$GE$10,Data6!$GE$11:$GE$17</definedName>
    <definedName name="A126001306W_Data">Data6!$GE$11:$GE$17</definedName>
    <definedName name="A126001306W_Latest">Data6!$GE$17</definedName>
    <definedName name="A126001310L">Data5!$HS$1:$HS$10,Data5!$HS$11:$HS$17</definedName>
    <definedName name="A126001310L_Data">Data5!$HS$11:$HS$17</definedName>
    <definedName name="A126001310L_Latest">Data5!$HS$17</definedName>
    <definedName name="A126001314W">Data6!$AQ$1:$AQ$10,Data6!$AQ$11:$AQ$17</definedName>
    <definedName name="A126001314W_Data">Data6!$AQ$11:$AQ$17</definedName>
    <definedName name="A126001314W_Latest">Data6!$AQ$17</definedName>
    <definedName name="A126001322W">Data6!$CS$1:$CS$10,Data6!$CS$11:$CS$17</definedName>
    <definedName name="A126001322W_Data">Data6!$CS$11:$CS$17</definedName>
    <definedName name="A126001322W_Latest">Data6!$CS$17</definedName>
    <definedName name="A126001326F">Data6!$DE$1:$DE$10,Data6!$DE$11:$DE$17</definedName>
    <definedName name="A126001326F_Data">Data6!$DE$11:$DE$17</definedName>
    <definedName name="A126001326F_Latest">Data6!$DE$17</definedName>
    <definedName name="A126001330W">Data6!$DQ$1:$DQ$10,Data6!$DQ$11:$DQ$17</definedName>
    <definedName name="A126001330W_Data">Data6!$DQ$11:$DQ$17</definedName>
    <definedName name="A126001330W_Latest">Data6!$DQ$17</definedName>
    <definedName name="A126001334F">Data6!$FG$1:$FG$10,Data6!$FG$11:$FG$17</definedName>
    <definedName name="A126001334F_Data">Data6!$FG$11:$FG$17</definedName>
    <definedName name="A126001334F_Latest">Data6!$FG$17</definedName>
    <definedName name="A126001338R">Data6!$GW$1:$GW$10,Data6!$GW$11:$GW$17</definedName>
    <definedName name="A126001338R_Data">Data6!$GW$11:$GW$17</definedName>
    <definedName name="A126001338R_Latest">Data6!$GW$17</definedName>
    <definedName name="A126001342F">Data5!$GI$1:$GI$10,Data5!$GI$11:$GI$17</definedName>
    <definedName name="A126001342F_Data">Data5!$GI$11:$GI$17</definedName>
    <definedName name="A126001342F_Latest">Data5!$GI$17</definedName>
    <definedName name="A126001346R">Data5!$HA$1:$HA$10,Data5!$HA$11:$HA$17</definedName>
    <definedName name="A126001346R_Data">Data5!$HA$11:$HA$17</definedName>
    <definedName name="A126001346R_Latest">Data5!$HA$17</definedName>
    <definedName name="A126001350F">Data5!$HG$1:$HG$10,Data5!$HG$11:$HG$17</definedName>
    <definedName name="A126001350F_Data">Data5!$HG$11:$HG$17</definedName>
    <definedName name="A126001350F_Latest">Data5!$HG$17</definedName>
    <definedName name="A126001354R">Data5!$IE$1:$IE$10,Data5!$IE$11:$IE$17</definedName>
    <definedName name="A126001354R_Data">Data5!$IE$11:$IE$17</definedName>
    <definedName name="A126001354R_Latest">Data5!$IE$17</definedName>
    <definedName name="A126001358X">Data5!$IQ$1:$IQ$10,Data5!$IQ$11:$IQ$17</definedName>
    <definedName name="A126001358X_Data">Data5!$IQ$11:$IQ$17</definedName>
    <definedName name="A126001358X_Latest">Data5!$IQ$17</definedName>
    <definedName name="A126001362R">Data6!$G$1:$G$10,Data6!$G$11:$G$17</definedName>
    <definedName name="A126001362R_Data">Data6!$G$11:$G$17</definedName>
    <definedName name="A126001362R_Latest">Data6!$G$17</definedName>
    <definedName name="A126001366X">Data6!$AW$1:$AW$10,Data6!$AW$11:$AW$17</definedName>
    <definedName name="A126001366X_Data">Data6!$AW$11:$AW$17</definedName>
    <definedName name="A126001366X_Latest">Data6!$AW$17</definedName>
    <definedName name="A126001370R">Data6!$DK$1:$DK$10,Data6!$DK$11:$DK$17</definedName>
    <definedName name="A126001370R_Data">Data6!$DK$11:$DK$17</definedName>
    <definedName name="A126001370R_Latest">Data6!$DK$17</definedName>
    <definedName name="A126001374X">Data6!$EI$1:$EI$10,Data6!$EI$11:$EI$17</definedName>
    <definedName name="A126001374X_Data">Data6!$EI$11:$EI$17</definedName>
    <definedName name="A126001374X_Latest">Data6!$EI$17</definedName>
    <definedName name="A126001378J">Data6!$EO$1:$EO$10,Data6!$EO$11:$EO$17</definedName>
    <definedName name="A126001378J_Data">Data6!$EO$11:$EO$17</definedName>
    <definedName name="A126001378J_Latest">Data6!$EO$17</definedName>
    <definedName name="A126001382X">Data6!$FS$1:$FS$10,Data6!$FS$11:$FS$17</definedName>
    <definedName name="A126001382X_Data">Data6!$FS$11:$FS$17</definedName>
    <definedName name="A126001382X_Latest">Data6!$FS$17</definedName>
    <definedName name="A126001386J">Data6!$FY$1:$FY$10,Data6!$FY$11:$FY$17</definedName>
    <definedName name="A126001386J_Data">Data6!$FY$11:$FY$17</definedName>
    <definedName name="A126001386J_Latest">Data6!$FY$17</definedName>
    <definedName name="A126001390X">Data5!$HM$1:$HM$10,Data5!$HM$11:$HM$17</definedName>
    <definedName name="A126001390X_Data">Data5!$HM$11:$HM$17</definedName>
    <definedName name="A126001390X_Latest">Data5!$HM$17</definedName>
    <definedName name="A126001394J">Data6!$BL$1:$BL$10,Data6!$BL$11:$BL$17</definedName>
    <definedName name="A126001394J_Data">Data6!$BL$11:$BL$17</definedName>
    <definedName name="A126001394J_Latest">Data6!$BL$17</definedName>
    <definedName name="A126001398T">Data6!$BR$1:$BR$10,Data6!$BR$11:$BR$17</definedName>
    <definedName name="A126001398T_Data">Data6!$BR$11:$BR$17</definedName>
    <definedName name="A126001398T_Latest">Data6!$BR$17</definedName>
    <definedName name="A126001402W">Data6!$EC$1:$EC$10,Data6!$EC$11:$EC$17</definedName>
    <definedName name="A126001402W_Data">Data6!$EC$11:$EC$17</definedName>
    <definedName name="A126001402W_Latest">Data6!$EC$17</definedName>
    <definedName name="A126001406F">Data6!$HC$1:$HC$10,Data6!$HC$11:$HC$17</definedName>
    <definedName name="A126001406F_Data">Data6!$HC$11:$HC$17</definedName>
    <definedName name="A126001406F_Latest">Data6!$HC$17</definedName>
    <definedName name="A126001410W">Data5!$GC$1:$GC$10,Data5!$GC$11:$GC$17</definedName>
    <definedName name="A126001410W_Data">Data5!$GC$11:$GC$17</definedName>
    <definedName name="A126001410W_Latest">Data5!$GC$17</definedName>
    <definedName name="A126001414F">Data5!$GO$1:$GO$10,Data5!$GO$11:$GO$17</definedName>
    <definedName name="A126001414F_Data">Data5!$GO$11:$GO$17</definedName>
    <definedName name="A126001414F_Latest">Data5!$GO$17</definedName>
    <definedName name="A126001418R">Data5!$GU$1:$GU$10,Data5!$GU$11:$GU$17</definedName>
    <definedName name="A126001418R_Data">Data5!$GU$11:$GU$17</definedName>
    <definedName name="A126001418R_Latest">Data5!$GU$17</definedName>
    <definedName name="A126001422F">Data5!$HY$1:$HY$10,Data5!$HY$11:$HY$17</definedName>
    <definedName name="A126001422F_Data">Data5!$HY$11:$HY$17</definedName>
    <definedName name="A126001422F_Latest">Data5!$HY$17</definedName>
    <definedName name="A126001426R">Data6!$Y$1:$Y$10,Data6!$Y$11:$Y$17</definedName>
    <definedName name="A126001426R_Data">Data6!$Y$11:$Y$17</definedName>
    <definedName name="A126001426R_Latest">Data6!$Y$17</definedName>
    <definedName name="A126001430F">Data6!$AE$1:$AE$10,Data6!$AE$11:$AE$17</definedName>
    <definedName name="A126001430F_Data">Data6!$AE$11:$AE$17</definedName>
    <definedName name="A126001430F_Latest">Data6!$AE$17</definedName>
    <definedName name="A126001434R">Data6!$M$1:$M$10,Data6!$M$11:$M$17</definedName>
    <definedName name="A126001434R_Data">Data6!$M$11:$M$17</definedName>
    <definedName name="A126001434R_Latest">Data6!$M$17</definedName>
    <definedName name="A126001438X">Data6!$BC$1:$BC$10,Data6!$BC$11:$BC$17</definedName>
    <definedName name="A126001438X_Data">Data6!$BC$11:$BC$17</definedName>
    <definedName name="A126001438X_Latest">Data6!$BC$17</definedName>
    <definedName name="A126001442R">Data6!$EU$1:$EU$10,Data6!$EU$11:$EU$17</definedName>
    <definedName name="A126001442R_Data">Data6!$EU$11:$EU$17</definedName>
    <definedName name="A126001442R_Latest">Data6!$EU$17</definedName>
    <definedName name="A126001446X">Data6!$GQ$1:$GQ$10,Data6!$GQ$11:$GQ$17</definedName>
    <definedName name="A126001446X_Data">Data6!$GQ$11:$GQ$17</definedName>
    <definedName name="A126001446X_Latest">Data6!$GQ$17</definedName>
    <definedName name="A126001450R">Data6!$HI$1:$HI$10,Data6!$HI$11:$HI$17</definedName>
    <definedName name="A126001450R_Data">Data6!$HI$11:$HI$17</definedName>
    <definedName name="A126001450R_Latest">Data6!$HI$17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166" i="15" l="1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BE156" i="15"/>
  <c r="BD156" i="15"/>
  <c r="BC156" i="15"/>
  <c r="BB156" i="15"/>
  <c r="BA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BE153" i="15"/>
  <c r="BD153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BE150" i="15"/>
  <c r="BD150" i="15"/>
  <c r="BC150" i="15"/>
  <c r="BB150" i="15"/>
  <c r="BA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BE149" i="15"/>
  <c r="BD149" i="15"/>
  <c r="BC149" i="15"/>
  <c r="BB149" i="15"/>
  <c r="BA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BE148" i="15"/>
  <c r="BD148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BE147" i="15"/>
  <c r="BD147" i="15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E143" i="15"/>
  <c r="BD143" i="15"/>
  <c r="BC143" i="15"/>
  <c r="BB143" i="15"/>
  <c r="BA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BE142" i="15"/>
  <c r="BD142" i="15"/>
  <c r="BC142" i="15"/>
  <c r="AY142" i="15"/>
  <c r="AX142" i="15"/>
  <c r="AW142" i="15"/>
  <c r="AS142" i="15"/>
  <c r="AR142" i="15"/>
  <c r="AQ142" i="15"/>
  <c r="AM142" i="15"/>
  <c r="AL142" i="15"/>
  <c r="AK142" i="15"/>
  <c r="AG142" i="15"/>
  <c r="AF142" i="15"/>
  <c r="AE142" i="15"/>
  <c r="AA142" i="15"/>
  <c r="Z142" i="15"/>
  <c r="Y142" i="15"/>
  <c r="U142" i="15"/>
  <c r="T142" i="15"/>
  <c r="S142" i="15"/>
  <c r="O142" i="15"/>
  <c r="N142" i="15"/>
  <c r="M142" i="15"/>
  <c r="I142" i="15"/>
  <c r="H142" i="15"/>
  <c r="G142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BB136" i="15"/>
  <c r="BA136" i="15"/>
  <c r="AZ136" i="15"/>
  <c r="AV136" i="15"/>
  <c r="AU136" i="15"/>
  <c r="AT136" i="15"/>
  <c r="AP136" i="15"/>
  <c r="AO136" i="15"/>
  <c r="AN136" i="15"/>
  <c r="AJ136" i="15"/>
  <c r="AI136" i="15"/>
  <c r="AH136" i="15"/>
  <c r="AD136" i="15"/>
  <c r="AC136" i="15"/>
  <c r="AB136" i="15"/>
  <c r="X136" i="15"/>
  <c r="W136" i="15"/>
  <c r="V136" i="15"/>
  <c r="R136" i="15"/>
  <c r="Q136" i="15"/>
  <c r="P136" i="15"/>
  <c r="L136" i="15"/>
  <c r="K136" i="15"/>
  <c r="J136" i="15"/>
  <c r="F136" i="15"/>
  <c r="E136" i="15"/>
  <c r="D136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BE111" i="15"/>
  <c r="BD111" i="15"/>
  <c r="BC111" i="15"/>
  <c r="BB111" i="15"/>
  <c r="BA111" i="15"/>
  <c r="AZ111" i="15"/>
  <c r="I111" i="15"/>
  <c r="H111" i="15"/>
  <c r="G111" i="15"/>
  <c r="F111" i="15"/>
  <c r="E111" i="15"/>
  <c r="D111" i="15"/>
  <c r="AY110" i="15"/>
  <c r="AX110" i="15"/>
  <c r="AW110" i="15"/>
  <c r="AV110" i="15"/>
  <c r="AU110" i="15"/>
  <c r="AT110" i="15"/>
  <c r="I110" i="15"/>
  <c r="H110" i="15"/>
  <c r="G110" i="15"/>
  <c r="F110" i="15"/>
  <c r="E110" i="15"/>
  <c r="D110" i="15"/>
  <c r="AS109" i="15"/>
  <c r="AR109" i="15"/>
  <c r="AQ109" i="15"/>
  <c r="AP109" i="15"/>
  <c r="AO109" i="15"/>
  <c r="AN109" i="15"/>
  <c r="I109" i="15"/>
  <c r="H109" i="15"/>
  <c r="G109" i="15"/>
  <c r="F109" i="15"/>
  <c r="E109" i="15"/>
  <c r="D109" i="15"/>
  <c r="AM108" i="15"/>
  <c r="AL108" i="15"/>
  <c r="AK108" i="15"/>
  <c r="AJ108" i="15"/>
  <c r="AI108" i="15"/>
  <c r="AH108" i="15"/>
  <c r="I108" i="15"/>
  <c r="H108" i="15"/>
  <c r="G108" i="15"/>
  <c r="F108" i="15"/>
  <c r="E108" i="15"/>
  <c r="D108" i="15"/>
  <c r="AG107" i="15"/>
  <c r="AF107" i="15"/>
  <c r="AE107" i="15"/>
  <c r="AD107" i="15"/>
  <c r="AC107" i="15"/>
  <c r="AB107" i="15"/>
  <c r="I107" i="15"/>
  <c r="H107" i="15"/>
  <c r="G107" i="15"/>
  <c r="F107" i="15"/>
  <c r="E107" i="15"/>
  <c r="D107" i="15"/>
  <c r="AA106" i="15"/>
  <c r="Z106" i="15"/>
  <c r="Y106" i="15"/>
  <c r="X106" i="15"/>
  <c r="W106" i="15"/>
  <c r="V106" i="15"/>
  <c r="I106" i="15"/>
  <c r="H106" i="15"/>
  <c r="G106" i="15"/>
  <c r="F106" i="15"/>
  <c r="E106" i="15"/>
  <c r="D106" i="15"/>
  <c r="U105" i="15"/>
  <c r="T105" i="15"/>
  <c r="S105" i="15"/>
  <c r="R105" i="15"/>
  <c r="Q105" i="15"/>
  <c r="P105" i="15"/>
  <c r="I105" i="15"/>
  <c r="H105" i="15"/>
  <c r="G105" i="15"/>
  <c r="F105" i="15"/>
  <c r="E105" i="15"/>
  <c r="D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C92" i="15"/>
  <c r="D92" i="15" s="1"/>
  <c r="K75" i="15" s="1" a="1"/>
  <c r="K75" i="15" s="1"/>
  <c r="C83" i="15"/>
  <c r="C84" i="15" s="1"/>
  <c r="C85" i="15" s="1"/>
  <c r="C86" i="15" s="1"/>
  <c r="C87" i="15" s="1"/>
  <c r="C88" i="15" s="1"/>
  <c r="C89" i="15" s="1"/>
  <c r="C90" i="15" s="1"/>
  <c r="C76" i="15" a="1"/>
  <c r="C76" i="15" s="1"/>
  <c r="J75" i="15" a="1"/>
  <c r="J75" i="15" s="1"/>
  <c r="C75" i="15" a="1"/>
  <c r="C75" i="15" s="1"/>
  <c r="J74" i="15" a="1"/>
  <c r="J74" i="15" s="1"/>
  <c r="D74" i="15" a="1"/>
  <c r="D74" i="15" s="1"/>
  <c r="C74" i="15" a="1"/>
  <c r="C74" i="15" s="1"/>
  <c r="K73" i="15" a="1"/>
  <c r="K73" i="15" s="1"/>
  <c r="J73" i="15" a="1"/>
  <c r="J73" i="15" s="1"/>
  <c r="D73" i="15" a="1"/>
  <c r="D73" i="15" s="1"/>
  <c r="C73" i="15" a="1"/>
  <c r="C73" i="15" s="1"/>
  <c r="K72" i="15" a="1"/>
  <c r="K72" i="15" s="1"/>
  <c r="J72" i="15" a="1"/>
  <c r="J72" i="15" s="1"/>
  <c r="D72" i="15" a="1"/>
  <c r="D72" i="15" s="1"/>
  <c r="C72" i="15" a="1"/>
  <c r="C72" i="15" s="1"/>
  <c r="K71" i="15" a="1"/>
  <c r="K71" i="15" s="1"/>
  <c r="J71" i="15" a="1"/>
  <c r="J71" i="15" s="1"/>
  <c r="D71" i="15" a="1"/>
  <c r="D71" i="15" s="1"/>
  <c r="C71" i="15" a="1"/>
  <c r="C71" i="15" s="1"/>
  <c r="K70" i="15" a="1"/>
  <c r="K70" i="15" s="1"/>
  <c r="J70" i="15" a="1"/>
  <c r="J70" i="15" s="1"/>
  <c r="D70" i="15" a="1"/>
  <c r="D70" i="15" s="1"/>
  <c r="C70" i="15" a="1"/>
  <c r="C70" i="15" s="1"/>
  <c r="K69" i="15" a="1"/>
  <c r="K69" i="15" s="1"/>
  <c r="J69" i="15" a="1"/>
  <c r="J69" i="15" s="1"/>
  <c r="D69" i="15" a="1"/>
  <c r="D69" i="15" s="1"/>
  <c r="C69" i="15" a="1"/>
  <c r="C69" i="15" s="1"/>
  <c r="K68" i="15" a="1"/>
  <c r="K68" i="15" s="1"/>
  <c r="J68" i="15" a="1"/>
  <c r="J68" i="15" s="1"/>
  <c r="D68" i="15" a="1"/>
  <c r="D68" i="15" s="1"/>
  <c r="C68" i="15" a="1"/>
  <c r="C68" i="15" s="1"/>
  <c r="K67" i="15" a="1"/>
  <c r="K67" i="15" s="1"/>
  <c r="J67" i="15" a="1"/>
  <c r="J67" i="15" s="1"/>
  <c r="D67" i="15" a="1"/>
  <c r="D67" i="15" s="1"/>
  <c r="C67" i="15" a="1"/>
  <c r="C67" i="15" s="1"/>
  <c r="K66" i="15" a="1"/>
  <c r="K66" i="15" s="1"/>
  <c r="J66" i="15" a="1"/>
  <c r="J66" i="15" s="1"/>
  <c r="K65" i="15" a="1"/>
  <c r="K65" i="15" s="1"/>
  <c r="J65" i="15" a="1"/>
  <c r="J65" i="15" s="1"/>
  <c r="D65" i="15" a="1"/>
  <c r="D65" i="15" s="1"/>
  <c r="C65" i="15" a="1"/>
  <c r="C65" i="15" s="1"/>
  <c r="K64" i="15" a="1"/>
  <c r="K64" i="15" s="1"/>
  <c r="J64" i="15" a="1"/>
  <c r="J64" i="15" s="1"/>
  <c r="D64" i="15" a="1"/>
  <c r="D64" i="15" s="1"/>
  <c r="C64" i="15" a="1"/>
  <c r="C64" i="15" s="1"/>
  <c r="K63" i="15" a="1"/>
  <c r="K63" i="15" s="1"/>
  <c r="J63" i="15" a="1"/>
  <c r="J63" i="15" s="1"/>
  <c r="D63" i="15" a="1"/>
  <c r="D63" i="15" s="1"/>
  <c r="C63" i="15" a="1"/>
  <c r="C63" i="15" s="1"/>
  <c r="K62" i="15" a="1"/>
  <c r="K62" i="15" s="1"/>
  <c r="J62" i="15" a="1"/>
  <c r="J62" i="15" s="1"/>
  <c r="D62" i="15" a="1"/>
  <c r="D62" i="15" s="1"/>
  <c r="C62" i="15" a="1"/>
  <c r="C62" i="15" s="1"/>
  <c r="K61" i="15" a="1"/>
  <c r="K61" i="15" s="1"/>
  <c r="J61" i="15" a="1"/>
  <c r="J61" i="15" s="1"/>
  <c r="D61" i="15" a="1"/>
  <c r="D61" i="15" s="1"/>
  <c r="C61" i="15" a="1"/>
  <c r="C61" i="15" s="1"/>
  <c r="K60" i="15" a="1"/>
  <c r="K60" i="15" s="1"/>
  <c r="J60" i="15" a="1"/>
  <c r="J60" i="15" s="1"/>
  <c r="D60" i="15" a="1"/>
  <c r="D60" i="15" s="1"/>
  <c r="C60" i="15" a="1"/>
  <c r="C60" i="15" s="1"/>
  <c r="K59" i="15" a="1"/>
  <c r="K59" i="15" s="1"/>
  <c r="J59" i="15" a="1"/>
  <c r="J59" i="15" s="1"/>
  <c r="D59" i="15" a="1"/>
  <c r="D59" i="15" s="1"/>
  <c r="C59" i="15" a="1"/>
  <c r="C59" i="15" s="1"/>
  <c r="K58" i="15" a="1"/>
  <c r="K58" i="15" s="1"/>
  <c r="J58" i="15" a="1"/>
  <c r="J58" i="15" s="1"/>
  <c r="D58" i="15"/>
  <c r="D58" i="15" a="1"/>
  <c r="C58" i="15"/>
  <c r="C58" i="15" a="1"/>
  <c r="K57" i="15"/>
  <c r="K57" i="15" a="1"/>
  <c r="J57" i="15" a="1"/>
  <c r="J57" i="15" s="1"/>
  <c r="D57" i="15" a="1"/>
  <c r="D57" i="15" s="1"/>
  <c r="C57" i="15" a="1"/>
  <c r="C57" i="15" s="1"/>
  <c r="K56" i="15" a="1"/>
  <c r="K56" i="15" s="1"/>
  <c r="J56" i="15" a="1"/>
  <c r="J56" i="15" s="1"/>
  <c r="D56" i="15" a="1"/>
  <c r="D56" i="15" s="1"/>
  <c r="C56" i="15" a="1"/>
  <c r="C56" i="15" s="1"/>
  <c r="K55" i="15" a="1"/>
  <c r="K55" i="15" s="1"/>
  <c r="J55" i="15" a="1"/>
  <c r="J55" i="15" s="1"/>
  <c r="D55" i="15" a="1"/>
  <c r="D55" i="15" s="1"/>
  <c r="C55" i="15" a="1"/>
  <c r="C55" i="15" s="1"/>
  <c r="K54" i="15" a="1"/>
  <c r="K54" i="15" s="1"/>
  <c r="J54" i="15" a="1"/>
  <c r="J54" i="15" s="1"/>
  <c r="D54" i="15" a="1"/>
  <c r="D54" i="15" s="1"/>
  <c r="C54" i="15" a="1"/>
  <c r="C54" i="15" s="1"/>
  <c r="K52" i="15" a="1"/>
  <c r="K52" i="15" s="1"/>
  <c r="J52" i="15" a="1"/>
  <c r="J52" i="15" s="1"/>
  <c r="K51" i="15" a="1"/>
  <c r="K51" i="15" s="1"/>
  <c r="J51" i="15" a="1"/>
  <c r="J51" i="15" s="1"/>
  <c r="D51" i="15" a="1"/>
  <c r="D51" i="15" s="1"/>
  <c r="C51" i="15" a="1"/>
  <c r="C51" i="15" s="1"/>
  <c r="K50" i="15" a="1"/>
  <c r="K50" i="15" s="1"/>
  <c r="J50" i="15" a="1"/>
  <c r="J50" i="15" s="1"/>
  <c r="D50" i="15" a="1"/>
  <c r="D50" i="15" s="1"/>
  <c r="C50" i="15" a="1"/>
  <c r="C50" i="15" s="1"/>
  <c r="K49" i="15" a="1"/>
  <c r="K49" i="15" s="1"/>
  <c r="J49" i="15" a="1"/>
  <c r="J49" i="15" s="1"/>
  <c r="D49" i="15" a="1"/>
  <c r="D49" i="15" s="1"/>
  <c r="C49" i="15" a="1"/>
  <c r="C49" i="15" s="1"/>
  <c r="K48" i="15" a="1"/>
  <c r="K48" i="15" s="1"/>
  <c r="J48" i="15" a="1"/>
  <c r="J48" i="15" s="1"/>
  <c r="D48" i="15" a="1"/>
  <c r="D48" i="15" s="1"/>
  <c r="C48" i="15" a="1"/>
  <c r="C48" i="15" s="1"/>
  <c r="K47" i="15" a="1"/>
  <c r="K47" i="15" s="1"/>
  <c r="J47" i="15" a="1"/>
  <c r="J47" i="15" s="1"/>
  <c r="D47" i="15" a="1"/>
  <c r="D47" i="15" s="1"/>
  <c r="C47" i="15" a="1"/>
  <c r="C47" i="15" s="1"/>
  <c r="K46" i="15" a="1"/>
  <c r="K46" i="15" s="1"/>
  <c r="J46" i="15" a="1"/>
  <c r="J46" i="15" s="1"/>
  <c r="K45" i="15" a="1"/>
  <c r="K45" i="15" s="1"/>
  <c r="J45" i="15" a="1"/>
  <c r="J45" i="15" s="1"/>
  <c r="D45" i="15" a="1"/>
  <c r="D45" i="15" s="1"/>
  <c r="C45" i="15" a="1"/>
  <c r="C45" i="15" s="1"/>
  <c r="K44" i="15" a="1"/>
  <c r="K44" i="15" s="1"/>
  <c r="J44" i="15" a="1"/>
  <c r="J44" i="15" s="1"/>
  <c r="D44" i="15" a="1"/>
  <c r="D44" i="15" s="1"/>
  <c r="C44" i="15" a="1"/>
  <c r="C44" i="15" s="1"/>
  <c r="K43" i="15" a="1"/>
  <c r="K43" i="15" s="1"/>
  <c r="J43" i="15" a="1"/>
  <c r="J43" i="15" s="1"/>
  <c r="D43" i="15" a="1"/>
  <c r="D43" i="15" s="1"/>
  <c r="C43" i="15" a="1"/>
  <c r="C43" i="15" s="1"/>
  <c r="K42" i="15" a="1"/>
  <c r="K42" i="15" s="1"/>
  <c r="J42" i="15" a="1"/>
  <c r="J42" i="15" s="1"/>
  <c r="D42" i="15" a="1"/>
  <c r="D42" i="15" s="1"/>
  <c r="C42" i="15" a="1"/>
  <c r="C42" i="15" s="1"/>
  <c r="K41" i="15" a="1"/>
  <c r="K41" i="15" s="1"/>
  <c r="J41" i="15" a="1"/>
  <c r="J41" i="15" s="1"/>
  <c r="D41" i="15" a="1"/>
  <c r="D41" i="15" s="1"/>
  <c r="C41" i="15" a="1"/>
  <c r="C41" i="15" s="1"/>
  <c r="K40" i="15" a="1"/>
  <c r="K40" i="15" s="1"/>
  <c r="J40" i="15" a="1"/>
  <c r="J40" i="15" s="1"/>
  <c r="D40" i="15" a="1"/>
  <c r="D40" i="15" s="1"/>
  <c r="C40" i="15" a="1"/>
  <c r="C40" i="15" s="1"/>
  <c r="K39" i="15" a="1"/>
  <c r="K39" i="15" s="1"/>
  <c r="J39" i="15" a="1"/>
  <c r="J39" i="15" s="1"/>
  <c r="D39" i="15" a="1"/>
  <c r="D39" i="15" s="1"/>
  <c r="C39" i="15" a="1"/>
  <c r="C39" i="15" s="1"/>
  <c r="K38" i="15" a="1"/>
  <c r="K38" i="15" s="1"/>
  <c r="J38" i="15" a="1"/>
  <c r="J38" i="15" s="1"/>
  <c r="D38" i="15" a="1"/>
  <c r="D38" i="15" s="1"/>
  <c r="C38" i="15" a="1"/>
  <c r="C38" i="15" s="1"/>
  <c r="K37" i="15" a="1"/>
  <c r="K37" i="15" s="1"/>
  <c r="J37" i="15" a="1"/>
  <c r="J37" i="15" s="1"/>
  <c r="D37" i="15" a="1"/>
  <c r="D37" i="15" s="1"/>
  <c r="C37" i="15" a="1"/>
  <c r="C37" i="15" s="1"/>
  <c r="K36" i="15" a="1"/>
  <c r="K36" i="15" s="1"/>
  <c r="J36" i="15" a="1"/>
  <c r="J36" i="15" s="1"/>
  <c r="D36" i="15" a="1"/>
  <c r="D36" i="15" s="1"/>
  <c r="C36" i="15" a="1"/>
  <c r="C36" i="15" s="1"/>
  <c r="K35" i="15" a="1"/>
  <c r="K35" i="15" s="1"/>
  <c r="J35" i="15" a="1"/>
  <c r="J35" i="15" s="1"/>
  <c r="D35" i="15" a="1"/>
  <c r="D35" i="15" s="1"/>
  <c r="C35" i="15" a="1"/>
  <c r="C35" i="15" s="1"/>
  <c r="K34" i="15" a="1"/>
  <c r="K34" i="15" s="1"/>
  <c r="J34" i="15" a="1"/>
  <c r="J34" i="15" s="1"/>
  <c r="D34" i="15" a="1"/>
  <c r="D34" i="15" s="1"/>
  <c r="C34" i="15" a="1"/>
  <c r="C34" i="15" s="1"/>
  <c r="K33" i="15" a="1"/>
  <c r="K33" i="15" s="1"/>
  <c r="J33" i="15" a="1"/>
  <c r="J33" i="15" s="1"/>
  <c r="K32" i="15" a="1"/>
  <c r="K32" i="15" s="1"/>
  <c r="J32" i="15" a="1"/>
  <c r="J32" i="15" s="1"/>
  <c r="D32" i="15" a="1"/>
  <c r="D32" i="15" s="1"/>
  <c r="C32" i="15" a="1"/>
  <c r="C32" i="15" s="1"/>
  <c r="K31" i="15" a="1"/>
  <c r="K31" i="15" s="1"/>
  <c r="J31" i="15" a="1"/>
  <c r="J31" i="15" s="1"/>
  <c r="D31" i="15" a="1"/>
  <c r="D31" i="15" s="1"/>
  <c r="C31" i="15" a="1"/>
  <c r="C31" i="15" s="1"/>
  <c r="K30" i="15" a="1"/>
  <c r="K30" i="15" s="1"/>
  <c r="J30" i="15" a="1"/>
  <c r="J30" i="15" s="1"/>
  <c r="D30" i="15" a="1"/>
  <c r="D30" i="15" s="1"/>
  <c r="C30" i="15" a="1"/>
  <c r="C30" i="15" s="1"/>
  <c r="K29" i="15" a="1"/>
  <c r="K29" i="15" s="1"/>
  <c r="J29" i="15" a="1"/>
  <c r="J29" i="15" s="1"/>
  <c r="D29" i="15" a="1"/>
  <c r="D29" i="15" s="1"/>
  <c r="C29" i="15" a="1"/>
  <c r="C29" i="15" s="1"/>
  <c r="K28" i="15" a="1"/>
  <c r="K28" i="15" s="1"/>
  <c r="J28" i="15" a="1"/>
  <c r="J28" i="15" s="1"/>
  <c r="D28" i="15" a="1"/>
  <c r="D28" i="15" s="1"/>
  <c r="C28" i="15" a="1"/>
  <c r="C28" i="15" s="1"/>
  <c r="K27" i="15" a="1"/>
  <c r="K27" i="15" s="1"/>
  <c r="J27" i="15" a="1"/>
  <c r="J27" i="15" s="1"/>
  <c r="D27" i="15" a="1"/>
  <c r="D27" i="15" s="1"/>
  <c r="C27" i="15" a="1"/>
  <c r="C27" i="15" s="1"/>
  <c r="K26" i="15" a="1"/>
  <c r="K26" i="15" s="1"/>
  <c r="J26" i="15" a="1"/>
  <c r="J26" i="15" s="1"/>
  <c r="D26" i="15" a="1"/>
  <c r="D26" i="15" s="1"/>
  <c r="C26" i="15" a="1"/>
  <c r="C26" i="15" s="1"/>
  <c r="K25" i="15" a="1"/>
  <c r="K25" i="15" s="1"/>
  <c r="J25" i="15" a="1"/>
  <c r="J25" i="15" s="1"/>
  <c r="D25" i="15" a="1"/>
  <c r="D25" i="15" s="1"/>
  <c r="C25" i="15" a="1"/>
  <c r="C25" i="15" s="1"/>
  <c r="K24" i="15" a="1"/>
  <c r="K24" i="15" s="1"/>
  <c r="J24" i="15" a="1"/>
  <c r="J24" i="15" s="1"/>
  <c r="D24" i="15" a="1"/>
  <c r="D24" i="15" s="1"/>
  <c r="C24" i="15" a="1"/>
  <c r="C24" i="15" s="1"/>
  <c r="K23" i="15" a="1"/>
  <c r="K23" i="15" s="1"/>
  <c r="J23" i="15" a="1"/>
  <c r="J23" i="15" s="1"/>
  <c r="K22" i="15" a="1"/>
  <c r="K22" i="15" s="1"/>
  <c r="J22" i="15" a="1"/>
  <c r="J22" i="15" s="1"/>
  <c r="D22" i="15" a="1"/>
  <c r="D22" i="15" s="1"/>
  <c r="C22" i="15" a="1"/>
  <c r="C22" i="15" s="1"/>
  <c r="K21" i="15" a="1"/>
  <c r="K21" i="15" s="1"/>
  <c r="J21" i="15" a="1"/>
  <c r="J21" i="15" s="1"/>
  <c r="D21" i="15" a="1"/>
  <c r="D21" i="15" s="1"/>
  <c r="C21" i="15" a="1"/>
  <c r="C21" i="15" s="1"/>
  <c r="K20" i="15" a="1"/>
  <c r="K20" i="15" s="1"/>
  <c r="J20" i="15" a="1"/>
  <c r="J20" i="15" s="1"/>
  <c r="D20" i="15" a="1"/>
  <c r="D20" i="15" s="1"/>
  <c r="C20" i="15" a="1"/>
  <c r="C20" i="15" s="1"/>
  <c r="K19" i="15" a="1"/>
  <c r="K19" i="15" s="1"/>
  <c r="J19" i="15" a="1"/>
  <c r="J19" i="15" s="1"/>
  <c r="D19" i="15" a="1"/>
  <c r="D19" i="15" s="1"/>
  <c r="C19" i="15" a="1"/>
  <c r="C19" i="15" s="1"/>
  <c r="K18" i="15" a="1"/>
  <c r="K18" i="15" s="1"/>
  <c r="J18" i="15" a="1"/>
  <c r="J18" i="15" s="1"/>
  <c r="D18" i="15" a="1"/>
  <c r="D18" i="15" s="1"/>
  <c r="C18" i="15" a="1"/>
  <c r="C18" i="15" s="1"/>
  <c r="K17" i="15" a="1"/>
  <c r="K17" i="15" s="1"/>
  <c r="J17" i="15" a="1"/>
  <c r="J17" i="15" s="1"/>
  <c r="D17" i="15" a="1"/>
  <c r="D17" i="15" s="1"/>
  <c r="C17" i="15" a="1"/>
  <c r="C17" i="15" s="1"/>
  <c r="K16" i="15" a="1"/>
  <c r="K16" i="15" s="1"/>
  <c r="J16" i="15" a="1"/>
  <c r="J16" i="15" s="1"/>
  <c r="D16" i="15" a="1"/>
  <c r="D16" i="15" s="1"/>
  <c r="C16" i="15" a="1"/>
  <c r="C16" i="15" s="1"/>
  <c r="K15" i="15" a="1"/>
  <c r="K15" i="15" s="1"/>
  <c r="J15" i="15" a="1"/>
  <c r="J15" i="15" s="1"/>
  <c r="D15" i="15" a="1"/>
  <c r="D15" i="15" s="1"/>
  <c r="C15" i="15" a="1"/>
  <c r="C15" i="15" s="1"/>
  <c r="A8" i="15"/>
  <c r="B7" i="15"/>
  <c r="B6" i="15"/>
  <c r="B5" i="15"/>
  <c r="B26" i="14"/>
  <c r="A80" i="15" s="1"/>
  <c r="K74" i="15" l="1" a="1"/>
  <c r="K74" i="15" s="1"/>
  <c r="D75" i="15" a="1"/>
  <c r="D75" i="15" s="1"/>
  <c r="K77" i="15" a="1"/>
  <c r="K77" i="15" s="1"/>
  <c r="D77" i="15" a="1"/>
  <c r="D77" i="15" s="1"/>
  <c r="K76" i="15" a="1"/>
  <c r="K76" i="15" s="1"/>
  <c r="D76" i="15" a="1"/>
  <c r="D76" i="15" s="1"/>
  <c r="E92" i="15"/>
  <c r="J76" i="15" a="1"/>
  <c r="J76" i="15" s="1"/>
  <c r="C77" i="15" a="1"/>
  <c r="C77" i="15" s="1"/>
  <c r="J77" i="15" a="1"/>
  <c r="J77" i="15" s="1"/>
  <c r="F92" i="15" l="1"/>
  <c r="L77" i="15" a="1"/>
  <c r="L77" i="15" s="1"/>
  <c r="E77" i="15" a="1"/>
  <c r="E77" i="15" s="1"/>
  <c r="L76" i="15" a="1"/>
  <c r="L76" i="15" s="1"/>
  <c r="E76" i="15" a="1"/>
  <c r="E76" i="15" s="1"/>
  <c r="L75" i="15" a="1"/>
  <c r="L75" i="15" s="1"/>
  <c r="E75" i="15" a="1"/>
  <c r="E75" i="15" s="1"/>
  <c r="L74" i="15" a="1"/>
  <c r="L74" i="15" s="1"/>
  <c r="E74" i="15" a="1"/>
  <c r="E74" i="15" s="1"/>
  <c r="L73" i="15" a="1"/>
  <c r="L73" i="15" s="1"/>
  <c r="E73" i="15" a="1"/>
  <c r="E73" i="15" s="1"/>
  <c r="L72" i="15" a="1"/>
  <c r="L72" i="15" s="1"/>
  <c r="E72" i="15" a="1"/>
  <c r="E72" i="15" s="1"/>
  <c r="L71" i="15" a="1"/>
  <c r="L71" i="15" s="1"/>
  <c r="E71" i="15" a="1"/>
  <c r="E71" i="15" s="1"/>
  <c r="L70" i="15" a="1"/>
  <c r="L70" i="15" s="1"/>
  <c r="E70" i="15" a="1"/>
  <c r="E70" i="15" s="1"/>
  <c r="L69" i="15" a="1"/>
  <c r="L69" i="15" s="1"/>
  <c r="E69" i="15" a="1"/>
  <c r="E69" i="15" s="1"/>
  <c r="L68" i="15" a="1"/>
  <c r="L68" i="15" s="1"/>
  <c r="E68" i="15" a="1"/>
  <c r="E68" i="15" s="1"/>
  <c r="L67" i="15" a="1"/>
  <c r="L67" i="15" s="1"/>
  <c r="E67" i="15" a="1"/>
  <c r="E67" i="15" s="1"/>
  <c r="L66" i="15" a="1"/>
  <c r="L66" i="15" s="1"/>
  <c r="L65" i="15" a="1"/>
  <c r="L65" i="15" s="1"/>
  <c r="E65" i="15" a="1"/>
  <c r="E65" i="15" s="1"/>
  <c r="L64" i="15" a="1"/>
  <c r="L64" i="15" s="1"/>
  <c r="E64" i="15" a="1"/>
  <c r="E64" i="15" s="1"/>
  <c r="L63" i="15" a="1"/>
  <c r="L63" i="15" s="1"/>
  <c r="E63" i="15" a="1"/>
  <c r="E63" i="15" s="1"/>
  <c r="L62" i="15" a="1"/>
  <c r="L62" i="15" s="1"/>
  <c r="E62" i="15" a="1"/>
  <c r="E62" i="15" s="1"/>
  <c r="L61" i="15" a="1"/>
  <c r="L61" i="15" s="1"/>
  <c r="E61" i="15" a="1"/>
  <c r="E61" i="15" s="1"/>
  <c r="L60" i="15" a="1"/>
  <c r="L60" i="15" s="1"/>
  <c r="E60" i="15" a="1"/>
  <c r="E60" i="15" s="1"/>
  <c r="L59" i="15" a="1"/>
  <c r="L59" i="15" s="1"/>
  <c r="E59" i="15" a="1"/>
  <c r="E59" i="15" s="1"/>
  <c r="L58" i="15" a="1"/>
  <c r="L58" i="15" s="1"/>
  <c r="E58" i="15" a="1"/>
  <c r="E58" i="15" s="1"/>
  <c r="L57" i="15" a="1"/>
  <c r="L57" i="15" s="1"/>
  <c r="E57" i="15" a="1"/>
  <c r="E57" i="15" s="1"/>
  <c r="L56" i="15" a="1"/>
  <c r="L56" i="15" s="1"/>
  <c r="E56" i="15" a="1"/>
  <c r="E56" i="15" s="1"/>
  <c r="L55" i="15" a="1"/>
  <c r="L55" i="15" s="1"/>
  <c r="E55" i="15" a="1"/>
  <c r="E55" i="15" s="1"/>
  <c r="L54" i="15" a="1"/>
  <c r="L54" i="15" s="1"/>
  <c r="L47" i="15" a="1"/>
  <c r="L47" i="15" s="1"/>
  <c r="L24" i="15" a="1"/>
  <c r="L24" i="15" s="1"/>
  <c r="E24" i="15" a="1"/>
  <c r="E24" i="15" s="1"/>
  <c r="L23" i="15" a="1"/>
  <c r="L23" i="15" s="1"/>
  <c r="L22" i="15" a="1"/>
  <c r="L22" i="15" s="1"/>
  <c r="E22" i="15" a="1"/>
  <c r="E22" i="15" s="1"/>
  <c r="L21" i="15" a="1"/>
  <c r="L21" i="15" s="1"/>
  <c r="E21" i="15" a="1"/>
  <c r="E21" i="15" s="1"/>
  <c r="L20" i="15" a="1"/>
  <c r="L20" i="15" s="1"/>
  <c r="E20" i="15" a="1"/>
  <c r="E20" i="15" s="1"/>
  <c r="L19" i="15" a="1"/>
  <c r="L19" i="15" s="1"/>
  <c r="E19" i="15" a="1"/>
  <c r="E19" i="15" s="1"/>
  <c r="L18" i="15" a="1"/>
  <c r="L18" i="15" s="1"/>
  <c r="E18" i="15" a="1"/>
  <c r="E18" i="15" s="1"/>
  <c r="L17" i="15" a="1"/>
  <c r="L17" i="15" s="1"/>
  <c r="E17" i="15" a="1"/>
  <c r="E17" i="15" s="1"/>
  <c r="L16" i="15" a="1"/>
  <c r="L16" i="15" s="1"/>
  <c r="E54" i="15" a="1"/>
  <c r="E54" i="15" s="1"/>
  <c r="L52" i="15" a="1"/>
  <c r="L52" i="15" s="1"/>
  <c r="L51" i="15" a="1"/>
  <c r="L51" i="15" s="1"/>
  <c r="E51" i="15" a="1"/>
  <c r="E51" i="15" s="1"/>
  <c r="L50" i="15" a="1"/>
  <c r="L50" i="15" s="1"/>
  <c r="E50" i="15" a="1"/>
  <c r="E50" i="15" s="1"/>
  <c r="L49" i="15" a="1"/>
  <c r="L49" i="15" s="1"/>
  <c r="E49" i="15" a="1"/>
  <c r="E49" i="15" s="1"/>
  <c r="L48" i="15" a="1"/>
  <c r="L48" i="15" s="1"/>
  <c r="E48" i="15" a="1"/>
  <c r="E48" i="15" s="1"/>
  <c r="E47" i="15" a="1"/>
  <c r="E47" i="15" s="1"/>
  <c r="L46" i="15" a="1"/>
  <c r="L46" i="15" s="1"/>
  <c r="L45" i="15" a="1"/>
  <c r="L45" i="15" s="1"/>
  <c r="E45" i="15" a="1"/>
  <c r="E45" i="15" s="1"/>
  <c r="L44" i="15" a="1"/>
  <c r="L44" i="15" s="1"/>
  <c r="E44" i="15" a="1"/>
  <c r="E44" i="15" s="1"/>
  <c r="L43" i="15" a="1"/>
  <c r="L43" i="15" s="1"/>
  <c r="E43" i="15" a="1"/>
  <c r="E43" i="15" s="1"/>
  <c r="L42" i="15" a="1"/>
  <c r="L42" i="15" s="1"/>
  <c r="E42" i="15" a="1"/>
  <c r="E42" i="15" s="1"/>
  <c r="L41" i="15" a="1"/>
  <c r="L41" i="15" s="1"/>
  <c r="E41" i="15" a="1"/>
  <c r="E41" i="15" s="1"/>
  <c r="L40" i="15" a="1"/>
  <c r="L40" i="15" s="1"/>
  <c r="E40" i="15" a="1"/>
  <c r="E40" i="15" s="1"/>
  <c r="L39" i="15" a="1"/>
  <c r="L39" i="15" s="1"/>
  <c r="E39" i="15" a="1"/>
  <c r="E39" i="15" s="1"/>
  <c r="L38" i="15" a="1"/>
  <c r="L38" i="15" s="1"/>
  <c r="E38" i="15" a="1"/>
  <c r="E38" i="15" s="1"/>
  <c r="L37" i="15" a="1"/>
  <c r="L37" i="15" s="1"/>
  <c r="E37" i="15" a="1"/>
  <c r="E37" i="15" s="1"/>
  <c r="L36" i="15" a="1"/>
  <c r="L36" i="15" s="1"/>
  <c r="E36" i="15" a="1"/>
  <c r="E36" i="15" s="1"/>
  <c r="L35" i="15" a="1"/>
  <c r="L35" i="15" s="1"/>
  <c r="E35" i="15" a="1"/>
  <c r="E35" i="15" s="1"/>
  <c r="L34" i="15" a="1"/>
  <c r="L34" i="15" s="1"/>
  <c r="E34" i="15" a="1"/>
  <c r="E34" i="15" s="1"/>
  <c r="L33" i="15" a="1"/>
  <c r="L33" i="15" s="1"/>
  <c r="L32" i="15" a="1"/>
  <c r="L32" i="15" s="1"/>
  <c r="E32" i="15" a="1"/>
  <c r="E32" i="15" s="1"/>
  <c r="L31" i="15" a="1"/>
  <c r="L31" i="15" s="1"/>
  <c r="E31" i="15" a="1"/>
  <c r="E31" i="15" s="1"/>
  <c r="L30" i="15" a="1"/>
  <c r="L30" i="15" s="1"/>
  <c r="E30" i="15" a="1"/>
  <c r="E30" i="15" s="1"/>
  <c r="L29" i="15" a="1"/>
  <c r="L29" i="15" s="1"/>
  <c r="E29" i="15" a="1"/>
  <c r="E29" i="15" s="1"/>
  <c r="L28" i="15" a="1"/>
  <c r="L28" i="15" s="1"/>
  <c r="E28" i="15" a="1"/>
  <c r="E28" i="15" s="1"/>
  <c r="L27" i="15" a="1"/>
  <c r="L27" i="15" s="1"/>
  <c r="E27" i="15" a="1"/>
  <c r="E27" i="15" s="1"/>
  <c r="L26" i="15" a="1"/>
  <c r="L26" i="15" s="1"/>
  <c r="E26" i="15" a="1"/>
  <c r="E26" i="15" s="1"/>
  <c r="L25" i="15" a="1"/>
  <c r="L25" i="15" s="1"/>
  <c r="E25" i="15" a="1"/>
  <c r="E25" i="15" s="1"/>
  <c r="E16" i="15" a="1"/>
  <c r="E16" i="15" s="1"/>
  <c r="L15" i="15" a="1"/>
  <c r="L15" i="15" s="1"/>
  <c r="E15" i="15" a="1"/>
  <c r="E15" i="15" s="1"/>
  <c r="M77" i="15" l="1" a="1"/>
  <c r="M77" i="15" s="1"/>
  <c r="F77" i="15" a="1"/>
  <c r="F77" i="15" s="1"/>
  <c r="M76" i="15" a="1"/>
  <c r="M76" i="15" s="1"/>
  <c r="F76" i="15" a="1"/>
  <c r="F76" i="15" s="1"/>
  <c r="G92" i="15"/>
  <c r="F71" i="15" a="1"/>
  <c r="F71" i="15" s="1"/>
  <c r="M75" i="15" a="1"/>
  <c r="M75" i="15" s="1"/>
  <c r="F75" i="15" a="1"/>
  <c r="F75" i="15" s="1"/>
  <c r="M74" i="15" a="1"/>
  <c r="M74" i="15" s="1"/>
  <c r="F74" i="15" a="1"/>
  <c r="F74" i="15" s="1"/>
  <c r="M73" i="15" a="1"/>
  <c r="M73" i="15" s="1"/>
  <c r="F73" i="15" a="1"/>
  <c r="F73" i="15" s="1"/>
  <c r="M72" i="15" a="1"/>
  <c r="M72" i="15" s="1"/>
  <c r="F72" i="15" a="1"/>
  <c r="F72" i="15" s="1"/>
  <c r="M71" i="15" a="1"/>
  <c r="M71" i="15" s="1"/>
  <c r="M70" i="15" a="1"/>
  <c r="M70" i="15" s="1"/>
  <c r="F70" i="15" a="1"/>
  <c r="F70" i="15" s="1"/>
  <c r="M69" i="15" a="1"/>
  <c r="M69" i="15" s="1"/>
  <c r="F69" i="15" a="1"/>
  <c r="F69" i="15" s="1"/>
  <c r="M68" i="15" a="1"/>
  <c r="M68" i="15" s="1"/>
  <c r="F68" i="15" a="1"/>
  <c r="F68" i="15" s="1"/>
  <c r="M67" i="15" a="1"/>
  <c r="M67" i="15" s="1"/>
  <c r="F67" i="15" a="1"/>
  <c r="F67" i="15" s="1"/>
  <c r="M66" i="15" a="1"/>
  <c r="M66" i="15" s="1"/>
  <c r="M65" i="15" a="1"/>
  <c r="M65" i="15" s="1"/>
  <c r="F65" i="15" a="1"/>
  <c r="F65" i="15" s="1"/>
  <c r="M64" i="15" a="1"/>
  <c r="M64" i="15" s="1"/>
  <c r="F64" i="15" a="1"/>
  <c r="F64" i="15" s="1"/>
  <c r="M63" i="15" a="1"/>
  <c r="M63" i="15" s="1"/>
  <c r="F63" i="15" a="1"/>
  <c r="F63" i="15" s="1"/>
  <c r="M62" i="15" a="1"/>
  <c r="M62" i="15" s="1"/>
  <c r="F62" i="15" a="1"/>
  <c r="F62" i="15" s="1"/>
  <c r="M61" i="15" a="1"/>
  <c r="M61" i="15" s="1"/>
  <c r="F61" i="15" a="1"/>
  <c r="F61" i="15" s="1"/>
  <c r="M60" i="15" a="1"/>
  <c r="M60" i="15" s="1"/>
  <c r="F60" i="15" a="1"/>
  <c r="F60" i="15" s="1"/>
  <c r="M59" i="15" a="1"/>
  <c r="M59" i="15" s="1"/>
  <c r="F59" i="15" a="1"/>
  <c r="F59" i="15" s="1"/>
  <c r="M58" i="15" a="1"/>
  <c r="M58" i="15" s="1"/>
  <c r="F58" i="15" a="1"/>
  <c r="F58" i="15" s="1"/>
  <c r="M57" i="15" a="1"/>
  <c r="M57" i="15" s="1"/>
  <c r="M54" i="15" a="1"/>
  <c r="M54" i="15" s="1"/>
  <c r="F54" i="15" a="1"/>
  <c r="F54" i="15" s="1"/>
  <c r="F57" i="15" a="1"/>
  <c r="F57" i="15" s="1"/>
  <c r="M56" i="15" a="1"/>
  <c r="M56" i="15" s="1"/>
  <c r="F56" i="15" a="1"/>
  <c r="F56" i="15" s="1"/>
  <c r="M55" i="15" a="1"/>
  <c r="M55" i="15" s="1"/>
  <c r="F55" i="15" a="1"/>
  <c r="F55" i="15" s="1"/>
  <c r="M53" i="15" a="1"/>
  <c r="M53" i="15" s="1"/>
  <c r="M52" i="15" a="1"/>
  <c r="M52" i="15" s="1"/>
  <c r="M51" i="15" a="1"/>
  <c r="M51" i="15" s="1"/>
  <c r="F51" i="15" a="1"/>
  <c r="F51" i="15" s="1"/>
  <c r="M50" i="15" a="1"/>
  <c r="M50" i="15" s="1"/>
  <c r="F50" i="15" a="1"/>
  <c r="F50" i="15" s="1"/>
  <c r="M49" i="15" a="1"/>
  <c r="M49" i="15" s="1"/>
  <c r="F49" i="15" a="1"/>
  <c r="F49" i="15" s="1"/>
  <c r="M48" i="15" a="1"/>
  <c r="M48" i="15" s="1"/>
  <c r="F48" i="15" a="1"/>
  <c r="F48" i="15" s="1"/>
  <c r="M46" i="15" a="1"/>
  <c r="M46" i="15" s="1"/>
  <c r="M45" i="15" a="1"/>
  <c r="M45" i="15" s="1"/>
  <c r="F45" i="15" a="1"/>
  <c r="F45" i="15" s="1"/>
  <c r="M44" i="15" a="1"/>
  <c r="M44" i="15" s="1"/>
  <c r="F44" i="15" a="1"/>
  <c r="F44" i="15" s="1"/>
  <c r="M43" i="15" a="1"/>
  <c r="M43" i="15" s="1"/>
  <c r="F43" i="15" a="1"/>
  <c r="F43" i="15" s="1"/>
  <c r="M42" i="15" a="1"/>
  <c r="M42" i="15" s="1"/>
  <c r="F42" i="15" a="1"/>
  <c r="F42" i="15" s="1"/>
  <c r="M41" i="15" a="1"/>
  <c r="M41" i="15" s="1"/>
  <c r="F41" i="15" a="1"/>
  <c r="F41" i="15" s="1"/>
  <c r="M40" i="15" a="1"/>
  <c r="M40" i="15" s="1"/>
  <c r="F40" i="15" a="1"/>
  <c r="F40" i="15" s="1"/>
  <c r="M39" i="15" a="1"/>
  <c r="M39" i="15" s="1"/>
  <c r="F39" i="15" a="1"/>
  <c r="F39" i="15" s="1"/>
  <c r="M38" i="15" a="1"/>
  <c r="M38" i="15" s="1"/>
  <c r="F38" i="15" a="1"/>
  <c r="F38" i="15" s="1"/>
  <c r="M37" i="15" a="1"/>
  <c r="M37" i="15" s="1"/>
  <c r="F37" i="15" a="1"/>
  <c r="F37" i="15" s="1"/>
  <c r="M36" i="15" a="1"/>
  <c r="M36" i="15" s="1"/>
  <c r="F36" i="15" a="1"/>
  <c r="F36" i="15" s="1"/>
  <c r="M35" i="15" a="1"/>
  <c r="M35" i="15" s="1"/>
  <c r="F35" i="15" a="1"/>
  <c r="F35" i="15" s="1"/>
  <c r="M34" i="15" a="1"/>
  <c r="M34" i="15" s="1"/>
  <c r="F34" i="15" a="1"/>
  <c r="F34" i="15" s="1"/>
  <c r="M33" i="15" a="1"/>
  <c r="M33" i="15" s="1"/>
  <c r="M32" i="15" a="1"/>
  <c r="M32" i="15" s="1"/>
  <c r="F32" i="15" a="1"/>
  <c r="F32" i="15" s="1"/>
  <c r="M31" i="15" a="1"/>
  <c r="M31" i="15" s="1"/>
  <c r="F31" i="15" a="1"/>
  <c r="F31" i="15" s="1"/>
  <c r="M30" i="15" a="1"/>
  <c r="M30" i="15" s="1"/>
  <c r="F30" i="15" a="1"/>
  <c r="F30" i="15" s="1"/>
  <c r="M29" i="15" a="1"/>
  <c r="M29" i="15" s="1"/>
  <c r="F29" i="15" a="1"/>
  <c r="F29" i="15" s="1"/>
  <c r="M28" i="15" a="1"/>
  <c r="M28" i="15" s="1"/>
  <c r="F28" i="15" a="1"/>
  <c r="F28" i="15" s="1"/>
  <c r="M27" i="15" a="1"/>
  <c r="M27" i="15" s="1"/>
  <c r="F27" i="15" a="1"/>
  <c r="F27" i="15" s="1"/>
  <c r="M26" i="15" a="1"/>
  <c r="M26" i="15" s="1"/>
  <c r="F26" i="15" a="1"/>
  <c r="F26" i="15" s="1"/>
  <c r="M25" i="15" a="1"/>
  <c r="M25" i="15" s="1"/>
  <c r="F25" i="15" a="1"/>
  <c r="F25" i="15" s="1"/>
  <c r="M24" i="15" a="1"/>
  <c r="M24" i="15" s="1"/>
  <c r="F24" i="15" a="1"/>
  <c r="F24" i="15" s="1"/>
  <c r="M23" i="15" a="1"/>
  <c r="M23" i="15" s="1"/>
  <c r="M22" i="15" a="1"/>
  <c r="M22" i="15" s="1"/>
  <c r="F22" i="15" a="1"/>
  <c r="F22" i="15" s="1"/>
  <c r="M21" i="15" a="1"/>
  <c r="M21" i="15" s="1"/>
  <c r="F21" i="15" a="1"/>
  <c r="F21" i="15" s="1"/>
  <c r="M20" i="15" a="1"/>
  <c r="M20" i="15" s="1"/>
  <c r="F20" i="15" a="1"/>
  <c r="F20" i="15" s="1"/>
  <c r="M19" i="15" a="1"/>
  <c r="M19" i="15" s="1"/>
  <c r="F19" i="15" a="1"/>
  <c r="F19" i="15" s="1"/>
  <c r="M18" i="15" a="1"/>
  <c r="M18" i="15" s="1"/>
  <c r="F18" i="15" a="1"/>
  <c r="F18" i="15" s="1"/>
  <c r="M17" i="15" a="1"/>
  <c r="M17" i="15" s="1"/>
  <c r="F17" i="15" a="1"/>
  <c r="F17" i="15" s="1"/>
  <c r="M16" i="15" a="1"/>
  <c r="M16" i="15" s="1"/>
  <c r="F53" i="15" a="1"/>
  <c r="F53" i="15" s="1"/>
  <c r="F16" i="15" a="1"/>
  <c r="F16" i="15" s="1"/>
  <c r="M15" i="15" a="1"/>
  <c r="M15" i="15" s="1"/>
  <c r="F15" i="15" a="1"/>
  <c r="F15" i="15" s="1"/>
  <c r="H92" i="15" l="1"/>
  <c r="N77" i="15" a="1"/>
  <c r="N77" i="15" s="1"/>
  <c r="G77" i="15" a="1"/>
  <c r="G77" i="15" s="1"/>
  <c r="N76" i="15" a="1"/>
  <c r="N76" i="15" s="1"/>
  <c r="G76" i="15" a="1"/>
  <c r="G76" i="15" s="1"/>
  <c r="N75" i="15" a="1"/>
  <c r="N75" i="15" s="1"/>
  <c r="G75" i="15" a="1"/>
  <c r="G75" i="15" s="1"/>
  <c r="N74" i="15" a="1"/>
  <c r="N74" i="15" s="1"/>
  <c r="G74" i="15" a="1"/>
  <c r="G74" i="15" s="1"/>
  <c r="N73" i="15" a="1"/>
  <c r="N73" i="15" s="1"/>
  <c r="G73" i="15" a="1"/>
  <c r="G73" i="15" s="1"/>
  <c r="N72" i="15" a="1"/>
  <c r="N72" i="15" s="1"/>
  <c r="G72" i="15" a="1"/>
  <c r="G72" i="15" s="1"/>
  <c r="N71" i="15" a="1"/>
  <c r="N71" i="15" s="1"/>
  <c r="G71" i="15" a="1"/>
  <c r="G71" i="15" s="1"/>
  <c r="N70" i="15" a="1"/>
  <c r="N70" i="15" s="1"/>
  <c r="G70" i="15" a="1"/>
  <c r="G70" i="15" s="1"/>
  <c r="N69" i="15" a="1"/>
  <c r="N69" i="15" s="1"/>
  <c r="G69" i="15" a="1"/>
  <c r="G69" i="15" s="1"/>
  <c r="N68" i="15" a="1"/>
  <c r="N68" i="15" s="1"/>
  <c r="G68" i="15" a="1"/>
  <c r="G68" i="15" s="1"/>
  <c r="N67" i="15" a="1"/>
  <c r="N67" i="15" s="1"/>
  <c r="G67" i="15" a="1"/>
  <c r="G67" i="15" s="1"/>
  <c r="N66" i="15" a="1"/>
  <c r="N66" i="15" s="1"/>
  <c r="N65" i="15" a="1"/>
  <c r="N65" i="15" s="1"/>
  <c r="G65" i="15" a="1"/>
  <c r="G65" i="15" s="1"/>
  <c r="N64" i="15" a="1"/>
  <c r="N64" i="15" s="1"/>
  <c r="G64" i="15" a="1"/>
  <c r="G64" i="15" s="1"/>
  <c r="N63" i="15" a="1"/>
  <c r="N63" i="15" s="1"/>
  <c r="G63" i="15" a="1"/>
  <c r="G63" i="15" s="1"/>
  <c r="N62" i="15" a="1"/>
  <c r="N62" i="15" s="1"/>
  <c r="G62" i="15" a="1"/>
  <c r="G62" i="15" s="1"/>
  <c r="N61" i="15" a="1"/>
  <c r="N61" i="15" s="1"/>
  <c r="G61" i="15" a="1"/>
  <c r="G61" i="15" s="1"/>
  <c r="N60" i="15" a="1"/>
  <c r="N60" i="15" s="1"/>
  <c r="G60" i="15" a="1"/>
  <c r="G60" i="15" s="1"/>
  <c r="N59" i="15" a="1"/>
  <c r="N59" i="15" s="1"/>
  <c r="G59" i="15" a="1"/>
  <c r="G59" i="15" s="1"/>
  <c r="N58" i="15" a="1"/>
  <c r="N58" i="15" s="1"/>
  <c r="G58" i="15" a="1"/>
  <c r="G58" i="15" s="1"/>
  <c r="N57" i="15" a="1"/>
  <c r="N57" i="15" s="1"/>
  <c r="G57" i="15" a="1"/>
  <c r="G57" i="15" s="1"/>
  <c r="N56" i="15" a="1"/>
  <c r="N56" i="15" s="1"/>
  <c r="G56" i="15" a="1"/>
  <c r="G56" i="15" s="1"/>
  <c r="N55" i="15" a="1"/>
  <c r="N55" i="15" s="1"/>
  <c r="G55" i="15" a="1"/>
  <c r="G55" i="15" s="1"/>
  <c r="N54" i="15" a="1"/>
  <c r="N54" i="15" s="1"/>
  <c r="G54" i="15" a="1"/>
  <c r="G54" i="15" s="1"/>
  <c r="G53" i="15" a="1"/>
  <c r="G53" i="15" s="1"/>
  <c r="N24" i="15" a="1"/>
  <c r="N24" i="15" s="1"/>
  <c r="G24" i="15" a="1"/>
  <c r="G24" i="15" s="1"/>
  <c r="N23" i="15" a="1"/>
  <c r="N23" i="15" s="1"/>
  <c r="N22" i="15" a="1"/>
  <c r="N22" i="15" s="1"/>
  <c r="G22" i="15" a="1"/>
  <c r="G22" i="15" s="1"/>
  <c r="N21" i="15" a="1"/>
  <c r="N21" i="15" s="1"/>
  <c r="G21" i="15" a="1"/>
  <c r="G21" i="15" s="1"/>
  <c r="N20" i="15" a="1"/>
  <c r="N20" i="15" s="1"/>
  <c r="G20" i="15" a="1"/>
  <c r="G20" i="15" s="1"/>
  <c r="N19" i="15" a="1"/>
  <c r="N19" i="15" s="1"/>
  <c r="G19" i="15" a="1"/>
  <c r="G19" i="15" s="1"/>
  <c r="N18" i="15" a="1"/>
  <c r="N18" i="15" s="1"/>
  <c r="G18" i="15" a="1"/>
  <c r="G18" i="15" s="1"/>
  <c r="N17" i="15" a="1"/>
  <c r="N17" i="15" s="1"/>
  <c r="G17" i="15" a="1"/>
  <c r="G17" i="15" s="1"/>
  <c r="N16" i="15" a="1"/>
  <c r="N16" i="15" s="1"/>
  <c r="N53" i="15" a="1"/>
  <c r="N53" i="15" s="1"/>
  <c r="N52" i="15" a="1"/>
  <c r="N52" i="15" s="1"/>
  <c r="N51" i="15" a="1"/>
  <c r="N51" i="15" s="1"/>
  <c r="G51" i="15" a="1"/>
  <c r="G51" i="15" s="1"/>
  <c r="N50" i="15" a="1"/>
  <c r="N50" i="15" s="1"/>
  <c r="G50" i="15" a="1"/>
  <c r="G50" i="15" s="1"/>
  <c r="N49" i="15" a="1"/>
  <c r="N49" i="15" s="1"/>
  <c r="G49" i="15" a="1"/>
  <c r="G49" i="15" s="1"/>
  <c r="N48" i="15" a="1"/>
  <c r="N48" i="15" s="1"/>
  <c r="G48" i="15" a="1"/>
  <c r="G48" i="15" s="1"/>
  <c r="N46" i="15" a="1"/>
  <c r="N46" i="15" s="1"/>
  <c r="N45" i="15" a="1"/>
  <c r="N45" i="15" s="1"/>
  <c r="G45" i="15" a="1"/>
  <c r="G45" i="15" s="1"/>
  <c r="N44" i="15" a="1"/>
  <c r="N44" i="15" s="1"/>
  <c r="G44" i="15" a="1"/>
  <c r="G44" i="15" s="1"/>
  <c r="N43" i="15" a="1"/>
  <c r="N43" i="15" s="1"/>
  <c r="G43" i="15" a="1"/>
  <c r="G43" i="15" s="1"/>
  <c r="N42" i="15" a="1"/>
  <c r="N42" i="15" s="1"/>
  <c r="G42" i="15" a="1"/>
  <c r="G42" i="15" s="1"/>
  <c r="N41" i="15" a="1"/>
  <c r="N41" i="15" s="1"/>
  <c r="G41" i="15" a="1"/>
  <c r="G41" i="15" s="1"/>
  <c r="N40" i="15" a="1"/>
  <c r="N40" i="15" s="1"/>
  <c r="G40" i="15" a="1"/>
  <c r="G40" i="15" s="1"/>
  <c r="N39" i="15" a="1"/>
  <c r="N39" i="15" s="1"/>
  <c r="G39" i="15" a="1"/>
  <c r="G39" i="15" s="1"/>
  <c r="N38" i="15" a="1"/>
  <c r="N38" i="15" s="1"/>
  <c r="G38" i="15" a="1"/>
  <c r="G38" i="15" s="1"/>
  <c r="N37" i="15" a="1"/>
  <c r="N37" i="15" s="1"/>
  <c r="G37" i="15" a="1"/>
  <c r="G37" i="15" s="1"/>
  <c r="N36" i="15" a="1"/>
  <c r="N36" i="15" s="1"/>
  <c r="G36" i="15" a="1"/>
  <c r="G36" i="15" s="1"/>
  <c r="N35" i="15" a="1"/>
  <c r="N35" i="15" s="1"/>
  <c r="G35" i="15" a="1"/>
  <c r="G35" i="15" s="1"/>
  <c r="N34" i="15" a="1"/>
  <c r="N34" i="15" s="1"/>
  <c r="G34" i="15" a="1"/>
  <c r="G34" i="15" s="1"/>
  <c r="N33" i="15" a="1"/>
  <c r="N33" i="15" s="1"/>
  <c r="N32" i="15" a="1"/>
  <c r="N32" i="15" s="1"/>
  <c r="G32" i="15" a="1"/>
  <c r="G32" i="15" s="1"/>
  <c r="N31" i="15" a="1"/>
  <c r="N31" i="15" s="1"/>
  <c r="G31" i="15" a="1"/>
  <c r="G31" i="15" s="1"/>
  <c r="N30" i="15" a="1"/>
  <c r="N30" i="15" s="1"/>
  <c r="G30" i="15" a="1"/>
  <c r="G30" i="15" s="1"/>
  <c r="N29" i="15" a="1"/>
  <c r="N29" i="15" s="1"/>
  <c r="G29" i="15" a="1"/>
  <c r="G29" i="15" s="1"/>
  <c r="N28" i="15" a="1"/>
  <c r="N28" i="15" s="1"/>
  <c r="G28" i="15" a="1"/>
  <c r="G28" i="15" s="1"/>
  <c r="N27" i="15" a="1"/>
  <c r="N27" i="15" s="1"/>
  <c r="G27" i="15" a="1"/>
  <c r="G27" i="15" s="1"/>
  <c r="N26" i="15" a="1"/>
  <c r="N26" i="15" s="1"/>
  <c r="G26" i="15" a="1"/>
  <c r="G26" i="15" s="1"/>
  <c r="N25" i="15" a="1"/>
  <c r="N25" i="15" s="1"/>
  <c r="G25" i="15" a="1"/>
  <c r="G25" i="15" s="1"/>
  <c r="G16" i="15" a="1"/>
  <c r="G16" i="15" s="1"/>
  <c r="N15" i="15" a="1"/>
  <c r="N15" i="15" s="1"/>
  <c r="G15" i="15" a="1"/>
  <c r="G15" i="15" s="1"/>
  <c r="O77" i="15" l="1" a="1"/>
  <c r="O77" i="15" s="1"/>
  <c r="H77" i="15" a="1"/>
  <c r="H77" i="15" s="1"/>
  <c r="O76" i="15" a="1"/>
  <c r="O76" i="15" s="1"/>
  <c r="H76" i="15" a="1"/>
  <c r="H76" i="15" s="1"/>
  <c r="O75" i="15" a="1"/>
  <c r="O75" i="15" s="1"/>
  <c r="H75" i="15" a="1"/>
  <c r="H75" i="15" s="1"/>
  <c r="O74" i="15" a="1"/>
  <c r="O74" i="15" s="1"/>
  <c r="H74" i="15" a="1"/>
  <c r="H74" i="15" s="1"/>
  <c r="O73" i="15" a="1"/>
  <c r="O73" i="15" s="1"/>
  <c r="H73" i="15" a="1"/>
  <c r="H73" i="15" s="1"/>
  <c r="O72" i="15" a="1"/>
  <c r="O72" i="15" s="1"/>
  <c r="H72" i="15" a="1"/>
  <c r="H72" i="15" s="1"/>
  <c r="O71" i="15" a="1"/>
  <c r="O71" i="15" s="1"/>
  <c r="H71" i="15" a="1"/>
  <c r="H71" i="15" s="1"/>
  <c r="O70" i="15" a="1"/>
  <c r="O70" i="15" s="1"/>
  <c r="H70" i="15" a="1"/>
  <c r="H70" i="15" s="1"/>
  <c r="O69" i="15" a="1"/>
  <c r="O69" i="15" s="1"/>
  <c r="H69" i="15" a="1"/>
  <c r="H69" i="15" s="1"/>
  <c r="O68" i="15" a="1"/>
  <c r="O68" i="15" s="1"/>
  <c r="H68" i="15" a="1"/>
  <c r="H68" i="15" s="1"/>
  <c r="O67" i="15" a="1"/>
  <c r="O67" i="15" s="1"/>
  <c r="H67" i="15" a="1"/>
  <c r="H67" i="15" s="1"/>
  <c r="O66" i="15" a="1"/>
  <c r="O66" i="15" s="1"/>
  <c r="O65" i="15" a="1"/>
  <c r="O65" i="15" s="1"/>
  <c r="H65" i="15" a="1"/>
  <c r="H65" i="15" s="1"/>
  <c r="O64" i="15" a="1"/>
  <c r="O64" i="15" s="1"/>
  <c r="H64" i="15" a="1"/>
  <c r="H64" i="15" s="1"/>
  <c r="O63" i="15" a="1"/>
  <c r="O63" i="15" s="1"/>
  <c r="H63" i="15" a="1"/>
  <c r="H63" i="15" s="1"/>
  <c r="O62" i="15" a="1"/>
  <c r="O62" i="15" s="1"/>
  <c r="H62" i="15" a="1"/>
  <c r="H62" i="15" s="1"/>
  <c r="O61" i="15" a="1"/>
  <c r="O61" i="15" s="1"/>
  <c r="H61" i="15" a="1"/>
  <c r="H61" i="15" s="1"/>
  <c r="O60" i="15" a="1"/>
  <c r="O60" i="15" s="1"/>
  <c r="H60" i="15" a="1"/>
  <c r="H60" i="15" s="1"/>
  <c r="O59" i="15" a="1"/>
  <c r="O59" i="15" s="1"/>
  <c r="H59" i="15" a="1"/>
  <c r="H59" i="15" s="1"/>
  <c r="O58" i="15" a="1"/>
  <c r="O58" i="15" s="1"/>
  <c r="H58" i="15" a="1"/>
  <c r="H58" i="15" s="1"/>
  <c r="O57" i="15" a="1"/>
  <c r="O57" i="15" s="1"/>
  <c r="O54" i="15" a="1"/>
  <c r="O54" i="15" s="1"/>
  <c r="H54" i="15" a="1"/>
  <c r="H54" i="15" s="1"/>
  <c r="H57" i="15" a="1"/>
  <c r="H57" i="15" s="1"/>
  <c r="O56" i="15" a="1"/>
  <c r="O56" i="15" s="1"/>
  <c r="H56" i="15" a="1"/>
  <c r="H56" i="15" s="1"/>
  <c r="O55" i="15" a="1"/>
  <c r="O55" i="15" s="1"/>
  <c r="H55" i="15" a="1"/>
  <c r="H55" i="15" s="1"/>
  <c r="O53" i="15" a="1"/>
  <c r="O53" i="15" s="1"/>
  <c r="O52" i="15" a="1"/>
  <c r="O52" i="15" s="1"/>
  <c r="O51" i="15" a="1"/>
  <c r="O51" i="15" s="1"/>
  <c r="H51" i="15" a="1"/>
  <c r="H51" i="15" s="1"/>
  <c r="O50" i="15" a="1"/>
  <c r="O50" i="15" s="1"/>
  <c r="H50" i="15" a="1"/>
  <c r="H50" i="15" s="1"/>
  <c r="O49" i="15" a="1"/>
  <c r="O49" i="15" s="1"/>
  <c r="H49" i="15" a="1"/>
  <c r="H49" i="15" s="1"/>
  <c r="O48" i="15" a="1"/>
  <c r="O48" i="15" s="1"/>
  <c r="H48" i="15" a="1"/>
  <c r="H48" i="15" s="1"/>
  <c r="O46" i="15" a="1"/>
  <c r="O46" i="15" s="1"/>
  <c r="O45" i="15" a="1"/>
  <c r="O45" i="15" s="1"/>
  <c r="H45" i="15" a="1"/>
  <c r="H45" i="15" s="1"/>
  <c r="O44" i="15" a="1"/>
  <c r="O44" i="15" s="1"/>
  <c r="H44" i="15" a="1"/>
  <c r="H44" i="15" s="1"/>
  <c r="O43" i="15" a="1"/>
  <c r="O43" i="15" s="1"/>
  <c r="H43" i="15" a="1"/>
  <c r="H43" i="15" s="1"/>
  <c r="O42" i="15" a="1"/>
  <c r="O42" i="15" s="1"/>
  <c r="H42" i="15" a="1"/>
  <c r="H42" i="15" s="1"/>
  <c r="O41" i="15" a="1"/>
  <c r="O41" i="15" s="1"/>
  <c r="H41" i="15" a="1"/>
  <c r="H41" i="15" s="1"/>
  <c r="O40" i="15" a="1"/>
  <c r="O40" i="15" s="1"/>
  <c r="H40" i="15" a="1"/>
  <c r="H40" i="15" s="1"/>
  <c r="O39" i="15" a="1"/>
  <c r="O39" i="15" s="1"/>
  <c r="H39" i="15" a="1"/>
  <c r="H39" i="15" s="1"/>
  <c r="O38" i="15" a="1"/>
  <c r="O38" i="15" s="1"/>
  <c r="H38" i="15" a="1"/>
  <c r="H38" i="15" s="1"/>
  <c r="O37" i="15" a="1"/>
  <c r="O37" i="15" s="1"/>
  <c r="H37" i="15" a="1"/>
  <c r="H37" i="15" s="1"/>
  <c r="O36" i="15" a="1"/>
  <c r="O36" i="15" s="1"/>
  <c r="H36" i="15" a="1"/>
  <c r="H36" i="15" s="1"/>
  <c r="O35" i="15" a="1"/>
  <c r="O35" i="15" s="1"/>
  <c r="H35" i="15" a="1"/>
  <c r="H35" i="15" s="1"/>
  <c r="O34" i="15" a="1"/>
  <c r="O34" i="15" s="1"/>
  <c r="H34" i="15" a="1"/>
  <c r="H34" i="15" s="1"/>
  <c r="O33" i="15" a="1"/>
  <c r="O33" i="15" s="1"/>
  <c r="O32" i="15" a="1"/>
  <c r="O32" i="15" s="1"/>
  <c r="H32" i="15" a="1"/>
  <c r="H32" i="15" s="1"/>
  <c r="O31" i="15" a="1"/>
  <c r="O31" i="15" s="1"/>
  <c r="H31" i="15" a="1"/>
  <c r="H31" i="15" s="1"/>
  <c r="O30" i="15" a="1"/>
  <c r="O30" i="15" s="1"/>
  <c r="H30" i="15" a="1"/>
  <c r="H30" i="15" s="1"/>
  <c r="O29" i="15" a="1"/>
  <c r="O29" i="15" s="1"/>
  <c r="H29" i="15" a="1"/>
  <c r="H29" i="15" s="1"/>
  <c r="O28" i="15" a="1"/>
  <c r="O28" i="15" s="1"/>
  <c r="H28" i="15" a="1"/>
  <c r="H28" i="15" s="1"/>
  <c r="O27" i="15" a="1"/>
  <c r="O27" i="15" s="1"/>
  <c r="H27" i="15" a="1"/>
  <c r="H27" i="15" s="1"/>
  <c r="O26" i="15" a="1"/>
  <c r="O26" i="15" s="1"/>
  <c r="H26" i="15" a="1"/>
  <c r="H26" i="15" s="1"/>
  <c r="O25" i="15" a="1"/>
  <c r="O25" i="15" s="1"/>
  <c r="H25" i="15" a="1"/>
  <c r="H25" i="15" s="1"/>
  <c r="O24" i="15" a="1"/>
  <c r="O24" i="15" s="1"/>
  <c r="H24" i="15" a="1"/>
  <c r="H24" i="15" s="1"/>
  <c r="O23" i="15" a="1"/>
  <c r="O23" i="15" s="1"/>
  <c r="O22" i="15" a="1"/>
  <c r="O22" i="15" s="1"/>
  <c r="H22" i="15" a="1"/>
  <c r="H22" i="15" s="1"/>
  <c r="O21" i="15" a="1"/>
  <c r="O21" i="15" s="1"/>
  <c r="H21" i="15" a="1"/>
  <c r="H21" i="15" s="1"/>
  <c r="O20" i="15" a="1"/>
  <c r="O20" i="15" s="1"/>
  <c r="H20" i="15" a="1"/>
  <c r="H20" i="15" s="1"/>
  <c r="O19" i="15" a="1"/>
  <c r="O19" i="15" s="1"/>
  <c r="H19" i="15" a="1"/>
  <c r="H19" i="15" s="1"/>
  <c r="O18" i="15" a="1"/>
  <c r="O18" i="15" s="1"/>
  <c r="H18" i="15" a="1"/>
  <c r="H18" i="15" s="1"/>
  <c r="O17" i="15" a="1"/>
  <c r="O17" i="15" s="1"/>
  <c r="H17" i="15" a="1"/>
  <c r="H17" i="15" s="1"/>
  <c r="O16" i="15" a="1"/>
  <c r="O16" i="15" s="1"/>
  <c r="H53" i="15" a="1"/>
  <c r="H53" i="15" s="1"/>
  <c r="H16" i="15" a="1"/>
  <c r="H16" i="15" s="1"/>
  <c r="O15" i="15" a="1"/>
  <c r="O15" i="15" s="1"/>
  <c r="H15" i="15" a="1"/>
  <c r="H15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9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9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9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9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9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9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9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9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9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9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9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9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9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9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9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9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9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9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9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9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9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9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9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9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9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9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9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9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9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9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9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9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9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9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9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9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9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9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9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9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9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9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9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9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9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9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9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9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9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9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9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9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9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9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9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9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9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9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9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9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9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9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9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9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9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9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9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9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9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9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9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9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900-0000E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900-0000F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900-0000F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900-0000F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900-0000F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900-0000F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900-0000F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900-0000F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900-0000F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900-0000F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9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9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9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9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9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9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9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9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9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9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9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9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9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9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9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9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9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9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9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9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9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9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9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9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9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9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9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9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9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9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9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9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9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9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9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9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9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9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9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9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9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9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9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9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9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9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9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9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9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9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9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9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9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9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9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9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9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9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9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9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9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900-00009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900-00009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900-00009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900-0000A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900-0000A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900-0000A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900-0000A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900-0000A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900-0000A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900-0000A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900-0000A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900-0000A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900-0000A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900-0000A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900-0000A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900-0000A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9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9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9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9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9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9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9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9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9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9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9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9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9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9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9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9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9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9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9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9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9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9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9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9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9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9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900-0000C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900-0000C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900-0000C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900-0000C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900-0000C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900-0000C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900-0000C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900-0000C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900-0000C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900-0000D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900-0000D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900-0000D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900-0000D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900-0000D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900-0000D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900-0000D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900-0000D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900-0000D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900-0000D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900-0000D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900-0000D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900-0000D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900-0000D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900-0000D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900-0000D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9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9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9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4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900-00004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900-00004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900-00004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900-00004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900-00004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900-00004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900-00004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900-00004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900-00004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900-00004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900-00004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900-00005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900-00005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900-00005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900-00005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900-00005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900-00005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900-00005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900-00005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900-00005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900-00005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900-00005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900-00005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900-00005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900-00005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900-00005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900-00005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900-00006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900-00006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900-00006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900-00006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900-00006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900-00006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900-00006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900-00006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900-00006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900-00006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900-00006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900-00006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900-00006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900-00006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900-00006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900-00006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900-00007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900-00007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900-00007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900-00007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900-00007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900-00007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900-00007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900-00007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900-00007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900-00007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900-00007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900-00007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900-00007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900-00007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900-00007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900-00007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900-00008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900-00008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900-00008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900-00008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900-00008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900-00008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900-00008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900-00008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900-00008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900-00008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900-00008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900-00008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9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9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9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9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9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9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9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9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9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9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6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A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A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A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A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A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A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A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A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A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A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A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A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A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C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C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C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C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C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A00-0000C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C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C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C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D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D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D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D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D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D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D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D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D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D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D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D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D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D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D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D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E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E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E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E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E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E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E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E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E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E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E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E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E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F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A00-0000F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F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F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F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A00-0000F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A00-0000F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A00-0000F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F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A00-0000F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F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5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5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A00-00005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A00-00005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A00-00006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6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6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6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6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6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6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6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6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6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6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6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6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6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6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6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7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A00-00007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7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7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A00-00007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7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7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7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7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7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7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7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7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7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7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7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8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8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A00-00008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A00-00008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A00-00008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8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A00-00008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8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8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8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8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8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8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8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8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8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9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9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9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9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9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A00-00009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9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9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9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A00-00009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9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9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9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9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A00-00009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9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A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A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A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A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A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A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A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A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A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A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A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A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A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A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A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A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A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A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A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A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A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A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3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A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A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A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A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A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A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A00-00004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A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A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A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5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A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A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A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A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A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A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A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A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A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6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A00-00006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1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1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1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1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1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1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1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1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1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1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1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1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1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1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1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1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1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1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1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1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1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1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1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1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1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1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1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1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1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1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1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1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1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1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1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1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1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1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1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1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1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1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1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1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1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1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1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1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1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1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1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1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1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1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1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1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1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1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1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1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1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1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1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1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1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1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1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1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1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1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1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1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1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1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1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1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1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1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1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1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1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1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1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1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1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1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1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1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1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1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1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1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1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1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100-00006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100-00006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100-00006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100-00006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100-00006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100-00007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100-00007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1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1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1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1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1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1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1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1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1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1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1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1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1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1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1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1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1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1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1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1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1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1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1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1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1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1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1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1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1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1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1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1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1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1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1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1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1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1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1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1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1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1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1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1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1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1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1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1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1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1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1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1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1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1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1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1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1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1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1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1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1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1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1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1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1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1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1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1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1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1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1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1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1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1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1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1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1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1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1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1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1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1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1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1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1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1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1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1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1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1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1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1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1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1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1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1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100-0000D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100-0000D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100-0000D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100-0000E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100-0000E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100-0000E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100-0000E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100-0000E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100-0000E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100-0000E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100-0000E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100-0000E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100-0000E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100-0000E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100-0000E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100-0000E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1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1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1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1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1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1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1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1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1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1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1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1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1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1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1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1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1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1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1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1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1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1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1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1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1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1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1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1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1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1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1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1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1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1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1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1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1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1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1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1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1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1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1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1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1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1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1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1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1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1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1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1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1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1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1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1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1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1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1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1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1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1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1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1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1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1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1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1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1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1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1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1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1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1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2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2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2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2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2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2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2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2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2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2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2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2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2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2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2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2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2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2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2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2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2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2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2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2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2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2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2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2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2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2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7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7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7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7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7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7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7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7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7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7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7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7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7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7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8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8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8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8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8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8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8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2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2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2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2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2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2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2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2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2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2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2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2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2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2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2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2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2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2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2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2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2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2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2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2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2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2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2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2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2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2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D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D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D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E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E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E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E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E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E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E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E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E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E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E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E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E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E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F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F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F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F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F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F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200-0000F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F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F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2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2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2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2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2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2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2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2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2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2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2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2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2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2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2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2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2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2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2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2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2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2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2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2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2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2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2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2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2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2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2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2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2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2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6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6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6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200-00006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200-00006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200-00006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200-00006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200-00006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200-00006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200-00006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200-00007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200-00007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200-00007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200-00007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200-00007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200-00007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200-00007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200-00007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200-00007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200-00007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200-00007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200-00007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200-00007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200-00007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200-00007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2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2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2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2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2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2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2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2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X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3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3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3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3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3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3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3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3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3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3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3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3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3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3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3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3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3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3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3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3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3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3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3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3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3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3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3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3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3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3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3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3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3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3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3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3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3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3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3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3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3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3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3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3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3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3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3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3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3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3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3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3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3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3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3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3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3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3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3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3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3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3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3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3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3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3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3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3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3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3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3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3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3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3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3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3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3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3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3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3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3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3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3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3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3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3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3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3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3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3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3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3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3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3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3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3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3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3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3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3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3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3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3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3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3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3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3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3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3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3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3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3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3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3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3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3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3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3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3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3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3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3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3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3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3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3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3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3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3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3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3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3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3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3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3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3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3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3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3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3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3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3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3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3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3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3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3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3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3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3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3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3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3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3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3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3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3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3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3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3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3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3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3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3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3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3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3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3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3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3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3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3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3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3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3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3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3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3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3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3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3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3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3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3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3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3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3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3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3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3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3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3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3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3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3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3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3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3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3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3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3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3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3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3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3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3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3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3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3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3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3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3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3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3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3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3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3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3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3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3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3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3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3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3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3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3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3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3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3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3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3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3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3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300-00009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300-00009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300-00009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300-00009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300-00009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300-00009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300-00009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300-00009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300-00009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300-00009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3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3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300-00009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300-00009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300-00009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300-0000A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300-0000A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300-0000A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300-0000A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300-0000A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300-0000A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300-0000A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300-0000A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300-0000A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300-0000A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300-0000A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300-0000A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300-0000A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3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3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3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3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3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3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3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3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3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3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3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3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3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3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3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3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3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3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3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3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3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3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3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3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3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3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4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4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4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4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4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F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F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F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F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F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F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4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4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4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4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6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6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6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6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6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6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6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6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6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6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7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7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7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400-00007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7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7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7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7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7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400-00007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7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7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7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7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7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9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9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9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9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9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9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400-00009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9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9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9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5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5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5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5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5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5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5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5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5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5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5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5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5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5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5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5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5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5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6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6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6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6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6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6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6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6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6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6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5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5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5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5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5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5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5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5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5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5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5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5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5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5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5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5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5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5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F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500-00000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500-00000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500-00000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5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5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5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5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5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5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5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5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5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5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5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5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5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5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5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5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5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5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5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5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5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5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5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5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5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5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5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5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5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600-00000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600-00000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600-00000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600-00000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6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6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6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6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6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6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6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6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6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6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6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6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6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6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6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6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6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6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6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6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6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6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6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6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6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6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6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6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6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6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6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6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6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6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6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6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6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6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6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6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6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6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6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6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6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6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6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6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6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6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6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600-00008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600-00008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600-00008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600-00008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600-00008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600-00008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600-00008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600-00008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600-00009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6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6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6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6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6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6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6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6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6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6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6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6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6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6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6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6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6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6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6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6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6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6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6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6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6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6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6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6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6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6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6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6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6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6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6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6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6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6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6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6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6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6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6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6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6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6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6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6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0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600-00000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600-00000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600-00000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600-00000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600-00000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600-00000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600-00000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600-00000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600-00000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600-00000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600-00000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600-00000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600-00001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600-00001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600-00001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600-00001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600-00001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600-00001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600-00001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600-00001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600-00001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600-00001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600-00001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600-00001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600-00001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600-00001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6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6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6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6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6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6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6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6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6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6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6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6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6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6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6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6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6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6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6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6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6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6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6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6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6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6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6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6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6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6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6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6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6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6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6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6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6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6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6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6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6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6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6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600-00009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600-00009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600-00009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600-00009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600-00009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600-00009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600-00009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600-00009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600-00009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600-00009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600-00009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600-00009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600-00009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600-00009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600-00009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600-0000A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600-0000A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600-0000A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600-0000A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600-0000A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600-0000A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600-0000A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600-0000A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600-0000A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600-0000A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600-0000A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600-0000A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600-0000A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6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6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6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6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6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6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6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6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6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6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6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6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6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6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6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6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6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0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700-00000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700-00000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700-00000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700-00000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700-00000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700-00000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700-00001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700-00001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700-00001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700-00001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700-00001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700-00001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700-00001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700-00001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700-00001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7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7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7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7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7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7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7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7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7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7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7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7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7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7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7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7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7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7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7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7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7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7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7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7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7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7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7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7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7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7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7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7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7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7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7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7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7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7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7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9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700-00009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700-00009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700-00009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700-00009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700-00009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700-00009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700-00009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700-00009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700-00009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700-00009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700-00009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700-00009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700-00009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700-00009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700-0000A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700-0000A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700-0000A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700-0000A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700-0000A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700-0000A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700-0000A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700-0000A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700-0000A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700-0000A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700-0000A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700-0000A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700-0000A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700-0000A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700-0000A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700-0000A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7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7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7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7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7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7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7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7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7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7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7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7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7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7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7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7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7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7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7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7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7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7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7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7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7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700-00001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700-00001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700-00002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700-00002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700-00002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700-00002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700-00002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700-00002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700-00002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700-00002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700-00002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700-00002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700-00002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700-00002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700-00002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700-00002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700-00002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700-00002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700-00003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700-00003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700-00003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700-00003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700-00003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700-00003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700-00003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700-00003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700-00003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700-00003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700-00003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700-00003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700-00003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700-00003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700-00003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700-00003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700-00004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700-00004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700-00004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700-00004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700-00004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700-00004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700-00004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700-00004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700-00004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7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7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7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7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7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7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7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7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7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7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7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7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7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A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700-0000A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700-0000A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700-0000B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700-0000B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700-0000B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700-0000B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700-0000B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700-0000B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700-0000B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700-0000B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700-0000B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700-0000B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700-0000B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700-0000B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700-0000B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700-0000B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700-0000B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700-0000B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700-0000C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700-0000C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700-0000C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700-0000C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700-0000C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700-0000C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700-0000C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700-0000C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700-0000C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700-0000C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700-0000C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700-0000C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700-0000C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700-0000C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700-0000C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700-0000C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700-0000D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700-0000D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700-0000D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700-0000D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700-0000D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700-0000D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700-0000D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700-0000D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700-0000D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700-0000D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700-0000D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700-0000D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700-0000D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700-0000D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700-0000D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700-0000D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7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7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7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700-0000E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E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E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E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E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E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E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E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E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E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E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E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700-0000E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700-0000F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700-0000F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F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F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F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1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800-00001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800-00001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800-00001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800-00001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800-00001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800-00001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800-00002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800-00002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800-00002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800-00002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800-00002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800-00002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800-00002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800-00002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800-00002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800-00002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800-00002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800-00002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800-00002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800-00002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800-00002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800-00002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800-00003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800-00003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800-00003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800-00003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800-00003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800-00003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800-00003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800-00003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800-00003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800-00003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800-00003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800-00003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800-00003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800-00003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800-00003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800-00003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800-00004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800-00004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800-00004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800-00004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800-00004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800-00004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800-00004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800-00004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800-00004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800-00004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800-00004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800-00004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800-00004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800-00004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800-00004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800-00004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800-00005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800-00005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800-00005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800-00005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800-00005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800-00005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800-00005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800-00005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800-00005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800-00005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800-00005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800-00005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800-00005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800-00005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800-00005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800-00005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800-00006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800-0000B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800-0000B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800-0000B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800-0000B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800-0000B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800-0000B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800-0000B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800-0000B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800-0000B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800-0000B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800-0000B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800-0000B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800-0000B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800-0000B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800-0000B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800-0000B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800-0000C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800-0000C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800-0000C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800-0000C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800-0000C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800-0000C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800-0000C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800-0000C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800-0000C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800-0000C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800-0000C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800-0000C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800-0000C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800-0000C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800-0000C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800-0000C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800-0000D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800-0000D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800-0000D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800-0000D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800-0000D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800-0000D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800-0000D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800-0000D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800-0000D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800-0000D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800-0000D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800-0000D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800-0000D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800-0000D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800-0000D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800-0000D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800-0000E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800-0000E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800-0000E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800-0000E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800-0000E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800-0000E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800-0000E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800-0000E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800-0000E8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800-0000E9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800-0000EA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800-0000EB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800-0000EC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800-0000ED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800-0000EE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800-0000EF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800-0000F0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800-0000F1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800-0000F2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800-0000F3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800-0000F4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800-0000F5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800-0000F6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800-0000F700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800-00004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800-00004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800-00004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800-00004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800-00004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800-00004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800-00004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800-00005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800-00005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5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800-00005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800-00005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800-00005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800-00005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800-00005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800-00005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800-00005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800-00005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800-00005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800-00005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800-00005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800-00005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800-00005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800-00006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800-00006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800-00006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800-00006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800-00006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800-00006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800-00006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800-00006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800-00006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800-00006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800-00006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800-00006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800-00006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800-00006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800-00006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800-00006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800-00007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800-00007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800-00007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800-00007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800-00007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800-00007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800-00007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800-00007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800-00007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800-00007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800-00007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800-00007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800-00007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800-00007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800-00007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800-00007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800-00008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800-00008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800-00008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800-00008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800-00008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800-00008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800-00008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800-00008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800-00008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800-00008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800-00008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800-00008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800-00008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800-00008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800-00008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800-00008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800-00009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800-0000E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800-0000E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800-0000E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800-0000E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800-0000E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800-0000E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800-0000E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800-0000E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800-0000E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800-0000E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E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800-0000E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800-0000E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800-0000E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800-0000E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800-0000E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800-0000F0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800-0000F1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800-0000F2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800-0000F3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800-0000F4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800-0000F5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800-0000F6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800-0000F7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800-0000F8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800-0000F9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800-0000FA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800-0000FB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800-0000FC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800-0000FD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800-0000FE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800-0000FF01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800-00000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800-00000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800-00000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800-00000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800-00000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800-00000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800-00000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800-00000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800-00000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800-00000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800-00000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800-00000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800-00000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800-00000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800-00000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800-00000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800-00001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800-00001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800-00001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800-00001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800-00001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800-00001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800-00001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800-00001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800-000018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800-000019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800-00001A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800-00001B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800-00001C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800-00001D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800-00001E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800-00001F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800-000020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800-000021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800-000022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800-000023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800-000024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800-000025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800-000026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800-000027020000}">
      <text>
        <r>
          <rPr>
            <sz val="9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<sst xmlns="http://schemas.openxmlformats.org/spreadsheetml/2006/main" count="35130" uniqueCount="5408">
  <si>
    <t>Unemployed ;  Persons ;</t>
  </si>
  <si>
    <t>Unemployed ;  &gt; Males ;</t>
  </si>
  <si>
    <t>Unemployed ;  &gt; Females ;</t>
  </si>
  <si>
    <t>People who started current job in the last year ;  Persons ;</t>
  </si>
  <si>
    <t>People who started current job in the last year ;  &gt; Males ;</t>
  </si>
  <si>
    <t>People who started current job in the last year ;  &gt; Females ;</t>
  </si>
  <si>
    <t>Family member ;  Unemployed ;  Persons ;</t>
  </si>
  <si>
    <t>Family member ;  Unemployed ;  &gt; Males ;</t>
  </si>
  <si>
    <t>Family member ;  Unemployed ;  &gt; Females ;</t>
  </si>
  <si>
    <t>Family member ;  People who started current job in the last year ;  Persons ;</t>
  </si>
  <si>
    <t>Family member ;  People who started current job in the last year ;  &gt; Males ;</t>
  </si>
  <si>
    <t>Family member ;  People who started current job in the last year ;  &gt; Females ;</t>
  </si>
  <si>
    <t>&gt; Husband, wife or partner ;  Unemployed ;  Persons ;</t>
  </si>
  <si>
    <t>&gt; Husband, wife or partner ;  Unemployed ;  &gt; Males ;</t>
  </si>
  <si>
    <t>&gt; Husband, wife or partner ;  Unemployed ;  &gt; Females ;</t>
  </si>
  <si>
    <t>&gt; Husband, wife or partner ;  People who started current job in the last year ;  Persons ;</t>
  </si>
  <si>
    <t>&gt; Husband, wife or partner ;  People who started current job in the last year ;  &gt; Males ;</t>
  </si>
  <si>
    <t>&gt; Husband, wife or partner ;  People who started current job in the last year ;  &gt; Females ;</t>
  </si>
  <si>
    <t>&gt;&gt; Husband, wife or partner with dependants ;  Unemployed ;  Persons ;</t>
  </si>
  <si>
    <t>&gt;&gt; Husband, wife or partner with dependants ;  Unemployed ;  &gt; Males ;</t>
  </si>
  <si>
    <t>&gt;&gt; Husband, wife or partner with dependants ;  Unemployed ;  &gt; Females ;</t>
  </si>
  <si>
    <t>&gt;&gt; Husband, wife or partner with dependants ;  People who started current job in the last year ;  Persons ;</t>
  </si>
  <si>
    <t>&gt;&gt; Husband, wife or partner with dependants ;  People who started current job in the last year ;  &gt; Males ;</t>
  </si>
  <si>
    <t>&gt;&gt; Husband, wife or partner with dependants ;  People who started current job in the last year ;  &gt; Females ;</t>
  </si>
  <si>
    <t>&gt;&gt; Husband, wife or partner without dependants ;  Unemployed ;  Persons ;</t>
  </si>
  <si>
    <t>&gt;&gt; Husband, wife or partner without dependants ;  Unemployed ;  &gt; Males ;</t>
  </si>
  <si>
    <t>&gt;&gt; Husband, wife or partner without dependants ;  Unemployed ;  &gt; Females ;</t>
  </si>
  <si>
    <t>&gt;&gt; Husband, wife or partner without dependants ;  People who started current job in the last year ;  Persons ;</t>
  </si>
  <si>
    <t>&gt;&gt; Husband, wife or partner without dependants ;  People who started current job in the last year ;  &gt; Males ;</t>
  </si>
  <si>
    <t>&gt;&gt; Husband, wife or partner without dependants ;  People who started current job in the last year ;  &gt; Females ;</t>
  </si>
  <si>
    <t>&gt; Lone parent ;  Unemployed ;  Persons ;</t>
  </si>
  <si>
    <t>&gt; Lone parent ;  Unemployed ;  &gt; Males ;</t>
  </si>
  <si>
    <t>&gt; Lone parent ;  Unemployed ;  &gt; Females ;</t>
  </si>
  <si>
    <t>&gt; Lone parent ;  People who started current job in the last year ;  Persons ;</t>
  </si>
  <si>
    <t>&gt; Lone parent ;  People who started current job in the last year ;  &gt; Males ;</t>
  </si>
  <si>
    <t>&gt; Lone parent ;  People who started current job in the last year ;  &gt; Females ;</t>
  </si>
  <si>
    <t>&gt; Dependent student ;  Unemployed ;  Persons ;</t>
  </si>
  <si>
    <t>&gt; Dependent student ;  Unemployed ;  &gt; Males ;</t>
  </si>
  <si>
    <t>&gt; Dependent student ;  Unemployed ;  &gt; Females ;</t>
  </si>
  <si>
    <t>&gt; Dependent student ;  People who started current job in the last year ;  Persons ;</t>
  </si>
  <si>
    <t>&gt; Dependent student ;  People who started current job in the last year ;  &gt; Males ;</t>
  </si>
  <si>
    <t>&gt; Dependent student ;  People who started current job in the last year ;  &gt; Females ;</t>
  </si>
  <si>
    <t>&gt; Non-dependent child ;  Unemployed ;  Persons ;</t>
  </si>
  <si>
    <t>&gt; Non-dependent child ;  Unemployed ;  &gt; Males ;</t>
  </si>
  <si>
    <t>&gt; Non-dependent child ;  Unemployed ;  &gt; Females ;</t>
  </si>
  <si>
    <t>&gt; Non-dependent child ;  People who started current job in the last year ;  Persons ;</t>
  </si>
  <si>
    <t>&gt; Non-dependent child ;  People who started current job in the last year ;  &gt; Males ;</t>
  </si>
  <si>
    <t>&gt; Non-dependent child ;  People who started current job in the last year ;  &gt; Females ;</t>
  </si>
  <si>
    <t>&gt; Other relative ;  Unemployed ;  Persons ;</t>
  </si>
  <si>
    <t>&gt; Other relative ;  Unemployed ;  &gt; Males ;</t>
  </si>
  <si>
    <t>&gt; Other relative ;  Unemployed ;  &gt; Females ;</t>
  </si>
  <si>
    <t>&gt; Other relative ;  People who started current job in the last year ;  Persons ;</t>
  </si>
  <si>
    <t>&gt; Other relative ;  People who started current job in the last year ;  &gt; Males ;</t>
  </si>
  <si>
    <t>&gt; Other relative ;  People who started current job in the last year ;  &gt; Females ;</t>
  </si>
  <si>
    <t>Not in a family ;  Unemployed ;  Persons ;</t>
  </si>
  <si>
    <t>Not in a family ;  Unemployed ;  &gt; Males ;</t>
  </si>
  <si>
    <t>Not in a family ;  Unemployed ;  &gt; Females ;</t>
  </si>
  <si>
    <t>Not in a family ;  People who started current job in the last year ;  Persons ;</t>
  </si>
  <si>
    <t>Not in a family ;  People who started current job in the last year ;  &gt; Males ;</t>
  </si>
  <si>
    <t>Not in a family ;  People who started current job in the last year ;  &gt; Females ;</t>
  </si>
  <si>
    <t>&gt; Person living alone ;  Unemployed ;  Persons ;</t>
  </si>
  <si>
    <t>&gt; Person living alone ;  Unemployed ;  &gt; Males ;</t>
  </si>
  <si>
    <t>&gt; Person living alone ;  Unemployed ;  &gt; Females ;</t>
  </si>
  <si>
    <t>&gt; Person living alone ;  People who started current job in the last year ;  Persons ;</t>
  </si>
  <si>
    <t>&gt; Person living alone ;  People who started current job in the last year ;  &gt; Males ;</t>
  </si>
  <si>
    <t>&gt; Person living alone ;  People who started current job in the last year ;  &gt; Females ;</t>
  </si>
  <si>
    <t>&gt; Person living with non-relatives ;  Unemployed ;  Persons ;</t>
  </si>
  <si>
    <t>&gt; Person living with non-relatives ;  Unemployed ;  &gt; Males ;</t>
  </si>
  <si>
    <t>&gt; Person living with non-relatives ;  Unemployed ;  &gt; Females ;</t>
  </si>
  <si>
    <t>&gt; Person living with non-relatives ;  People who started current job in the last year ;  Persons ;</t>
  </si>
  <si>
    <t>&gt; Person living with non-relatives ;  People who started current job in the last year ;  &gt; Males ;</t>
  </si>
  <si>
    <t>&gt; Person living with non-relatives ;  People who started current job in the last year ;  &gt; Females ;</t>
  </si>
  <si>
    <t>Relationship not determined ;  Unemployed ;  Persons ;</t>
  </si>
  <si>
    <t>Relationship not determined ;  Unemployed ;  &gt; Males ;</t>
  </si>
  <si>
    <t>Relationship not determined ;  Unemployed ;  &gt; Females ;</t>
  </si>
  <si>
    <t>Relationship not determined ;  People who started current job in the last year ;  Persons ;</t>
  </si>
  <si>
    <t>Relationship not determined ;  People who started current job in the last year ;  &gt; Males ;</t>
  </si>
  <si>
    <t>Relationship not determined ;  People who started current job in the last year ;  &gt; Females ;</t>
  </si>
  <si>
    <t>No jobs in last 12 months ;  Unemployed ;  Persons ;</t>
  </si>
  <si>
    <t>No jobs in last 12 months ;  Unemployed ;  &gt; Males ;</t>
  </si>
  <si>
    <t>No jobs in last 12 months ;  Unemployed ;  &gt; Females ;</t>
  </si>
  <si>
    <t>One job in last 12 months ;  Unemployed ;  Persons ;</t>
  </si>
  <si>
    <t>One job in last 12 months ;  Unemployed ;  &gt; Males ;</t>
  </si>
  <si>
    <t>One job in last 12 months ;  Unemployed ;  &gt; Females ;</t>
  </si>
  <si>
    <t>One job in last 12 months ;  People who started current job in the last year ;  Persons ;</t>
  </si>
  <si>
    <t>One job in last 12 months ;  People who started current job in the last year ;  &gt; Males ;</t>
  </si>
  <si>
    <t>One job in last 12 months ;  People who started current job in the last year ;  &gt; Females ;</t>
  </si>
  <si>
    <t>Two jobs in last 12 months ;  Unemployed ;  Persons ;</t>
  </si>
  <si>
    <t>Two jobs in last 12 months ;  Unemployed ;  &gt; Males ;</t>
  </si>
  <si>
    <t>Two jobs in last 12 months ;  Unemployed ;  &gt; Females ;</t>
  </si>
  <si>
    <t>Two jobs in last 12 months ;  People who started current job in the last year ;  Persons ;</t>
  </si>
  <si>
    <t>Two jobs in last 12 months ;  People who started current job in the last year ;  &gt; Males ;</t>
  </si>
  <si>
    <t>Two jobs in last 12 months ;  People who started current job in the last year ;  &gt; Females ;</t>
  </si>
  <si>
    <t>Three jobs in last 12 months ;  Unemployed ;  Persons ;</t>
  </si>
  <si>
    <t>Three jobs in last 12 months ;  Unemployed ;  &gt; Males ;</t>
  </si>
  <si>
    <t>Three jobs in last 12 months ;  Unemployed ;  &gt; Females ;</t>
  </si>
  <si>
    <t>Three jobs in last 12 months ;  People who started current job in the last year ;  Persons ;</t>
  </si>
  <si>
    <t>Three jobs in last 12 months ;  People who started current job in the last year ;  &gt; Males ;</t>
  </si>
  <si>
    <t>Three jobs in last 12 months ;  People who started current job in the last year ;  &gt; Females ;</t>
  </si>
  <si>
    <t>Four or more jobs in last 12 months ;  Unemployed ;  Persons ;</t>
  </si>
  <si>
    <t>Four or more jobs in last 12 months ;  Unemployed ;  &gt; Males ;</t>
  </si>
  <si>
    <t>Four or more jobs in last 12 months ;  Unemployed ;  &gt; Females ;</t>
  </si>
  <si>
    <t>Four or more jobs in last 12 months ;  People who started current job in the last year ;  Persons ;</t>
  </si>
  <si>
    <t>Four or more jobs in last 12 months ;  People who started current job in the last year ;  &gt; Males ;</t>
  </si>
  <si>
    <t>Four or more jobs in last 12 months ;  People who started current job in the last year ;  &gt; Females ;</t>
  </si>
  <si>
    <t>Steps taken:  Asked current employer for more work ;  People who started current job in the last year ;  Persons ;</t>
  </si>
  <si>
    <t>Steps taken:  Asked current employer for more work ;  People who started current job in the last year ;  &gt; Males ;</t>
  </si>
  <si>
    <t>Steps taken:  Asked current employer for more work ;  People who started current job in the last year ;  &gt; Females ;</t>
  </si>
  <si>
    <t>Steps taken:  Wrote, phoned or applied in person to an employer ;  Unemployed ;  Persons ;</t>
  </si>
  <si>
    <t>Steps taken:  Wrote, phoned or applied in person to an employer ;  Unemployed ;  &gt; Males ;</t>
  </si>
  <si>
    <t>Steps taken:  Wrote, phoned or applied in person to an employer ;  Unemployed ;  &gt; Females ;</t>
  </si>
  <si>
    <t>Steps taken:  Wrote, phoned or applied in person to an employer ;  People who started current job in the last year ;  Persons ;</t>
  </si>
  <si>
    <t>Steps taken:  Wrote, phoned or applied in person to an employer ;  People who started current job in the last year ;  &gt; Males ;</t>
  </si>
  <si>
    <t>Steps taken:  Wrote, phoned or applied in person to an employer ;  People who started current job in the last year ;  &gt; Females ;</t>
  </si>
  <si>
    <t>Steps taken:  Answered an ad for a job on the Internet, newspaper, etc ;  Unemployed ;  Persons ;</t>
  </si>
  <si>
    <t>Steps taken:  Answered an ad for a job on the Internet, newspaper, etc ;  Unemployed ;  &gt; Males ;</t>
  </si>
  <si>
    <t>Steps taken:  Answered an ad for a job on the Internet, newspaper, etc ;  Unemployed ;  &gt; Females ;</t>
  </si>
  <si>
    <t>Steps taken:  Answered an ad for a job on the Internet, newspaper, etc ;  People who started current job in the last year ;  Persons ;</t>
  </si>
  <si>
    <t>Steps taken:  Answered an ad for a job on the Internet, newspaper, etc ;  People who started current job in the last year ;  &gt; Males ;</t>
  </si>
  <si>
    <t>Steps taken:  Answered an ad for a job on the Internet, newspaper, etc ;  People who started current job in the last year ;  &gt; Females ;</t>
  </si>
  <si>
    <t>Steps taken:  Had an interview with an employer ;  Unemployed ;  Persons ;</t>
  </si>
  <si>
    <t>Steps taken:  Had an interview with an employer ;  Unemployed ;  &gt; Males ;</t>
  </si>
  <si>
    <t>Steps taken:  Had an interview with an employer ;  Unemployed ;  &gt; Females ;</t>
  </si>
  <si>
    <t>Steps taken:  Had an interview with an employer ;  People who started current job in the last year ;  Persons ;</t>
  </si>
  <si>
    <t>Steps taken:  Had an interview with an employer ;  People who started current job in the last year ;  &gt; Males ;</t>
  </si>
  <si>
    <t>Steps taken:  Had an interview with an employer ;  People who started current job in the last year ;  &gt; Females ;</t>
  </si>
  <si>
    <t>Steps taken:  Contacted friends or relatives ;  Unemployed ;  Persons ;</t>
  </si>
  <si>
    <t>Steps taken:  Contacted friends or relatives ;  Unemployed ;  &gt; Males ;</t>
  </si>
  <si>
    <t>Steps taken:  Contacted friends or relatives ;  Unemployed ;  &gt; Females ;</t>
  </si>
  <si>
    <t>Steps taken:  Contacted friends or relatives ;  People who started current job in the last year ;  Persons ;</t>
  </si>
  <si>
    <t>Steps taken:  Contacted friends or relatives ;  People who started current job in the last year ;  &gt; Males ;</t>
  </si>
  <si>
    <t>Steps taken:  Contacted friends or relatives ;  People who started current job in the last year ;  &gt; Females ;</t>
  </si>
  <si>
    <t>Steps taken:  Took steps to purchase or start up own business ;  Unemployed ;  Persons ;</t>
  </si>
  <si>
    <t>Steps taken:  Took steps to purchase or start up own business ;  Unemployed ;  &gt; Males ;</t>
  </si>
  <si>
    <t>Steps taken:  Took steps to purchase or start up own business ;  Unemployed ;  &gt; Females ;</t>
  </si>
  <si>
    <t>Steps taken:  Took steps to purchase or start up own business ;  People who started current job in the last year ;  Persons ;</t>
  </si>
  <si>
    <t>Steps taken:  Took steps to purchase or start up own business ;  People who started current job in the last year ;  &gt; Males ;</t>
  </si>
  <si>
    <t>Steps taken:  Took steps to purchase or start up own business ;  People who started current job in the last year ;  &gt; Females ;</t>
  </si>
  <si>
    <t>Steps taken:  Advertised or tendered for work ;  Unemployed ;  Persons ;</t>
  </si>
  <si>
    <t>Steps taken:  Advertised or tendered for work ;  Unemployed ;  &gt; Males ;</t>
  </si>
  <si>
    <t>Steps taken:  Advertised or tendered for work ;  Unemployed ;  &gt; Females ;</t>
  </si>
  <si>
    <t>Steps taken:  Advertised or tendered for work ;  People who started current job in the last year ;  Persons ;</t>
  </si>
  <si>
    <t>Steps taken:  Advertised or tendered for work ;  People who started current job in the last year ;  &gt; Males ;</t>
  </si>
  <si>
    <t>Steps taken:  Advertised or tendered for work ;  People who started current job in the last year ;  &gt; Females ;</t>
  </si>
  <si>
    <t>Steps taken:  Checked or registered with a jobactive Australia provider ;  Unemployed ;  Persons ;</t>
  </si>
  <si>
    <t>Steps taken:  Checked or registered with a jobactive Australia provider ;  Unemployed ;  &gt; Males ;</t>
  </si>
  <si>
    <t>Steps taken:  Checked or registered with a jobactive Australia provider ;  Unemployed ;  &gt; Females ;</t>
  </si>
  <si>
    <t>Steps taken:  Checked or registered with a jobactive Australia provider ;  People who started current job in the last year ;  Persons ;</t>
  </si>
  <si>
    <t>Steps taken:  Checked or registered with a jobactive Australia provider ;  People who started current job in the last year ;  &gt; Males ;</t>
  </si>
  <si>
    <t>Steps taken:  Checked or registered with a jobactive Australia provider ;  People who started current job in the last year ;  &gt; Females ;</t>
  </si>
  <si>
    <t>Steps taken:  Checked or registered with other employment agency ;  Unemployed ;  Persons ;</t>
  </si>
  <si>
    <t>Steps taken:  Checked or registered with other employment agency ;  Unemployed ;  &gt; Males ;</t>
  </si>
  <si>
    <t>Steps taken:  Checked or registered with other employment agency ;  Unemployed ;  &gt; Females ;</t>
  </si>
  <si>
    <t>Steps taken:  Checked or registered with other employment agency ;  People who started current job in the last year ;  Persons ;</t>
  </si>
  <si>
    <t>Steps taken:  Checked or registered with other employment agency ;  People who started current job in the last year ;  &gt; Males ;</t>
  </si>
  <si>
    <t>Steps taken:  Checked or registered with other employment agency ;  People who started current job in the last year ;  &gt; Females ;</t>
  </si>
  <si>
    <t>Steps taken:  Looked at ads for jobs on the Internet, newspaper, etc ;  Unemployed ;  Persons ;</t>
  </si>
  <si>
    <t>Steps taken:  Looked at ads for jobs on the Internet, newspaper, etc ;  Unemployed ;  &gt; Males ;</t>
  </si>
  <si>
    <t>Steps taken:  Looked at ads for jobs on the Internet, newspaper, etc ;  Unemployed ;  &gt; Females ;</t>
  </si>
  <si>
    <t>Steps taken:  Looked at ads for jobs on the Internet, newspaper, etc ;  People who started current job in the last year ;  Persons ;</t>
  </si>
  <si>
    <t>Steps taken:  Looked at ads for jobs on the Internet, newspaper, etc ;  People who started current job in the last year ;  &gt; Males ;</t>
  </si>
  <si>
    <t>Steps taken:  Looked at ads for jobs on the Internet, newspaper, etc ;  People who started current job in the last year ;  &gt; Females ;</t>
  </si>
  <si>
    <t>Steps taken:  Registered with Centrelink as a job seeker ;  Unemployed ;  Persons ;</t>
  </si>
  <si>
    <t>Steps taken:  Registered with Centrelink as a job seeker ;  Unemployed ;  &gt; Males ;</t>
  </si>
  <si>
    <t>Steps taken:  Registered with Centrelink as a job seeker ;  Unemployed ;  &gt; Females ;</t>
  </si>
  <si>
    <t>Steps taken:  Registered with Centrelink as a job seeker ;  People who started current job in the last year ;  Persons ;</t>
  </si>
  <si>
    <t>Steps taken:  Registered with Centrelink as a job seeker ;  People who started current job in the last year ;  &gt; Males ;</t>
  </si>
  <si>
    <t>Steps taken:  Registered with Centrelink as a job seeker ;  People who started current job in the last year ;  &gt; Females ;</t>
  </si>
  <si>
    <t>Steps taken:  Other steps ;  Unemployed ;  Persons ;</t>
  </si>
  <si>
    <t>Steps taken:  Other steps ;  Unemployed ;  &gt; Males ;</t>
  </si>
  <si>
    <t>Steps taken:  Other steps ;  Unemployed ;  &gt; Females ;</t>
  </si>
  <si>
    <t>Steps taken:  Other steps ;  People who started current job in the last year ;  Persons ;</t>
  </si>
  <si>
    <t>Steps taken:  Other steps ;  People who started current job in the last year ;  &gt; Males ;</t>
  </si>
  <si>
    <t>Steps taken:  Other steps ;  People who started current job in the last year ;  &gt; Females ;</t>
  </si>
  <si>
    <t>Did not take steps to look for work or more hours ;  Unemployed ;  Persons ;</t>
  </si>
  <si>
    <t>Did not take steps to look for work or more hours ;  Unemployed ;  &gt; Males ;</t>
  </si>
  <si>
    <t>Did not take steps to look for work or more hours ;  Unemployed ;  &gt; Females ;</t>
  </si>
  <si>
    <t>Did not take steps to look for work or more hours ;  People who started current job in the last year ;  Persons ;</t>
  </si>
  <si>
    <t>Did not take steps to look for work or more hours ;  People who started current job in the last year ;  &gt; Males ;</t>
  </si>
  <si>
    <t>Did not take steps to look for work or more hours ;  People who started current job in the last year ;  &gt; Females ;</t>
  </si>
  <si>
    <t>With non-school qualification ;  Unemployed ;  Persons ;</t>
  </si>
  <si>
    <t>With non-school qualification ;  Unemployed ;  &gt; Males ;</t>
  </si>
  <si>
    <t>With non-school qualification ;  Unemployed ;  &gt; Females ;</t>
  </si>
  <si>
    <t>With non-school qualification ;  People who started current job in the last year ;  Persons ;</t>
  </si>
  <si>
    <t>With non-school qualification ;  People who started current job in the last year ;  &gt; Males ;</t>
  </si>
  <si>
    <t>With non-school qualification ;  People who started current job in the last year ;  &gt; Females ;</t>
  </si>
  <si>
    <t>&gt; Postgraduate Degree ;  Unemployed ;  Persons ;</t>
  </si>
  <si>
    <t>&gt; Postgraduate Degree ;  Unemployed ;  &gt; Males ;</t>
  </si>
  <si>
    <t>&gt; Postgraduate Degree ;  Unemployed ;  &gt; Females ;</t>
  </si>
  <si>
    <t>&gt; Postgraduate Degree ;  People who started current job in the last year ;  Persons ;</t>
  </si>
  <si>
    <t>&gt; Postgraduate Degree ;  People who started current job in the last year ;  &gt; Males ;</t>
  </si>
  <si>
    <t>&gt; Postgraduate Degree ;  People who started current job in the last year ;  &gt; Females ;</t>
  </si>
  <si>
    <t>&gt; Graduate Diploma or Certificate ;  Unemployed ;  Persons ;</t>
  </si>
  <si>
    <t>&gt; Graduate Diploma or Certificate ;  Unemployed ;  &gt; Males ;</t>
  </si>
  <si>
    <t>&gt; Graduate Diploma or Certificate ;  Unemployed ;  &gt; Females ;</t>
  </si>
  <si>
    <t>&gt; Graduate Diploma or Certificate ;  People who started current job in the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</si>
  <si>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</si>
  <si>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</si>
  <si>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</si>
  <si>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</si>
  <si>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</si>
  <si>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</si>
  <si>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</si>
  <si>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</si>
  <si>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</si>
  <si>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</si>
  <si>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</si>
  <si>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</si>
  <si>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A125996078J</t>
  </si>
  <si>
    <t>A125999678T</t>
  </si>
  <si>
    <t>A125997878X</t>
  </si>
  <si>
    <t>A125990678C</t>
  </si>
  <si>
    <t>A125994278R</t>
  </si>
  <si>
    <t>A125992478W</t>
  </si>
  <si>
    <t>A125996210F</t>
  </si>
  <si>
    <t>A125999810R</t>
  </si>
  <si>
    <t>A125998010X</t>
  </si>
  <si>
    <t>A125990810A</t>
  </si>
  <si>
    <t>A125994410L</t>
  </si>
  <si>
    <t>A125992610V</t>
  </si>
  <si>
    <t>A125996142R</t>
  </si>
  <si>
    <t>A125999742X</t>
  </si>
  <si>
    <t>A125997942F</t>
  </si>
  <si>
    <t>A125990742K</t>
  </si>
  <si>
    <t>A125994342W</t>
  </si>
  <si>
    <t>A125992542C</t>
  </si>
  <si>
    <t>A125996214R</t>
  </si>
  <si>
    <t>A125999814X</t>
  </si>
  <si>
    <t>A125998014J</t>
  </si>
  <si>
    <t>A125990814K</t>
  </si>
  <si>
    <t>A125994414W</t>
  </si>
  <si>
    <t>A125992614C</t>
  </si>
  <si>
    <t>A125996218X</t>
  </si>
  <si>
    <t>A125999818J</t>
  </si>
  <si>
    <t>A125998018T</t>
  </si>
  <si>
    <t>A125990818V</t>
  </si>
  <si>
    <t>A125994418F</t>
  </si>
  <si>
    <t>A125992618L</t>
  </si>
  <si>
    <t>A125996146X</t>
  </si>
  <si>
    <t>A125999746J</t>
  </si>
  <si>
    <t>A125997946R</t>
  </si>
  <si>
    <t>A125990746V</t>
  </si>
  <si>
    <t>A125994346F</t>
  </si>
  <si>
    <t>A125992546L</t>
  </si>
  <si>
    <t>A125996150R</t>
  </si>
  <si>
    <t>A125999750X</t>
  </si>
  <si>
    <t>A125997950F</t>
  </si>
  <si>
    <t>A125990750K</t>
  </si>
  <si>
    <t>A125994350W</t>
  </si>
  <si>
    <t>A125992550C</t>
  </si>
  <si>
    <t>A125996190J</t>
  </si>
  <si>
    <t>A125999790T</t>
  </si>
  <si>
    <t>A125997990X</t>
  </si>
  <si>
    <t>A125990790C</t>
  </si>
  <si>
    <t>A125994390R</t>
  </si>
  <si>
    <t>A125992590W</t>
  </si>
  <si>
    <t>A125996110W</t>
  </si>
  <si>
    <t>A125999710F</t>
  </si>
  <si>
    <t>A125997910L</t>
  </si>
  <si>
    <t>A125990710T</t>
  </si>
  <si>
    <t>A125994310C</t>
  </si>
  <si>
    <t>A125992510K</t>
  </si>
  <si>
    <t>A125996222R</t>
  </si>
  <si>
    <t>A125999822X</t>
  </si>
  <si>
    <t>A125998022J</t>
  </si>
  <si>
    <t>A125990822K</t>
  </si>
  <si>
    <t>A125994422W</t>
  </si>
  <si>
    <t>A125992622C</t>
  </si>
  <si>
    <t>A125996154X</t>
  </si>
  <si>
    <t>A125999754J</t>
  </si>
  <si>
    <t>A125997954R</t>
  </si>
  <si>
    <t>A125990754V</t>
  </si>
  <si>
    <t>A125994354F</t>
  </si>
  <si>
    <t>A125992554L</t>
  </si>
  <si>
    <t>A125996082X</t>
  </si>
  <si>
    <t>A125999682J</t>
  </si>
  <si>
    <t>A125997882R</t>
  </si>
  <si>
    <t>A125990682V</t>
  </si>
  <si>
    <t>A125994282F</t>
  </si>
  <si>
    <t>A125992482L</t>
  </si>
  <si>
    <t>A125996158J</t>
  </si>
  <si>
    <t>A125999758T</t>
  </si>
  <si>
    <t>A125997958X</t>
  </si>
  <si>
    <t>A125990758C</t>
  </si>
  <si>
    <t>A125994358R</t>
  </si>
  <si>
    <t>A125992558W</t>
  </si>
  <si>
    <t>A125996162X</t>
  </si>
  <si>
    <t>A125999762J</t>
  </si>
  <si>
    <t>A125997962R</t>
  </si>
  <si>
    <t>A125990762V</t>
  </si>
  <si>
    <t>A125994362F</t>
  </si>
  <si>
    <t>A125992562L</t>
  </si>
  <si>
    <t>A125996234X</t>
  </si>
  <si>
    <t>A125999834J</t>
  </si>
  <si>
    <t>A125998034T</t>
  </si>
  <si>
    <t>A125990834V</t>
  </si>
  <si>
    <t>A125994434F</t>
  </si>
  <si>
    <t>A125992634L</t>
  </si>
  <si>
    <t>A125996054R</t>
  </si>
  <si>
    <t>A125999654X</t>
  </si>
  <si>
    <t>A125997854F</t>
  </si>
  <si>
    <t>A125990654K</t>
  </si>
  <si>
    <t>A125994254W</t>
  </si>
  <si>
    <t>A125992454C</t>
  </si>
  <si>
    <t>A125996226X</t>
  </si>
  <si>
    <t>A125999826J</t>
  </si>
  <si>
    <t>A125998026T</t>
  </si>
  <si>
    <t>A125990826V</t>
  </si>
  <si>
    <t>A125994426F</t>
  </si>
  <si>
    <t>A125992626L</t>
  </si>
  <si>
    <t>A125996230R</t>
  </si>
  <si>
    <t>A125999830X</t>
  </si>
  <si>
    <t>A125998030J</t>
  </si>
  <si>
    <t>A125990830K</t>
  </si>
  <si>
    <t>A125994430W</t>
  </si>
  <si>
    <t>A125992630C</t>
  </si>
  <si>
    <t>A125996058X</t>
  </si>
  <si>
    <t>A125999658J</t>
  </si>
  <si>
    <t>A125997858R</t>
  </si>
  <si>
    <t>A125990658V</t>
  </si>
  <si>
    <t>A125994258F</t>
  </si>
  <si>
    <t>A125992458L</t>
  </si>
  <si>
    <t>A125996114F</t>
  </si>
  <si>
    <t>A125999714R</t>
  </si>
  <si>
    <t>A125997914W</t>
  </si>
  <si>
    <t>A125990714A</t>
  </si>
  <si>
    <t>A125994314L</t>
  </si>
  <si>
    <t>A125992514V</t>
  </si>
  <si>
    <t>A125996166J</t>
  </si>
  <si>
    <t>A125999766T</t>
  </si>
  <si>
    <t>A125997966X</t>
  </si>
  <si>
    <t>A125990766C</t>
  </si>
  <si>
    <t>A125994366R</t>
  </si>
  <si>
    <t>A125992566W</t>
  </si>
  <si>
    <t>A125996238J</t>
  </si>
  <si>
    <t>A125999838T</t>
  </si>
  <si>
    <t>A125998038A</t>
  </si>
  <si>
    <t>A125990838C</t>
  </si>
  <si>
    <t>A125994438R</t>
  </si>
  <si>
    <t>A125992638W</t>
  </si>
  <si>
    <t>A125996062R</t>
  </si>
  <si>
    <t>A125999662X</t>
  </si>
  <si>
    <t>A125997862F</t>
  </si>
  <si>
    <t>A125996194T</t>
  </si>
  <si>
    <t>A125999794A</t>
  </si>
  <si>
    <t>A125997994J</t>
  </si>
  <si>
    <t>A125990794L</t>
  </si>
  <si>
    <t>A125994394X</t>
  </si>
  <si>
    <t>A125992594F</t>
  </si>
  <si>
    <t>A125996198A</t>
  </si>
  <si>
    <t>A125999798K</t>
  </si>
  <si>
    <t>A125997998T</t>
  </si>
  <si>
    <t>A125990798W</t>
  </si>
  <si>
    <t>A125994398J</t>
  </si>
  <si>
    <t>A125992598R</t>
  </si>
  <si>
    <t>A125996094J</t>
  </si>
  <si>
    <t>A125999694T</t>
  </si>
  <si>
    <t>A125997894X</t>
  </si>
  <si>
    <t>A125990694C</t>
  </si>
  <si>
    <t>A125994294R</t>
  </si>
  <si>
    <t>A125992494W</t>
  </si>
  <si>
    <t>A125996066X</t>
  </si>
  <si>
    <t>A125999666J</t>
  </si>
  <si>
    <t>A125997866R</t>
  </si>
  <si>
    <t>A125990666V</t>
  </si>
  <si>
    <t>A125994266F</t>
  </si>
  <si>
    <t>A125992466L</t>
  </si>
  <si>
    <t>A125990718K</t>
  </si>
  <si>
    <t>A125994318W</t>
  </si>
  <si>
    <t>A125992518C</t>
  </si>
  <si>
    <t>A125996086J</t>
  </si>
  <si>
    <t>A125999686T</t>
  </si>
  <si>
    <t>A125997886X</t>
  </si>
  <si>
    <t>A125990686C</t>
  </si>
  <si>
    <t>A125994286R</t>
  </si>
  <si>
    <t>A125992486W</t>
  </si>
  <si>
    <t>A125996122F</t>
  </si>
  <si>
    <t>A125999722R</t>
  </si>
  <si>
    <t>A125997922W</t>
  </si>
  <si>
    <t>A125990722A</t>
  </si>
  <si>
    <t>A125994322L</t>
  </si>
  <si>
    <t>A125992522V</t>
  </si>
  <si>
    <t>A125996098T</t>
  </si>
  <si>
    <t>A125999698A</t>
  </si>
  <si>
    <t>A125997898J</t>
  </si>
  <si>
    <t>A125990698L</t>
  </si>
  <si>
    <t>A125994298X</t>
  </si>
  <si>
    <t>A125992498F</t>
  </si>
  <si>
    <t>A125996126R</t>
  </si>
  <si>
    <t>A125999726X</t>
  </si>
  <si>
    <t>A125997926F</t>
  </si>
  <si>
    <t>A125990726K</t>
  </si>
  <si>
    <t>A125994326W</t>
  </si>
  <si>
    <t>A125992526C</t>
  </si>
  <si>
    <t>A125996170X</t>
  </si>
  <si>
    <t>A125999770J</t>
  </si>
  <si>
    <t>A125997970R</t>
  </si>
  <si>
    <t>A125990770V</t>
  </si>
  <si>
    <t>A125994370F</t>
  </si>
  <si>
    <t>A125992570L</t>
  </si>
  <si>
    <t>A125996130F</t>
  </si>
  <si>
    <t>A125999730R</t>
  </si>
  <si>
    <t>A125997930W</t>
  </si>
  <si>
    <t>A125990730A</t>
  </si>
  <si>
    <t>A125994330L</t>
  </si>
  <si>
    <t>A125992530V</t>
  </si>
  <si>
    <t>A125996102W</t>
  </si>
  <si>
    <t>A125999702F</t>
  </si>
  <si>
    <t>A125997902L</t>
  </si>
  <si>
    <t>A125990702T</t>
  </si>
  <si>
    <t>A125994302C</t>
  </si>
  <si>
    <t>A125992502K</t>
  </si>
  <si>
    <t>A125996202F</t>
  </si>
  <si>
    <t>A125999802R</t>
  </si>
  <si>
    <t>A125998002X</t>
  </si>
  <si>
    <t>A125990802A</t>
  </si>
  <si>
    <t>A125994402L</t>
  </si>
  <si>
    <t>A125992602V</t>
  </si>
  <si>
    <t>A125996174J</t>
  </si>
  <si>
    <t>A125999774T</t>
  </si>
  <si>
    <t>A125997974X</t>
  </si>
  <si>
    <t>A125990774C</t>
  </si>
  <si>
    <t>A125994374R</t>
  </si>
  <si>
    <t>A125992574W</t>
  </si>
  <si>
    <t>A125996178T</t>
  </si>
  <si>
    <t>A125999778A</t>
  </si>
  <si>
    <t>A125997978J</t>
  </si>
  <si>
    <t>A125990778L</t>
  </si>
  <si>
    <t>A125994378X</t>
  </si>
  <si>
    <t>A125992578F</t>
  </si>
  <si>
    <t>A125996242X</t>
  </si>
  <si>
    <t>A125999842J</t>
  </si>
  <si>
    <t>A125998042T</t>
  </si>
  <si>
    <t>A125990842V</t>
  </si>
  <si>
    <t>A125994442F</t>
  </si>
  <si>
    <t>A125992642L</t>
  </si>
  <si>
    <t>A125996070R</t>
  </si>
  <si>
    <t>A125999670X</t>
  </si>
  <si>
    <t>A125997870F</t>
  </si>
  <si>
    <t>A125990670K</t>
  </si>
  <si>
    <t>A125994270W</t>
  </si>
  <si>
    <t>A125992470C</t>
  </si>
  <si>
    <t>A125996134R</t>
  </si>
  <si>
    <t>A125999734X</t>
  </si>
  <si>
    <t>A125997934F</t>
  </si>
  <si>
    <t>A125990734K</t>
  </si>
  <si>
    <t>A125994334W</t>
  </si>
  <si>
    <t>A125992534C</t>
  </si>
  <si>
    <t>A125996090X</t>
  </si>
  <si>
    <t>A125999690J</t>
  </si>
  <si>
    <t>A125997890R</t>
  </si>
  <si>
    <t>A125990690V</t>
  </si>
  <si>
    <t>A125994290F</t>
  </si>
  <si>
    <t>A125992490L</t>
  </si>
  <si>
    <t>A125996182J</t>
  </si>
  <si>
    <t>A125999782T</t>
  </si>
  <si>
    <t>A125997982X</t>
  </si>
  <si>
    <t>A125990782C</t>
  </si>
  <si>
    <t>&gt; Graduate Diploma or Certificate ;  People who started current job in the last year ;  &gt; Males ;</t>
  </si>
  <si>
    <t>&gt; Graduate Diploma or Certificate ;  People who started current job in the last year ;  &gt; Females ;</t>
  </si>
  <si>
    <t>&gt; Bachelor Degree ;  Unemployed ;  Persons ;</t>
  </si>
  <si>
    <t>&gt; Bachelor Degree ;  Unemployed ;  &gt; Males ;</t>
  </si>
  <si>
    <t>&gt; Bachelor Degree ;  Unemployed ;  &gt; Females ;</t>
  </si>
  <si>
    <t>&gt; Bachelor Degree ;  People who started current job in the last year ;  Persons ;</t>
  </si>
  <si>
    <t>&gt; Bachelor Degree ;  People who started current job in the last year ;  &gt; Males ;</t>
  </si>
  <si>
    <t>&gt; Bachelor Degree ;  People who started current job in the last year ;  &gt; Females ;</t>
  </si>
  <si>
    <t>&gt; Advanced Diploma or Diploma ;  Unemployed ;  Persons ;</t>
  </si>
  <si>
    <t>&gt; Advanced Diploma or Diploma ;  Unemployed ;  &gt; Males ;</t>
  </si>
  <si>
    <t>&gt; Advanced Diploma or Diploma ;  Unemployed ;  &gt; Females ;</t>
  </si>
  <si>
    <t>&gt; Advanced Diploma or Diploma ;  People who started current job in the last year ;  Persons ;</t>
  </si>
  <si>
    <t>&gt; Advanced Diploma or Diploma ;  People who started current job in the last year ;  &gt; Males ;</t>
  </si>
  <si>
    <t>&gt; Advanced Diploma or Diploma ;  People who started current job in the last year ;  &gt; Females ;</t>
  </si>
  <si>
    <t>&gt; Certificate III or IV ;  Unemployed ;  Persons ;</t>
  </si>
  <si>
    <t>&gt; Certificate III or IV ;  Unemployed ;  &gt; Males ;</t>
  </si>
  <si>
    <t>&gt; Certificate III or IV ;  Unemployed ;  &gt; Females ;</t>
  </si>
  <si>
    <t>&gt; Certificate III or IV ;  People who started current job in the last year ;  Persons ;</t>
  </si>
  <si>
    <t>&gt; Certificate III or IV ;  People who started current job in the last year ;  &gt; Males ;</t>
  </si>
  <si>
    <t>&gt; Certificate III or IV ;  People who started current job in the last year ;  &gt; Females ;</t>
  </si>
  <si>
    <t>&gt; Certificate I or II ;  Unemployed ;  Persons ;</t>
  </si>
  <si>
    <t>&gt; Certificate I or II ;  Unemployed ;  &gt; Males ;</t>
  </si>
  <si>
    <t>&gt; Certificate I or II ;  Unemployed ;  &gt; Females ;</t>
  </si>
  <si>
    <t>&gt; Certificate I or II ;  People who started current job in the last year ;  Persons ;</t>
  </si>
  <si>
    <t>&gt; Certificate I or II ;  People who started current job in the last year ;  &gt; Males ;</t>
  </si>
  <si>
    <t>&gt; Certificate I or II ;  People who started current job in the last year ;  &gt; Females ;</t>
  </si>
  <si>
    <t>&gt; Certificate nfd ;  Unemployed ;  Persons ;</t>
  </si>
  <si>
    <t>&gt; Certificate nfd ;  Unemployed ;  &gt; Males ;</t>
  </si>
  <si>
    <t>&gt; Certificate nfd ;  Unemployed ;  &gt; Females ;</t>
  </si>
  <si>
    <t>&gt; Certificate nfd ;  People who started current job in the last year ;  Persons ;</t>
  </si>
  <si>
    <t>&gt; Certificate nfd ;  People who started current job in the last year ;  &gt; Males ;</t>
  </si>
  <si>
    <t>&gt; Certificate nfd ;  People who started current job in the last year ;  &gt; Females ;</t>
  </si>
  <si>
    <t>&gt; Level not determined ;  Unemployed ;  Persons ;</t>
  </si>
  <si>
    <t>&gt; Level not determined ;  Unemployed ;  &gt; Males ;</t>
  </si>
  <si>
    <t>&gt; Level not determined ;  Unemployed ;  &gt; Females ;</t>
  </si>
  <si>
    <t>&gt; Level not determined ;  People who started current job in the last year ;  Persons ;</t>
  </si>
  <si>
    <t>&gt; Level not determined ;  People who started current job in the last year ;  &gt; Males ;</t>
  </si>
  <si>
    <t>&gt; Level not determined ;  People who started current job in the last year ;  &gt; Females ;</t>
  </si>
  <si>
    <t>Without non-school qualification ;  Unemployed ;  Persons ;</t>
  </si>
  <si>
    <t>Without non-school qualification ;  Unemployed ;  &gt; Males ;</t>
  </si>
  <si>
    <t>Without non-school qualification ;  Unemployed ;  &gt; Females ;</t>
  </si>
  <si>
    <t>Without non-school qualification ;  People who started current job in the last year ;  Persons ;</t>
  </si>
  <si>
    <t>Without non-school qualification ;  People who started current job in the last year ;  &gt; Males ;</t>
  </si>
  <si>
    <t>Without non-school qualification ;  People who started current job in the last year ;  &gt; Females ;</t>
  </si>
  <si>
    <t>New South Wales ;  Unemployed ;  Persons ;</t>
  </si>
  <si>
    <t>New South Wales ;  Unemployed ;  &gt; Males ;</t>
  </si>
  <si>
    <t>New South Wales ;  Unemployed ;  &gt; Females ;</t>
  </si>
  <si>
    <t>New South Wales ;  People who started current job in the last year ;  Persons ;</t>
  </si>
  <si>
    <t>New South Wales ;  People who started current job in the last year ;  &gt; Males ;</t>
  </si>
  <si>
    <t>New South Wales ;  People who started current job in the last year ;  &gt; Females ;</t>
  </si>
  <si>
    <t>New South Wales ;  Family member ;  Unemployed ;  Persons ;</t>
  </si>
  <si>
    <t>New South Wales ;  Family member ;  Unemployed ;  &gt; Males ;</t>
  </si>
  <si>
    <t>New South Wales ;  Family member ;  Unemployed ;  &gt; Females ;</t>
  </si>
  <si>
    <t>New South Wales ;  Family member ;  People who started current job in the last year ;  Persons ;</t>
  </si>
  <si>
    <t>New South Wales ;  Family member ;  People who started current job in the last year ;  &gt; Males ;</t>
  </si>
  <si>
    <t>New South Wales ;  Family member ;  People who started current job in the last year ;  &gt; Females ;</t>
  </si>
  <si>
    <t>New South Wales ;  &gt; Husband, wife or partner ;  Unemployed ;  Persons ;</t>
  </si>
  <si>
    <t>New South Wales ;  &gt; Husband, wife or partner ;  Unemployed ;  &gt; Males ;</t>
  </si>
  <si>
    <t>New South Wales ;  &gt; Husband, wife or partner ;  Unemployed ;  &gt; Females ;</t>
  </si>
  <si>
    <t>New South Wales ;  &gt; Husband, wife or partner ;  People who started current job in the last year ;  Persons ;</t>
  </si>
  <si>
    <t>New South Wales ;  &gt; Husband, wife or partner ;  People who started current job in the last year ;  &gt; Males ;</t>
  </si>
  <si>
    <t>New South Wales ;  &gt; Husband, wife or partner ;  People who started current job in the last year ;  &gt; Females ;</t>
  </si>
  <si>
    <t>New South Wales ;  &gt;&gt; Husband, wife or partner with dependants ;  Unemployed ;  Persons ;</t>
  </si>
  <si>
    <t>New South Wales ;  &gt;&gt; Husband, wife or partner with dependants ;  Unemployed ;  &gt; Males ;</t>
  </si>
  <si>
    <t>New South Wales ;  &gt;&gt; Husband, wife or partner with dependants ;  Unemployed ;  &gt; Females ;</t>
  </si>
  <si>
    <t>New South Wales ;  &gt;&gt; Husband, wife or partner with dependants ;  People who started current job in the last year ;  Persons ;</t>
  </si>
  <si>
    <t>New South Wales ;  &gt;&gt; Husband, wife or partner with dependants ;  People who started current job in the last year ;  &gt; Males ;</t>
  </si>
  <si>
    <t>New South Wales ;  &gt;&gt; Husband, wife or partner with dependants ;  People who started current job in the last year ;  &gt; Females ;</t>
  </si>
  <si>
    <t>New South Wales ;  &gt;&gt; Husband, wife or partner without dependants ;  Unemployed ;  Persons ;</t>
  </si>
  <si>
    <t>New South Wales ;  &gt;&gt; Husband, wife or partner without dependants ;  Unemployed ;  &gt; Males ;</t>
  </si>
  <si>
    <t>New South Wales ;  &gt;&gt; Husband, wife or partner without dependants ;  Unemployed ;  &gt; Females ;</t>
  </si>
  <si>
    <t>New South Wales ;  &gt;&gt; Husband, wife or partner without dependants ;  People who started current job in the last year ;  Persons ;</t>
  </si>
  <si>
    <t>New South Wales ;  &gt;&gt; Husband, wife or partner without dependants ;  People who started current job in the last year ;  &gt; Males ;</t>
  </si>
  <si>
    <t>New South Wales ;  &gt;&gt; Husband, wife or partner without dependants ;  People who started current job in the last year ;  &gt; Females ;</t>
  </si>
  <si>
    <t>New South Wales ;  &gt; Lone parent ;  Unemployed ;  Persons ;</t>
  </si>
  <si>
    <t>New South Wales ;  &gt; Lone parent ;  Unemployed ;  &gt; Males ;</t>
  </si>
  <si>
    <t>New South Wales ;  &gt; Lone parent ;  Unemployed ;  &gt; Females ;</t>
  </si>
  <si>
    <t>New South Wales ;  &gt; Lone parent ;  People who started current job in the last year ;  Persons ;</t>
  </si>
  <si>
    <t>New South Wales ;  &gt; Lone parent ;  People who started current job in the last year ;  &gt; Males ;</t>
  </si>
  <si>
    <t>New South Wales ;  &gt; Lone parent ;  People who started current job in the last year ;  &gt; Females ;</t>
  </si>
  <si>
    <t>New South Wales ;  &gt; Dependent student ;  Unemployed ;  Persons ;</t>
  </si>
  <si>
    <t>New South Wales ;  &gt; Dependent student ;  Unemployed ;  &gt; Males ;</t>
  </si>
  <si>
    <t>New South Wales ;  &gt; Dependent student ;  Unemployed ;  &gt; Females ;</t>
  </si>
  <si>
    <t>New South Wales ;  &gt; Dependent student ;  People who started current job in the last year ;  Persons ;</t>
  </si>
  <si>
    <t>New South Wales ;  &gt; Dependent student ;  People who started current job in the last year ;  &gt; Males ;</t>
  </si>
  <si>
    <t>New South Wales ;  &gt; Dependent student ;  People who started current job in the last year ;  &gt; Females ;</t>
  </si>
  <si>
    <t>New South Wales ;  &gt; Non-dependent child ;  Unemployed ;  Persons ;</t>
  </si>
  <si>
    <t>New South Wales ;  &gt; Non-dependent child ;  Unemployed ;  &gt; Males ;</t>
  </si>
  <si>
    <t>New South Wales ;  &gt; Non-dependent child ;  Unemployed ;  &gt; Females ;</t>
  </si>
  <si>
    <t>New South Wales ;  &gt; Non-dependent child ;  People who started current job in the last year ;  Persons ;</t>
  </si>
  <si>
    <t>New South Wales ;  &gt; Non-dependent child ;  People who started current job in the last year ;  &gt; Males ;</t>
  </si>
  <si>
    <t>New South Wales ;  &gt; Non-dependent child ;  People who started current job in the last year ;  &gt; Females ;</t>
  </si>
  <si>
    <t>New South Wales ;  &gt; Other relative ;  Unemployed ;  Persons ;</t>
  </si>
  <si>
    <t>New South Wales ;  &gt; Other relative ;  Unemployed ;  &gt; Males ;</t>
  </si>
  <si>
    <t>New South Wales ;  &gt; Other relative ;  Unemployed ;  &gt; Females ;</t>
  </si>
  <si>
    <t>New South Wales ;  &gt; Other relative ;  People who started current job in the last year ;  Persons ;</t>
  </si>
  <si>
    <t>New South Wales ;  &gt; Other relative ;  People who started current job in the last year ;  &gt; Males ;</t>
  </si>
  <si>
    <t>New South Wales ;  &gt; Other relative ;  People who started current job in the last year ;  &gt; Females ;</t>
  </si>
  <si>
    <t>New South Wales ;  Not in a family ;  Unemployed ;  Persons ;</t>
  </si>
  <si>
    <t>New South Wales ;  Not in a family ;  Unemployed ;  &gt; Males ;</t>
  </si>
  <si>
    <t>New South Wales ;  Not in a family ;  Unemployed ;  &gt; Females ;</t>
  </si>
  <si>
    <t>New South Wales ;  Not in a family ;  People who started current job in the last year ;  Persons ;</t>
  </si>
  <si>
    <t>New South Wales ;  Not in a family ;  People who started current job in the last year ;  &gt; Males ;</t>
  </si>
  <si>
    <t>New South Wales ;  Not in a family ;  People who started current job in the last year ;  &gt; Females ;</t>
  </si>
  <si>
    <t>New South Wales ;  &gt; Person living alone ;  Unemployed ;  Persons ;</t>
  </si>
  <si>
    <t>New South Wales ;  &gt; Person living alone ;  Unemployed ;  &gt; Males ;</t>
  </si>
  <si>
    <t>New South Wales ;  &gt; Person living alone ;  Unemployed ;  &gt; Females ;</t>
  </si>
  <si>
    <t>New South Wales ;  &gt; Person living alone ;  People who started current job in the last year ;  Persons ;</t>
  </si>
  <si>
    <t>New South Wales ;  &gt; Person living alone ;  People who started current job in the last year ;  &gt; Males ;</t>
  </si>
  <si>
    <t>New South Wales ;  &gt; Person living alone ;  People who started current job in the last year ;  &gt; Females ;</t>
  </si>
  <si>
    <t>New South Wales ;  &gt; Person living with non-relatives ;  Unemployed ;  Persons ;</t>
  </si>
  <si>
    <t>New South Wales ;  &gt; Person living with non-relatives ;  Unemployed ;  &gt; Males ;</t>
  </si>
  <si>
    <t>New South Wales ;  &gt; Person living with non-relatives ;  Unemployed ;  &gt; Females ;</t>
  </si>
  <si>
    <t>New South Wales ;  &gt; Person living with non-relatives ;  People who started current job in the last year ;  Persons ;</t>
  </si>
  <si>
    <t>New South Wales ;  &gt; Person living with non-relatives ;  People who started current job in the last year ;  &gt; Males ;</t>
  </si>
  <si>
    <t>New South Wales ;  &gt; Person living with non-relatives ;  People who started current job in the last year ;  &gt; Females ;</t>
  </si>
  <si>
    <t>New South Wales ;  Relationship not determined ;  Unemployed ;  Persons ;</t>
  </si>
  <si>
    <t>New South Wales ;  Relationship not determined ;  Unemployed ;  &gt; Males ;</t>
  </si>
  <si>
    <t>New South Wales ;  Relationship not determined ;  Unemployed ;  &gt; Females ;</t>
  </si>
  <si>
    <t>New South Wales ;  Relationship not determined ;  People who started current job in the last year ;  Persons ;</t>
  </si>
  <si>
    <t>New South Wales ;  Relationship not determined ;  People who started current job in the last year ;  &gt; Males ;</t>
  </si>
  <si>
    <t>New South Wales ;  Relationship not determined ;  People who started current job in the last year ;  &gt; Females ;</t>
  </si>
  <si>
    <t>New South Wales ;  No jobs in last 12 months ;  Unemployed ;  Persons ;</t>
  </si>
  <si>
    <t>New South Wales ;  No jobs in last 12 months ;  Unemployed ;  &gt; Males ;</t>
  </si>
  <si>
    <t>New South Wales ;  No jobs in last 12 months ;  Unemployed ;  &gt; Females ;</t>
  </si>
  <si>
    <t>New South Wales ;  One job in last 12 months ;  Unemployed ;  Persons ;</t>
  </si>
  <si>
    <t>New South Wales ;  One job in last 12 months ;  Unemployed ;  &gt; Males ;</t>
  </si>
  <si>
    <t>New South Wales ;  One job in last 12 months ;  Unemployed ;  &gt; Females ;</t>
  </si>
  <si>
    <t>New South Wales ;  One job in last 12 months ;  People who started current job in the last year ;  Persons ;</t>
  </si>
  <si>
    <t>New South Wales ;  One job in last 12 months ;  People who started current job in the last year ;  &gt; Males ;</t>
  </si>
  <si>
    <t>New South Wales ;  One job in last 12 months ;  People who started current job in the last year ;  &gt; Females ;</t>
  </si>
  <si>
    <t>New South Wales ;  Two jobs in last 12 months ;  Unemployed ;  Persons ;</t>
  </si>
  <si>
    <t>New South Wales ;  Two jobs in last 12 months ;  Unemployed ;  &gt; Males ;</t>
  </si>
  <si>
    <t>New South Wales ;  Two jobs in last 12 months ;  Unemployed ;  &gt; Females ;</t>
  </si>
  <si>
    <t>New South Wales ;  Two jobs in last 12 months ;  People who started current job in the last year ;  Persons ;</t>
  </si>
  <si>
    <t>New South Wales ;  Two jobs in last 12 months ;  People who started current job in the last year ;  &gt; Males ;</t>
  </si>
  <si>
    <t>New South Wales ;  Two jobs in last 12 months ;  People who started current job in the last year ;  &gt; Females ;</t>
  </si>
  <si>
    <t>New South Wales ;  Three jobs in last 12 months ;  Unemployed ;  Persons ;</t>
  </si>
  <si>
    <t>New South Wales ;  Three jobs in last 12 months ;  Unemployed ;  &gt; Males ;</t>
  </si>
  <si>
    <t>New South Wales ;  Three jobs in last 12 months ;  Unemployed ;  &gt; Females ;</t>
  </si>
  <si>
    <t>New South Wales ;  Three jobs in last 12 months ;  People who started current job in the last year ;  Persons ;</t>
  </si>
  <si>
    <t>New South Wales ;  Three jobs in last 12 months ;  People who started current job in the last year ;  &gt; Males ;</t>
  </si>
  <si>
    <t>New South Wales ;  Three jobs in last 12 months ;  People who started current job in the last year ;  &gt; Females ;</t>
  </si>
  <si>
    <t>New South Wales ;  Four or more jobs in last 12 months ;  Unemployed ;  Persons ;</t>
  </si>
  <si>
    <t>New South Wales ;  Four or more jobs in last 12 months ;  Unemployed ;  &gt; Males ;</t>
  </si>
  <si>
    <t>New South Wales ;  Four or more jobs in last 12 months ;  Unemployed ;  &gt; Females ;</t>
  </si>
  <si>
    <t>New South Wales ;  Four or more jobs in last 12 months ;  People who started current job in the last year ;  Persons ;</t>
  </si>
  <si>
    <t>New South Wales ;  Four or more jobs in last 12 months ;  People who started current job in the last year ;  &gt; Males ;</t>
  </si>
  <si>
    <t>New South Wales ;  Four or more jobs in last 12 months ;  People who started current job in the last year ;  &gt; Females ;</t>
  </si>
  <si>
    <t>New South Wales ;  Steps taken:  Asked current employer for more work ;  People who started current job in the last year ;  Persons ;</t>
  </si>
  <si>
    <t>New South Wales ;  Steps taken:  Asked current employer for more work ;  People who started current job in the last year ;  &gt; Males ;</t>
  </si>
  <si>
    <t>New South Wales ;  Steps taken:  Asked current employer for more work ;  People who started current job in the last year ;  &gt; Females ;</t>
  </si>
  <si>
    <t>New South Wales ;  Steps taken:  Wrote, phoned or applied in person to an employer ;  Unemployed ;  Persons ;</t>
  </si>
  <si>
    <t>New South Wales ;  Steps taken:  Wrote, phoned or applied in person to an employer ;  Unemployed ;  &gt; Males ;</t>
  </si>
  <si>
    <t>New South Wales ;  Steps taken:  Wrote, phoned or applied in person to an employer ;  Unemployed ;  &gt; Females ;</t>
  </si>
  <si>
    <t>New South Wales ;  Steps taken:  Wrote, phoned or applied in person to an employer ;  People who started current job in the last year ;  Persons ;</t>
  </si>
  <si>
    <t>New South Wales ;  Steps taken:  Wrote, phoned or applied in person to an employer ;  People who started current job in the last year ;  &gt; Males ;</t>
  </si>
  <si>
    <t>New South Wales ;  Steps taken:  Wrote, phoned or applied in person to an employer ;  People who started current job in the last year ;  &gt; Females ;</t>
  </si>
  <si>
    <t>New South Wales ;  Steps taken:  Answered an ad for a job on the Internet, newspaper, etc ;  Unemployed ;  Persons ;</t>
  </si>
  <si>
    <t>New South Wales ;  Steps taken:  Answered an ad for a job on the Internet, newspaper, etc ;  Unemployed ;  &gt; Males ;</t>
  </si>
  <si>
    <t>New South Wales ;  Steps taken:  Answered an ad for a job on the Internet, newspaper, etc ;  Unemployed ;  &gt; Females ;</t>
  </si>
  <si>
    <t>New South Wales ;  Steps taken:  Answered an ad for a job on the Internet, newspaper, etc ;  People who started current job in the last year ;  Persons ;</t>
  </si>
  <si>
    <t>New South Wales ;  Steps taken:  Answered an ad for a job on the Internet, newspaper, etc ;  People who started current job in the last year ;  &gt; Males ;</t>
  </si>
  <si>
    <t>New South Wales ;  Steps taken:  Answered an ad for a job on the Internet, newspaper, etc ;  People who started current job in the last year ;  &gt; Females ;</t>
  </si>
  <si>
    <t>New South Wales ;  Steps taken:  Had an interview with an employer ;  Unemployed ;  Persons ;</t>
  </si>
  <si>
    <t>New South Wales ;  Steps taken:  Had an interview with an employer ;  Unemployed ;  &gt; Males ;</t>
  </si>
  <si>
    <t>New South Wales ;  Steps taken:  Had an interview with an employer ;  Unemployed ;  &gt; Females ;</t>
  </si>
  <si>
    <t>New South Wales ;  Steps taken:  Had an interview with an employer ;  People who started current job in the last year ;  Persons ;</t>
  </si>
  <si>
    <t>New South Wales ;  Steps taken:  Had an interview with an employer ;  People who started current job in the last year ;  &gt; Males ;</t>
  </si>
  <si>
    <t>New South Wales ;  Steps taken:  Had an interview with an employer ;  People who started current job in the last year ;  &gt; Females ;</t>
  </si>
  <si>
    <t>New South Wales ;  Steps taken:  Contacted friends or relatives ;  Unemployed ;  Persons ;</t>
  </si>
  <si>
    <t>New South Wales ;  Steps taken:  Contacted friends or relatives ;  Unemployed ;  &gt; Males ;</t>
  </si>
  <si>
    <t>New South Wales ;  Steps taken:  Contacted friends or relatives ;  Unemployed ;  &gt; Females ;</t>
  </si>
  <si>
    <t>New South Wales ;  Steps taken:  Contacted friends or relatives ;  People who started current job in the last year ;  Persons ;</t>
  </si>
  <si>
    <t>New South Wales ;  Steps taken:  Contacted friends or relatives ;  People who started current job in the last year ;  &gt; Males ;</t>
  </si>
  <si>
    <t>New South Wales ;  Steps taken:  Contacted friends or relatives ;  People who started current job in the last year ;  &gt; Females ;</t>
  </si>
  <si>
    <t>New South Wales ;  Steps taken:  Took steps to purchase or start up own business ;  Unemployed ;  Persons ;</t>
  </si>
  <si>
    <t>New South Wales ;  Steps taken:  Took steps to purchase or start up own business ;  Unemployed ;  &gt; Males ;</t>
  </si>
  <si>
    <t>New South Wales ;  Steps taken:  Took steps to purchase or start up own business ;  Unemployed ;  &gt; Females ;</t>
  </si>
  <si>
    <t>New South Wales ;  Steps taken:  Took steps to purchase or start up own business ;  People who started current job in the last year ;  Persons ;</t>
  </si>
  <si>
    <t>New South Wales ;  Steps taken:  Took steps to purchase or start up own business ;  People who started current job in the last year ;  &gt; Males ;</t>
  </si>
  <si>
    <t>New South Wales ;  Steps taken:  Took steps to purchase or start up own business ;  People who started current job in the last year ;  &gt; Females ;</t>
  </si>
  <si>
    <t>New South Wales ;  Steps taken:  Advertised or tendered for work ;  Unemployed ;  Persons ;</t>
  </si>
  <si>
    <t>New South Wales ;  Steps taken:  Advertised or tendered for work ;  Unemployed ;  &gt; Males ;</t>
  </si>
  <si>
    <t>New South Wales ;  Steps taken:  Advertised or tendered for work ;  Unemployed ;  &gt; Females ;</t>
  </si>
  <si>
    <t>New South Wales ;  Steps taken:  Advertised or tendered for work ;  People who started current job in the last year ;  Persons ;</t>
  </si>
  <si>
    <t>New South Wales ;  Steps taken:  Advertised or tendered for work ;  People who started current job in the last year ;  &gt; Males ;</t>
  </si>
  <si>
    <t>New South Wales ;  Steps taken:  Advertised or tendered for work ;  People who started current job in the last year ;  &gt; Females ;</t>
  </si>
  <si>
    <t>New South Wales ;  Steps taken:  Checked or registered with a jobactive Australia provider ;  Unemployed ;  Persons ;</t>
  </si>
  <si>
    <t>New South Wales ;  Steps taken:  Checked or registered with a jobactive Australia provider ;  Unemployed ;  &gt; Males ;</t>
  </si>
  <si>
    <t>New South Wales ;  Steps taken:  Checked or registered with a jobactive Australia provider ;  Unemployed ;  &gt; Females ;</t>
  </si>
  <si>
    <t>New South Wales ;  Steps taken:  Checked or registered with a jobactive Australia provider ;  People who started current job in the last year ;  Persons ;</t>
  </si>
  <si>
    <t>New South Wales ;  Steps taken:  Checked or registered with a jobactive Australia provider ;  People who started current job in the last year ;  &gt; Males ;</t>
  </si>
  <si>
    <t>New South Wales ;  Steps taken:  Checked or registered with a jobactive Australia provider ;  People who started current job in the last year ;  &gt; Females ;</t>
  </si>
  <si>
    <t>New South Wales ;  Steps taken:  Checked or registered with other employment agency ;  Unemployed ;  Persons ;</t>
  </si>
  <si>
    <t>New South Wales ;  Steps taken:  Checked or registered with other employment agency ;  Unemployed ;  &gt; Males ;</t>
  </si>
  <si>
    <t>A125994382R</t>
  </si>
  <si>
    <t>A125992582W</t>
  </si>
  <si>
    <t>A125996186T</t>
  </si>
  <si>
    <t>A125999786A</t>
  </si>
  <si>
    <t>A125997986J</t>
  </si>
  <si>
    <t>A125990786L</t>
  </si>
  <si>
    <t>A125994386X</t>
  </si>
  <si>
    <t>A125992586F</t>
  </si>
  <si>
    <t>A125996106F</t>
  </si>
  <si>
    <t>A125999706R</t>
  </si>
  <si>
    <t>A125997906W</t>
  </si>
  <si>
    <t>A125990706A</t>
  </si>
  <si>
    <t>A125994306L</t>
  </si>
  <si>
    <t>A125992506V</t>
  </si>
  <si>
    <t>A125996074X</t>
  </si>
  <si>
    <t>A125999674J</t>
  </si>
  <si>
    <t>A125997874R</t>
  </si>
  <si>
    <t>A125990674V</t>
  </si>
  <si>
    <t>A125994274F</t>
  </si>
  <si>
    <t>A125992474L</t>
  </si>
  <si>
    <t>A125996246J</t>
  </si>
  <si>
    <t>A125999846T</t>
  </si>
  <si>
    <t>A125998046A</t>
  </si>
  <si>
    <t>A125990846C</t>
  </si>
  <si>
    <t>A125994446R</t>
  </si>
  <si>
    <t>A125992646W</t>
  </si>
  <si>
    <t>A125996138X</t>
  </si>
  <si>
    <t>A125999738J</t>
  </si>
  <si>
    <t>A125997938R</t>
  </si>
  <si>
    <t>A125990738V</t>
  </si>
  <si>
    <t>A125994338F</t>
  </si>
  <si>
    <t>A125992538L</t>
  </si>
  <si>
    <t>A125996206R</t>
  </si>
  <si>
    <t>A125999806X</t>
  </si>
  <si>
    <t>A125998006J</t>
  </si>
  <si>
    <t>A125990806K</t>
  </si>
  <si>
    <t>A125994406W</t>
  </si>
  <si>
    <t>A125992606C</t>
  </si>
  <si>
    <t>A125996250X</t>
  </si>
  <si>
    <t>A125999850J</t>
  </si>
  <si>
    <t>A125998050T</t>
  </si>
  <si>
    <t>A125990850V</t>
  </si>
  <si>
    <t>A125994450F</t>
  </si>
  <si>
    <t>A125992650L</t>
  </si>
  <si>
    <t>A125997278V</t>
  </si>
  <si>
    <t>A126000878K</t>
  </si>
  <si>
    <t>A125999078L</t>
  </si>
  <si>
    <t>A125991878R</t>
  </si>
  <si>
    <t>A125995478A</t>
  </si>
  <si>
    <t>A125993678J</t>
  </si>
  <si>
    <t>A125997410T</t>
  </si>
  <si>
    <t>A126001010K</t>
  </si>
  <si>
    <t>A125999210K</t>
  </si>
  <si>
    <t>A125992010R</t>
  </si>
  <si>
    <t>A125995610X</t>
  </si>
  <si>
    <t>A125993810F</t>
  </si>
  <si>
    <t>A125997342A</t>
  </si>
  <si>
    <t>A126000942T</t>
  </si>
  <si>
    <t>A125999142V</t>
  </si>
  <si>
    <t>A125991942W</t>
  </si>
  <si>
    <t>A125995542J</t>
  </si>
  <si>
    <t>A125993742R</t>
  </si>
  <si>
    <t>A125997414A</t>
  </si>
  <si>
    <t>A126001014V</t>
  </si>
  <si>
    <t>A125999214V</t>
  </si>
  <si>
    <t>A125992014X</t>
  </si>
  <si>
    <t>A125995614J</t>
  </si>
  <si>
    <t>A125993814R</t>
  </si>
  <si>
    <t>A125997418K</t>
  </si>
  <si>
    <t>A126001018C</t>
  </si>
  <si>
    <t>A125999218C</t>
  </si>
  <si>
    <t>A125992018J</t>
  </si>
  <si>
    <t>A125995618T</t>
  </si>
  <si>
    <t>A125993818X</t>
  </si>
  <si>
    <t>A125997346K</t>
  </si>
  <si>
    <t>A126000946A</t>
  </si>
  <si>
    <t>A125999146C</t>
  </si>
  <si>
    <t>A125991946F</t>
  </si>
  <si>
    <t>A125995546T</t>
  </si>
  <si>
    <t>A125993746X</t>
  </si>
  <si>
    <t>A125997350A</t>
  </si>
  <si>
    <t>A126000950T</t>
  </si>
  <si>
    <t>A125999150V</t>
  </si>
  <si>
    <t>A125991950W</t>
  </si>
  <si>
    <t>A125995550J</t>
  </si>
  <si>
    <t>A125993750R</t>
  </si>
  <si>
    <t>A125997390V</t>
  </si>
  <si>
    <t>A126000990K</t>
  </si>
  <si>
    <t>A125999190L</t>
  </si>
  <si>
    <t>A125991990R</t>
  </si>
  <si>
    <t>A125995590A</t>
  </si>
  <si>
    <t>A125993790J</t>
  </si>
  <si>
    <t>A125997310J</t>
  </si>
  <si>
    <t>A126000910X</t>
  </si>
  <si>
    <t>A125999110A</t>
  </si>
  <si>
    <t>A125991910C</t>
  </si>
  <si>
    <t>A125995510R</t>
  </si>
  <si>
    <t>A125993710W</t>
  </si>
  <si>
    <t>A125997422A</t>
  </si>
  <si>
    <t>A126001022V</t>
  </si>
  <si>
    <t>A125999222V</t>
  </si>
  <si>
    <t>A125992022X</t>
  </si>
  <si>
    <t>A125995622J</t>
  </si>
  <si>
    <t>A125993822R</t>
  </si>
  <si>
    <t>A125997354K</t>
  </si>
  <si>
    <t>A126000954A</t>
  </si>
  <si>
    <t>A125999154C</t>
  </si>
  <si>
    <t>A125991954F</t>
  </si>
  <si>
    <t>A125995554T</t>
  </si>
  <si>
    <t>A125993754X</t>
  </si>
  <si>
    <t>A125997282K</t>
  </si>
  <si>
    <t>A126000882A</t>
  </si>
  <si>
    <t>A125999082C</t>
  </si>
  <si>
    <t>A125991882F</t>
  </si>
  <si>
    <t>A125995482T</t>
  </si>
  <si>
    <t>A125993682X</t>
  </si>
  <si>
    <t>A125997358V</t>
  </si>
  <si>
    <t>A126000958K</t>
  </si>
  <si>
    <t>A125999158L</t>
  </si>
  <si>
    <t>A125991958R</t>
  </si>
  <si>
    <t>A125995558A</t>
  </si>
  <si>
    <t>A125993758J</t>
  </si>
  <si>
    <t>A125997362K</t>
  </si>
  <si>
    <t>A126000962A</t>
  </si>
  <si>
    <t>A125999162C</t>
  </si>
  <si>
    <t>A125991962F</t>
  </si>
  <si>
    <t>A125995562T</t>
  </si>
  <si>
    <t>A125993762X</t>
  </si>
  <si>
    <t>A125997434K</t>
  </si>
  <si>
    <t>A126001034C</t>
  </si>
  <si>
    <t>A125999234C</t>
  </si>
  <si>
    <t>A125992034J</t>
  </si>
  <si>
    <t>A125995634T</t>
  </si>
  <si>
    <t>A125993834X</t>
  </si>
  <si>
    <t>A125997254A</t>
  </si>
  <si>
    <t>A126000854T</t>
  </si>
  <si>
    <t>A125999054V</t>
  </si>
  <si>
    <t>A125991854W</t>
  </si>
  <si>
    <t>A125995454J</t>
  </si>
  <si>
    <t>A125993654R</t>
  </si>
  <si>
    <t>A125997426K</t>
  </si>
  <si>
    <t>A126001026C</t>
  </si>
  <si>
    <t>A125999226C</t>
  </si>
  <si>
    <t>A125992026J</t>
  </si>
  <si>
    <t>A125995626T</t>
  </si>
  <si>
    <t>A125993826X</t>
  </si>
  <si>
    <t>A125997430A</t>
  </si>
  <si>
    <t>A126001030V</t>
  </si>
  <si>
    <t>A125999230V</t>
  </si>
  <si>
    <t>A125992030X</t>
  </si>
  <si>
    <t>A125995630J</t>
  </si>
  <si>
    <t>A125993830R</t>
  </si>
  <si>
    <t>A125997258K</t>
  </si>
  <si>
    <t>A126000858A</t>
  </si>
  <si>
    <t>A125999058C</t>
  </si>
  <si>
    <t>A125991858F</t>
  </si>
  <si>
    <t>A125995458T</t>
  </si>
  <si>
    <t>A125993658X</t>
  </si>
  <si>
    <t>A125997314T</t>
  </si>
  <si>
    <t>A126000914J</t>
  </si>
  <si>
    <t>A125999114K</t>
  </si>
  <si>
    <t>A125991914L</t>
  </si>
  <si>
    <t>A125995514X</t>
  </si>
  <si>
    <t>A125993714F</t>
  </si>
  <si>
    <t>A125997366V</t>
  </si>
  <si>
    <t>A126000966K</t>
  </si>
  <si>
    <t>A125999166L</t>
  </si>
  <si>
    <t>A125991966R</t>
  </si>
  <si>
    <t>A125995566A</t>
  </si>
  <si>
    <t>A125993766J</t>
  </si>
  <si>
    <t>A125997438V</t>
  </si>
  <si>
    <t>A126001038L</t>
  </si>
  <si>
    <t>A125999238L</t>
  </si>
  <si>
    <t>A125992038T</t>
  </si>
  <si>
    <t>A125995638A</t>
  </si>
  <si>
    <t>A125993838J</t>
  </si>
  <si>
    <t>A125997262A</t>
  </si>
  <si>
    <t>A126000862T</t>
  </si>
  <si>
    <t>A125999062V</t>
  </si>
  <si>
    <t>A125997394C</t>
  </si>
  <si>
    <t>A126000994V</t>
  </si>
  <si>
    <t>A125999194W</t>
  </si>
  <si>
    <t>A125991994X</t>
  </si>
  <si>
    <t>A125995594K</t>
  </si>
  <si>
    <t>A125993794T</t>
  </si>
  <si>
    <t>A125997398L</t>
  </si>
  <si>
    <t>A126000998C</t>
  </si>
  <si>
    <t>A125999198F</t>
  </si>
  <si>
    <t>A125991998J</t>
  </si>
  <si>
    <t>A125995598V</t>
  </si>
  <si>
    <t>A125993798A</t>
  </si>
  <si>
    <t>A125997294V</t>
  </si>
  <si>
    <t>A126000894K</t>
  </si>
  <si>
    <t>A125999094L</t>
  </si>
  <si>
    <t>A125991894R</t>
  </si>
  <si>
    <t>A125995494A</t>
  </si>
  <si>
    <t>A125993694J</t>
  </si>
  <si>
    <t>A125997266K</t>
  </si>
  <si>
    <t>A126000866A</t>
  </si>
  <si>
    <t>A125999066C</t>
  </si>
  <si>
    <t>A125991866F</t>
  </si>
  <si>
    <t>A125995466T</t>
  </si>
  <si>
    <t>A125993666X</t>
  </si>
  <si>
    <t>A125991918W</t>
  </si>
  <si>
    <t>A125995518J</t>
  </si>
  <si>
    <t>A125993718R</t>
  </si>
  <si>
    <t>A125997286V</t>
  </si>
  <si>
    <t>A126000886K</t>
  </si>
  <si>
    <t>A125999086L</t>
  </si>
  <si>
    <t>A125991886R</t>
  </si>
  <si>
    <t>A125995486A</t>
  </si>
  <si>
    <t>A125993686J</t>
  </si>
  <si>
    <t>A125997322T</t>
  </si>
  <si>
    <t>A126000922J</t>
  </si>
  <si>
    <t>A125999122K</t>
  </si>
  <si>
    <t>A125991922L</t>
  </si>
  <si>
    <t>A125995522X</t>
  </si>
  <si>
    <t>A125993722F</t>
  </si>
  <si>
    <t>A125997298C</t>
  </si>
  <si>
    <t>A126000898V</t>
  </si>
  <si>
    <t>A125999098W</t>
  </si>
  <si>
    <t>A125991898X</t>
  </si>
  <si>
    <t>A125995498K</t>
  </si>
  <si>
    <t>A125993698T</t>
  </si>
  <si>
    <t>A125997326A</t>
  </si>
  <si>
    <t>A126000926T</t>
  </si>
  <si>
    <t>A125999126V</t>
  </si>
  <si>
    <t>A125991926W</t>
  </si>
  <si>
    <t>A125995526J</t>
  </si>
  <si>
    <t>A125993726R</t>
  </si>
  <si>
    <t>A125997370K</t>
  </si>
  <si>
    <t>A126000970A</t>
  </si>
  <si>
    <t>A125999170C</t>
  </si>
  <si>
    <t>A125991970F</t>
  </si>
  <si>
    <t>A125995570T</t>
  </si>
  <si>
    <t>A125993770X</t>
  </si>
  <si>
    <t>A125997330T</t>
  </si>
  <si>
    <t>A126000930J</t>
  </si>
  <si>
    <t>A125999130K</t>
  </si>
  <si>
    <t>A125991930L</t>
  </si>
  <si>
    <t>A125995530X</t>
  </si>
  <si>
    <t>A125993730F</t>
  </si>
  <si>
    <t>A125997302J</t>
  </si>
  <si>
    <t>A126000902X</t>
  </si>
  <si>
    <t>A125999102A</t>
  </si>
  <si>
    <t>A125991902C</t>
  </si>
  <si>
    <t>A125995502R</t>
  </si>
  <si>
    <t>A125993702W</t>
  </si>
  <si>
    <t>A125997402T</t>
  </si>
  <si>
    <t>A126001002K</t>
  </si>
  <si>
    <t>New South Wales ;  Steps taken:  Checked or registered with other employment agency ;  Unemployed ;  &gt; Females ;</t>
  </si>
  <si>
    <t>New South Wales ;  Steps taken:  Checked or registered with other employment agency ;  People who started current job in the last year ;  Persons ;</t>
  </si>
  <si>
    <t>New South Wales ;  Steps taken:  Checked or registered with other employment agency ;  People who started current job in the last year ;  &gt; Males ;</t>
  </si>
  <si>
    <t>New South Wales ;  Steps taken:  Checked or registered with other employment agency ;  People who started current job in the last year ;  &gt; Females ;</t>
  </si>
  <si>
    <t>New South Wales ;  Steps taken:  Looked at ads for jobs on the Internet, newspaper, etc ;  Unemployed ;  Persons ;</t>
  </si>
  <si>
    <t>New South Wales ;  Steps taken:  Looked at ads for jobs on the Internet, newspaper, etc ;  Unemployed ;  &gt; Males ;</t>
  </si>
  <si>
    <t>New South Wales ;  Steps taken:  Looked at ads for jobs on the Internet, newspaper, etc ;  Unemployed ;  &gt; Females ;</t>
  </si>
  <si>
    <t>New South Wales ;  Steps taken:  Looked at ads for jobs on the Internet, newspaper, etc ;  People who started current job in the last year ;  Persons ;</t>
  </si>
  <si>
    <t>New South Wales ;  Steps taken:  Looked at ads for jobs on the Internet, newspaper, etc ;  People who started current job in the last year ;  &gt; Males ;</t>
  </si>
  <si>
    <t>New South Wales ;  Steps taken:  Looked at ads for jobs on the Internet, newspaper, etc ;  People who started current job in the last year ;  &gt; Females ;</t>
  </si>
  <si>
    <t>New South Wales ;  Steps taken:  Registered with Centrelink as a job seeker ;  Unemployed ;  Persons ;</t>
  </si>
  <si>
    <t>New South Wales ;  Steps taken:  Registered with Centrelink as a job seeker ;  Unemployed ;  &gt; Males ;</t>
  </si>
  <si>
    <t>New South Wales ;  Steps taken:  Registered with Centrelink as a job seeker ;  Unemployed ;  &gt; Females ;</t>
  </si>
  <si>
    <t>New South Wales ;  Steps taken:  Registered with Centrelink as a job seeker ;  People who started current job in the last year ;  Persons ;</t>
  </si>
  <si>
    <t>New South Wales ;  Steps taken:  Registered with Centrelink as a job seeker ;  People who started current job in the last year ;  &gt; Males ;</t>
  </si>
  <si>
    <t>New South Wales ;  Steps taken:  Registered with Centrelink as a job seeker ;  People who started current job in the last year ;  &gt; Females ;</t>
  </si>
  <si>
    <t>New South Wales ;  Steps taken:  Other steps ;  Unemployed ;  Persons ;</t>
  </si>
  <si>
    <t>New South Wales ;  Steps taken:  Other steps ;  Unemployed ;  &gt; Males ;</t>
  </si>
  <si>
    <t>New South Wales ;  Steps taken:  Other steps ;  Unemployed ;  &gt; Females ;</t>
  </si>
  <si>
    <t>New South Wales ;  Steps taken:  Other steps ;  People who started current job in the last year ;  Persons ;</t>
  </si>
  <si>
    <t>New South Wales ;  Steps taken:  Other steps ;  People who started current job in the last year ;  &gt; Males ;</t>
  </si>
  <si>
    <t>New South Wales ;  Steps taken:  Other steps ;  People who started current job in the last year ;  &gt; Females ;</t>
  </si>
  <si>
    <t>New South Wales ;  Did not take steps to look for work or more hours ;  Unemployed ;  Persons ;</t>
  </si>
  <si>
    <t>New South Wales ;  Did not take steps to look for work or more hours ;  Unemployed ;  &gt; Males ;</t>
  </si>
  <si>
    <t>New South Wales ;  Did not take steps to look for work or more hours ;  Unemployed ;  &gt; Females ;</t>
  </si>
  <si>
    <t>New South Wales ;  Did not take steps to look for work or more hours ;  People who started current job in the last year ;  Persons ;</t>
  </si>
  <si>
    <t>New South Wales ;  Did not take steps to look for work or more hours ;  People who started current job in the last year ;  &gt; Males ;</t>
  </si>
  <si>
    <t>New South Wales ;  Did not take steps to look for work or more hours ;  People who started current job in the last year ;  &gt; Females ;</t>
  </si>
  <si>
    <t>New South Wales ;  With non-school qualification ;  Unemployed ;  Persons ;</t>
  </si>
  <si>
    <t>New South Wales ;  With non-school qualification ;  Unemployed ;  &gt; Males ;</t>
  </si>
  <si>
    <t>New South Wales ;  With non-school qualification ;  Unemployed ;  &gt; Females ;</t>
  </si>
  <si>
    <t>New South Wales ;  With non-school qualification ;  People who started current job in the last year ;  Persons ;</t>
  </si>
  <si>
    <t>New South Wales ;  With non-school qualification ;  People who started current job in the last year ;  &gt; Males ;</t>
  </si>
  <si>
    <t>New South Wales ;  With non-school qualification ;  People who started current job in the last year ;  &gt; Females ;</t>
  </si>
  <si>
    <t>New South Wales ;  &gt; Postgraduate Degree ;  Unemployed ;  Persons ;</t>
  </si>
  <si>
    <t>New South Wales ;  &gt; Postgraduate Degree ;  Unemployed ;  &gt; Males ;</t>
  </si>
  <si>
    <t>New South Wales ;  &gt; Postgraduate Degree ;  Unemployed ;  &gt; Females ;</t>
  </si>
  <si>
    <t>New South Wales ;  &gt; Postgraduate Degree ;  People who started current job in the last year ;  Persons ;</t>
  </si>
  <si>
    <t>New South Wales ;  &gt; Postgraduate Degree ;  People who started current job in the last year ;  &gt; Males ;</t>
  </si>
  <si>
    <t>New South Wales ;  &gt; Postgraduate Degree ;  People who started current job in the last year ;  &gt; Females ;</t>
  </si>
  <si>
    <t>New South Wales ;  &gt; Graduate Diploma or Certificate ;  Unemployed ;  Persons ;</t>
  </si>
  <si>
    <t>New South Wales ;  &gt; Graduate Diploma or Certificate ;  Unemployed ;  &gt; Males ;</t>
  </si>
  <si>
    <t>New South Wales ;  &gt; Graduate Diploma or Certificate ;  Unemployed ;  &gt; Females ;</t>
  </si>
  <si>
    <t>New South Wales ;  &gt; Graduate Diploma or Certificate ;  People who started current job in the last year ;  Persons ;</t>
  </si>
  <si>
    <t>New South Wales ;  &gt; Graduate Diploma or Certificate ;  People who started current job in the last year ;  &gt; Males ;</t>
  </si>
  <si>
    <t>New South Wales ;  &gt; Graduate Diploma or Certificate ;  People who started current job in the last year ;  &gt; Females ;</t>
  </si>
  <si>
    <t>New South Wales ;  &gt; Bachelor Degree ;  Unemployed ;  Persons ;</t>
  </si>
  <si>
    <t>New South Wales ;  &gt; Bachelor Degree ;  Unemployed ;  &gt; Males ;</t>
  </si>
  <si>
    <t>New South Wales ;  &gt; Bachelor Degree ;  Unemployed ;  &gt; Females ;</t>
  </si>
  <si>
    <t>New South Wales ;  &gt; Bachelor Degree ;  People who started current job in the last year ;  Persons ;</t>
  </si>
  <si>
    <t>New South Wales ;  &gt; Bachelor Degree ;  People who started current job in the last year ;  &gt; Males ;</t>
  </si>
  <si>
    <t>New South Wales ;  &gt; Bachelor Degree ;  People who started current job in the last year ;  &gt; Females ;</t>
  </si>
  <si>
    <t>New South Wales ;  &gt; Advanced Diploma or Diploma ;  Unemployed ;  Persons ;</t>
  </si>
  <si>
    <t>New South Wales ;  &gt; Advanced Diploma or Diploma ;  Unemployed ;  &gt; Males ;</t>
  </si>
  <si>
    <t>New South Wales ;  &gt; Advanced Diploma or Diploma ;  Unemployed ;  &gt; Females ;</t>
  </si>
  <si>
    <t>New South Wales ;  &gt; Advanced Diploma or Diploma ;  People who started current job in the last year ;  Persons ;</t>
  </si>
  <si>
    <t>New South Wales ;  &gt; Advanced Diploma or Diploma ;  People who started current job in the last year ;  &gt; Males ;</t>
  </si>
  <si>
    <t>New South Wales ;  &gt; Advanced Diploma or Diploma ;  People who started current job in the last year ;  &gt; Females ;</t>
  </si>
  <si>
    <t>New South Wales ;  &gt; Certificate III or IV ;  Unemployed ;  Persons ;</t>
  </si>
  <si>
    <t>New South Wales ;  &gt; Certificate III or IV ;  Unemployed ;  &gt; Males ;</t>
  </si>
  <si>
    <t>New South Wales ;  &gt; Certificate III or IV ;  Unemployed ;  &gt; Females ;</t>
  </si>
  <si>
    <t>New South Wales ;  &gt; Certificate III or IV ;  People who started current job in the last year ;  Persons ;</t>
  </si>
  <si>
    <t>New South Wales ;  &gt; Certificate III or IV ;  People who started current job in the last year ;  &gt; Males ;</t>
  </si>
  <si>
    <t>New South Wales ;  &gt; Certificate III or IV ;  People who started current job in the last year ;  &gt; Females ;</t>
  </si>
  <si>
    <t>New South Wales ;  &gt; Certificate I or II ;  Unemployed ;  Persons ;</t>
  </si>
  <si>
    <t>New South Wales ;  &gt; Certificate I or II ;  Unemployed ;  &gt; Males ;</t>
  </si>
  <si>
    <t>New South Wales ;  &gt; Certificate I or II ;  Unemployed ;  &gt; Females ;</t>
  </si>
  <si>
    <t>New South Wales ;  &gt; Certificate I or II ;  People who started current job in the last year ;  Persons ;</t>
  </si>
  <si>
    <t>New South Wales ;  &gt; Certificate I or II ;  People who started current job in the last year ;  &gt; Males ;</t>
  </si>
  <si>
    <t>New South Wales ;  &gt; Certificate I or II ;  People who started current job in the last year ;  &gt; Females ;</t>
  </si>
  <si>
    <t>New South Wales ;  &gt; Certificate nfd ;  Unemployed ;  Persons ;</t>
  </si>
  <si>
    <t>New South Wales ;  &gt; Certificate nfd ;  Unemployed ;  &gt; Males ;</t>
  </si>
  <si>
    <t>New South Wales ;  &gt; Certificate nfd ;  Unemployed ;  &gt; Females ;</t>
  </si>
  <si>
    <t>New South Wales ;  &gt; Certificate nfd ;  People who started current job in the last year ;  Persons ;</t>
  </si>
  <si>
    <t>New South Wales ;  &gt; Certificate nfd ;  People who started current job in the last year ;  &gt; Males ;</t>
  </si>
  <si>
    <t>New South Wales ;  &gt; Certificate nfd ;  People who started current job in the last year ;  &gt; Females ;</t>
  </si>
  <si>
    <t>New South Wales ;  &gt; Level not determined ;  Unemployed ;  Persons ;</t>
  </si>
  <si>
    <t>New South Wales ;  &gt; Level not determined ;  Unemployed ;  &gt; Males ;</t>
  </si>
  <si>
    <t>New South Wales ;  &gt; Level not determined ;  Unemployed ;  &gt; Females ;</t>
  </si>
  <si>
    <t>New South Wales ;  &gt; Level not determined ;  People who started current job in the last year ;  Persons ;</t>
  </si>
  <si>
    <t>New South Wales ;  &gt; Level not determined ;  People who started current job in the last year ;  &gt; Males ;</t>
  </si>
  <si>
    <t>New South Wales ;  &gt; Level not determined ;  People who started current job in the last year ;  &gt; Females ;</t>
  </si>
  <si>
    <t>New South Wales ;  Without non-school qualification ;  Unemployed ;  Persons ;</t>
  </si>
  <si>
    <t>New South Wales ;  Without non-school qualification ;  Unemployed ;  &gt; Males ;</t>
  </si>
  <si>
    <t>New South Wales ;  Without non-school qualification ;  Unemployed ;  &gt; Females ;</t>
  </si>
  <si>
    <t>New South Wales ;  Without non-school qualification ;  People who started current job in the last year ;  Persons ;</t>
  </si>
  <si>
    <t>New South Wales ;  Without non-school qualification ;  People who started current job in the last year ;  &gt; Males ;</t>
  </si>
  <si>
    <t>New South Wales ;  Without non-school qualification ;  People who started current job in the last year ;  &gt; Females ;</t>
  </si>
  <si>
    <t>Victoria ;  Unemployed ;  Persons ;</t>
  </si>
  <si>
    <t>Victoria ;  Unemployed ;  &gt; Males ;</t>
  </si>
  <si>
    <t>Victoria ;  Unemployed ;  &gt; Females ;</t>
  </si>
  <si>
    <t>Victoria ;  People who started current job in the last year ;  Persons ;</t>
  </si>
  <si>
    <t>Victoria ;  People who started current job in the last year ;  &gt; Males ;</t>
  </si>
  <si>
    <t>Victoria ;  People who started current job in the last year ;  &gt; Females ;</t>
  </si>
  <si>
    <t>Victoria ;  Family member ;  Unemployed ;  Persons ;</t>
  </si>
  <si>
    <t>Victoria ;  Family member ;  Unemployed ;  &gt; Males ;</t>
  </si>
  <si>
    <t>Victoria ;  Family member ;  Unemployed ;  &gt; Females ;</t>
  </si>
  <si>
    <t>Victoria ;  Family member ;  People who started current job in the last year ;  Persons ;</t>
  </si>
  <si>
    <t>Victoria ;  Family member ;  People who started current job in the last year ;  &gt; Males ;</t>
  </si>
  <si>
    <t>Victoria ;  Family member ;  People who started current job in the last year ;  &gt; Females ;</t>
  </si>
  <si>
    <t>Victoria ;  &gt; Husband, wife or partner ;  Unemployed ;  Persons ;</t>
  </si>
  <si>
    <t>Victoria ;  &gt; Husband, wife or partner ;  Unemployed ;  &gt; Males ;</t>
  </si>
  <si>
    <t>Victoria ;  &gt; Husband, wife or partner ;  Unemployed ;  &gt; Females ;</t>
  </si>
  <si>
    <t>Victoria ;  &gt; Husband, wife or partner ;  People who started current job in the last year ;  Persons ;</t>
  </si>
  <si>
    <t>Victoria ;  &gt; Husband, wife or partner ;  People who started current job in the last year ;  &gt; Males ;</t>
  </si>
  <si>
    <t>Victoria ;  &gt; Husband, wife or partner ;  People who started current job in the last year ;  &gt; Females ;</t>
  </si>
  <si>
    <t>Victoria ;  &gt;&gt; Husband, wife or partner with dependants ;  Unemployed ;  Persons ;</t>
  </si>
  <si>
    <t>Victoria ;  &gt;&gt; Husband, wife or partner with dependants ;  Unemployed ;  &gt; Males ;</t>
  </si>
  <si>
    <t>Victoria ;  &gt;&gt; Husband, wife or partner with dependants ;  Unemployed ;  &gt; Females ;</t>
  </si>
  <si>
    <t>Victoria ;  &gt;&gt; Husband, wife or partner with dependants ;  People who started current job in the last year ;  Persons ;</t>
  </si>
  <si>
    <t>Victoria ;  &gt;&gt; Husband, wife or partner with dependants ;  People who started current job in the last year ;  &gt; Males ;</t>
  </si>
  <si>
    <t>Victoria ;  &gt;&gt; Husband, wife or partner with dependants ;  People who started current job in the last year ;  &gt; Females ;</t>
  </si>
  <si>
    <t>Victoria ;  &gt;&gt; Husband, wife or partner without dependants ;  Unemployed ;  Persons ;</t>
  </si>
  <si>
    <t>Victoria ;  &gt;&gt; Husband, wife or partner without dependants ;  Unemployed ;  &gt; Males ;</t>
  </si>
  <si>
    <t>Victoria ;  &gt;&gt; Husband, wife or partner without dependants ;  Unemployed ;  &gt; Females ;</t>
  </si>
  <si>
    <t>Victoria ;  &gt;&gt; Husband, wife or partner without dependants ;  People who started current job in the last year ;  Persons ;</t>
  </si>
  <si>
    <t>Victoria ;  &gt;&gt; Husband, wife or partner without dependants ;  People who started current job in the last year ;  &gt; Males ;</t>
  </si>
  <si>
    <t>Victoria ;  &gt;&gt; Husband, wife or partner without dependants ;  People who started current job in the last year ;  &gt; Females ;</t>
  </si>
  <si>
    <t>Victoria ;  &gt; Lone parent ;  Unemployed ;  Persons ;</t>
  </si>
  <si>
    <t>Victoria ;  &gt; Lone parent ;  Unemployed ;  &gt; Males ;</t>
  </si>
  <si>
    <t>Victoria ;  &gt; Lone parent ;  Unemployed ;  &gt; Females ;</t>
  </si>
  <si>
    <t>Victoria ;  &gt; Lone parent ;  People who started current job in the last year ;  Persons ;</t>
  </si>
  <si>
    <t>Victoria ;  &gt; Lone parent ;  People who started current job in the last year ;  &gt; Males ;</t>
  </si>
  <si>
    <t>Victoria ;  &gt; Lone parent ;  People who started current job in the last year ;  &gt; Females ;</t>
  </si>
  <si>
    <t>Victoria ;  &gt; Dependent student ;  Unemployed ;  Persons ;</t>
  </si>
  <si>
    <t>Victoria ;  &gt; Dependent student ;  Unemployed ;  &gt; Males ;</t>
  </si>
  <si>
    <t>Victoria ;  &gt; Dependent student ;  Unemployed ;  &gt; Females ;</t>
  </si>
  <si>
    <t>Victoria ;  &gt; Dependent student ;  People who started current job in the last year ;  Persons ;</t>
  </si>
  <si>
    <t>Victoria ;  &gt; Dependent student ;  People who started current job in the last year ;  &gt; Males ;</t>
  </si>
  <si>
    <t>Victoria ;  &gt; Dependent student ;  People who started current job in the last year ;  &gt; Females ;</t>
  </si>
  <si>
    <t>Victoria ;  &gt; Non-dependent child ;  Unemployed ;  Persons ;</t>
  </si>
  <si>
    <t>Victoria ;  &gt; Non-dependent child ;  Unemployed ;  &gt; Males ;</t>
  </si>
  <si>
    <t>Victoria ;  &gt; Non-dependent child ;  Unemployed ;  &gt; Females ;</t>
  </si>
  <si>
    <t>Victoria ;  &gt; Non-dependent child ;  People who started current job in the last year ;  Persons ;</t>
  </si>
  <si>
    <t>Victoria ;  &gt; Non-dependent child ;  People who started current job in the last year ;  &gt; Males ;</t>
  </si>
  <si>
    <t>Victoria ;  &gt; Non-dependent child ;  People who started current job in the last year ;  &gt; Females ;</t>
  </si>
  <si>
    <t>Victoria ;  &gt; Other relative ;  Unemployed ;  Persons ;</t>
  </si>
  <si>
    <t>Victoria ;  &gt; Other relative ;  Unemployed ;  &gt; Males ;</t>
  </si>
  <si>
    <t>Victoria ;  &gt; Other relative ;  Unemployed ;  &gt; Females ;</t>
  </si>
  <si>
    <t>Victoria ;  &gt; Other relative ;  People who started current job in the last year ;  Persons ;</t>
  </si>
  <si>
    <t>Victoria ;  &gt; Other relative ;  People who started current job in the last year ;  &gt; Males ;</t>
  </si>
  <si>
    <t>Victoria ;  &gt; Other relative ;  People who started current job in the last year ;  &gt; Females ;</t>
  </si>
  <si>
    <t>Victoria ;  Not in a family ;  Unemployed ;  Persons ;</t>
  </si>
  <si>
    <t>Victoria ;  Not in a family ;  Unemployed ;  &gt; Males ;</t>
  </si>
  <si>
    <t>Victoria ;  Not in a family ;  Unemployed ;  &gt; Females ;</t>
  </si>
  <si>
    <t>Victoria ;  Not in a family ;  People who started current job in the last year ;  Persons ;</t>
  </si>
  <si>
    <t>Victoria ;  Not in a family ;  People who started current job in the last year ;  &gt; Males ;</t>
  </si>
  <si>
    <t>Victoria ;  Not in a family ;  People who started current job in the last year ;  &gt; Females ;</t>
  </si>
  <si>
    <t>Victoria ;  &gt; Person living alone ;  Unemployed ;  Persons ;</t>
  </si>
  <si>
    <t>Victoria ;  &gt; Person living alone ;  Unemployed ;  &gt; Males ;</t>
  </si>
  <si>
    <t>Victoria ;  &gt; Person living alone ;  Unemployed ;  &gt; Females ;</t>
  </si>
  <si>
    <t>Victoria ;  &gt; Person living alone ;  People who started current job in the last year ;  Persons ;</t>
  </si>
  <si>
    <t>Victoria ;  &gt; Person living alone ;  People who started current job in the last year ;  &gt; Males ;</t>
  </si>
  <si>
    <t>Victoria ;  &gt; Person living alone ;  People who started current job in the last year ;  &gt; Females ;</t>
  </si>
  <si>
    <t>Victoria ;  &gt; Person living with non-relatives ;  Unemployed ;  Persons ;</t>
  </si>
  <si>
    <t>Victoria ;  &gt; Person living with non-relatives ;  Unemployed ;  &gt; Males ;</t>
  </si>
  <si>
    <t>Victoria ;  &gt; Person living with non-relatives ;  Unemployed ;  &gt; Females ;</t>
  </si>
  <si>
    <t>Victoria ;  &gt; Person living with non-relatives ;  People who started current job in the last year ;  Persons ;</t>
  </si>
  <si>
    <t>Victoria ;  &gt; Person living with non-relatives ;  People who started current job in the last year ;  &gt; Males ;</t>
  </si>
  <si>
    <t>Victoria ;  &gt; Person living with non-relatives ;  People who started current job in the last year ;  &gt; Females ;</t>
  </si>
  <si>
    <t>Victoria ;  Relationship not determined ;  Unemployed ;  Persons ;</t>
  </si>
  <si>
    <t>Victoria ;  Relationship not determined ;  Unemployed ;  &gt; Males ;</t>
  </si>
  <si>
    <t>Victoria ;  Relationship not determined ;  Unemployed ;  &gt; Females ;</t>
  </si>
  <si>
    <t>Victoria ;  Relationship not determined ;  People who started current job in the last year ;  Persons ;</t>
  </si>
  <si>
    <t>Victoria ;  Relationship not determined ;  People who started current job in the last year ;  &gt; Males ;</t>
  </si>
  <si>
    <t>Victoria ;  Relationship not determined ;  People who started current job in the last year ;  &gt; Females ;</t>
  </si>
  <si>
    <t>Victoria ;  No jobs in last 12 months ;  Unemployed ;  Persons ;</t>
  </si>
  <si>
    <t>Victoria ;  No jobs in last 12 months ;  Unemployed ;  &gt; Males ;</t>
  </si>
  <si>
    <t>Victoria ;  No jobs in last 12 months ;  Unemployed ;  &gt; Females ;</t>
  </si>
  <si>
    <t>Victoria ;  One job in last 12 months ;  Unemployed ;  Persons ;</t>
  </si>
  <si>
    <t>Victoria ;  One job in last 12 months ;  Unemployed ;  &gt; Males ;</t>
  </si>
  <si>
    <t>Victoria ;  One job in last 12 months ;  Unemployed ;  &gt; Females ;</t>
  </si>
  <si>
    <t>Victoria ;  One job in last 12 months ;  People who started current job in the last year ;  Persons ;</t>
  </si>
  <si>
    <t>Victoria ;  One job in last 12 months ;  People who started current job in the last year ;  &gt; Males ;</t>
  </si>
  <si>
    <t>Victoria ;  One job in last 12 months ;  People who started current job in the last year ;  &gt; Females ;</t>
  </si>
  <si>
    <t>Victoria ;  Two jobs in last 12 months ;  Unemployed ;  Persons ;</t>
  </si>
  <si>
    <t>Victoria ;  Two jobs in last 12 months ;  Unemployed ;  &gt; Males ;</t>
  </si>
  <si>
    <t>Victoria ;  Two jobs in last 12 months ;  Unemployed ;  &gt; Females ;</t>
  </si>
  <si>
    <t>Victoria ;  Two jobs in last 12 months ;  People who started current job in the last year ;  Persons ;</t>
  </si>
  <si>
    <t>Victoria ;  Two jobs in last 12 months ;  People who started current job in the last year ;  &gt; Males ;</t>
  </si>
  <si>
    <t>Victoria ;  Two jobs in last 12 months ;  People who started current job in the last year ;  &gt; Females ;</t>
  </si>
  <si>
    <t>Victoria ;  Three jobs in last 12 months ;  Unemployed ;  Persons ;</t>
  </si>
  <si>
    <t>Victoria ;  Three jobs in last 12 months ;  Unemployed ;  &gt; Males ;</t>
  </si>
  <si>
    <t>Victoria ;  Three jobs in last 12 months ;  Unemployed ;  &gt; Females ;</t>
  </si>
  <si>
    <t>Victoria ;  Three jobs in last 12 months ;  People who started current job in the last year ;  Persons ;</t>
  </si>
  <si>
    <t>Victoria ;  Three jobs in last 12 months ;  People who started current job in the last year ;  &gt; Males ;</t>
  </si>
  <si>
    <t>Victoria ;  Three jobs in last 12 months ;  People who started current job in the last year ;  &gt; Females ;</t>
  </si>
  <si>
    <t>Victoria ;  Four or more jobs in last 12 months ;  Unemployed ;  Persons ;</t>
  </si>
  <si>
    <t>Victoria ;  Four or more jobs in last 12 months ;  Unemployed ;  &gt; Males ;</t>
  </si>
  <si>
    <t>Victoria ;  Four or more jobs in last 12 months ;  Unemployed ;  &gt; Females ;</t>
  </si>
  <si>
    <t>Victoria ;  Four or more jobs in last 12 months ;  People who started current job in the last year ;  Persons ;</t>
  </si>
  <si>
    <t>Victoria ;  Four or more jobs in last 12 months ;  People who started current job in the last year ;  &gt; Males ;</t>
  </si>
  <si>
    <t>Victoria ;  Four or more jobs in last 12 months ;  People who started current job in the last year ;  &gt; Females ;</t>
  </si>
  <si>
    <t>Victoria ;  Steps taken:  Asked current employer for more work ;  People who started current job in the last year ;  Persons ;</t>
  </si>
  <si>
    <t>Victoria ;  Steps taken:  Asked current employer for more work ;  People who started current job in the last year ;  &gt; Males ;</t>
  </si>
  <si>
    <t>Victoria ;  Steps taken:  Asked current employer for more work ;  People who started current job in the last year ;  &gt; Females ;</t>
  </si>
  <si>
    <t>A125999202K</t>
  </si>
  <si>
    <t>A125992002R</t>
  </si>
  <si>
    <t>A125995602X</t>
  </si>
  <si>
    <t>A125993802F</t>
  </si>
  <si>
    <t>A125997374V</t>
  </si>
  <si>
    <t>A126000974K</t>
  </si>
  <si>
    <t>A125999174L</t>
  </si>
  <si>
    <t>A125991974R</t>
  </si>
  <si>
    <t>A125995574A</t>
  </si>
  <si>
    <t>A125993774J</t>
  </si>
  <si>
    <t>A125997378C</t>
  </si>
  <si>
    <t>A126000978V</t>
  </si>
  <si>
    <t>A125999178W</t>
  </si>
  <si>
    <t>A125991978X</t>
  </si>
  <si>
    <t>A125995578K</t>
  </si>
  <si>
    <t>A125993778T</t>
  </si>
  <si>
    <t>A125997442K</t>
  </si>
  <si>
    <t>A126001042C</t>
  </si>
  <si>
    <t>A125999242C</t>
  </si>
  <si>
    <t>A125992042J</t>
  </si>
  <si>
    <t>A125995642T</t>
  </si>
  <si>
    <t>A125993842X</t>
  </si>
  <si>
    <t>A125997270A</t>
  </si>
  <si>
    <t>A126000870T</t>
  </si>
  <si>
    <t>A125999070V</t>
  </si>
  <si>
    <t>A125991870W</t>
  </si>
  <si>
    <t>A125995470J</t>
  </si>
  <si>
    <t>A125993670R</t>
  </si>
  <si>
    <t>A125997334A</t>
  </si>
  <si>
    <t>A126000934T</t>
  </si>
  <si>
    <t>A125999134V</t>
  </si>
  <si>
    <t>A125991934W</t>
  </si>
  <si>
    <t>A125995534J</t>
  </si>
  <si>
    <t>A125993734R</t>
  </si>
  <si>
    <t>A125997290K</t>
  </si>
  <si>
    <t>A126000890A</t>
  </si>
  <si>
    <t>A125999090C</t>
  </si>
  <si>
    <t>A125991890F</t>
  </si>
  <si>
    <t>A125995490T</t>
  </si>
  <si>
    <t>A125993690X</t>
  </si>
  <si>
    <t>A125997382V</t>
  </si>
  <si>
    <t>A126000982K</t>
  </si>
  <si>
    <t>A125999182L</t>
  </si>
  <si>
    <t>A125991982R</t>
  </si>
  <si>
    <t>A125995582A</t>
  </si>
  <si>
    <t>A125993782J</t>
  </si>
  <si>
    <t>A125997386C</t>
  </si>
  <si>
    <t>A126000986V</t>
  </si>
  <si>
    <t>A125999186W</t>
  </si>
  <si>
    <t>A125991986X</t>
  </si>
  <si>
    <t>A125995586K</t>
  </si>
  <si>
    <t>A125993786T</t>
  </si>
  <si>
    <t>A125997306T</t>
  </si>
  <si>
    <t>A126000906J</t>
  </si>
  <si>
    <t>A125999106K</t>
  </si>
  <si>
    <t>A125991906L</t>
  </si>
  <si>
    <t>A125995506X</t>
  </si>
  <si>
    <t>A125993706F</t>
  </si>
  <si>
    <t>A125997274K</t>
  </si>
  <si>
    <t>A126000874A</t>
  </si>
  <si>
    <t>A125999074C</t>
  </si>
  <si>
    <t>A125991874F</t>
  </si>
  <si>
    <t>A125995474T</t>
  </si>
  <si>
    <t>A125993674X</t>
  </si>
  <si>
    <t>A125997446V</t>
  </si>
  <si>
    <t>A126001046L</t>
  </si>
  <si>
    <t>A125999246L</t>
  </si>
  <si>
    <t>A125992046T</t>
  </si>
  <si>
    <t>A125995646A</t>
  </si>
  <si>
    <t>A125993846J</t>
  </si>
  <si>
    <t>A125997338K</t>
  </si>
  <si>
    <t>A126000938A</t>
  </si>
  <si>
    <t>A125999138C</t>
  </si>
  <si>
    <t>A125991938F</t>
  </si>
  <si>
    <t>A125995538T</t>
  </si>
  <si>
    <t>A125993738X</t>
  </si>
  <si>
    <t>A125997406A</t>
  </si>
  <si>
    <t>A126001006V</t>
  </si>
  <si>
    <t>A125999206V</t>
  </si>
  <si>
    <t>A125992006X</t>
  </si>
  <si>
    <t>A125995606J</t>
  </si>
  <si>
    <t>A125993806R</t>
  </si>
  <si>
    <t>A125997450K</t>
  </si>
  <si>
    <t>A126001050C</t>
  </si>
  <si>
    <t>A125999250C</t>
  </si>
  <si>
    <t>A125992050J</t>
  </si>
  <si>
    <t>A125995650T</t>
  </si>
  <si>
    <t>A125993850X</t>
  </si>
  <si>
    <t>A125996478V</t>
  </si>
  <si>
    <t>A126000078L</t>
  </si>
  <si>
    <t>A125998278L</t>
  </si>
  <si>
    <t>A125991078T</t>
  </si>
  <si>
    <t>A125994678A</t>
  </si>
  <si>
    <t>A125992878J</t>
  </si>
  <si>
    <t>A125996610T</t>
  </si>
  <si>
    <t>A126000210K</t>
  </si>
  <si>
    <t>A125998410K</t>
  </si>
  <si>
    <t>A125991210R</t>
  </si>
  <si>
    <t>A125994810X</t>
  </si>
  <si>
    <t>A125993010J</t>
  </si>
  <si>
    <t>A125996542A</t>
  </si>
  <si>
    <t>A126000142V</t>
  </si>
  <si>
    <t>A125998342V</t>
  </si>
  <si>
    <t>A125991142X</t>
  </si>
  <si>
    <t>A125994742J</t>
  </si>
  <si>
    <t>A125992942R</t>
  </si>
  <si>
    <t>A125996614A</t>
  </si>
  <si>
    <t>A126000214V</t>
  </si>
  <si>
    <t>A125998414V</t>
  </si>
  <si>
    <t>A125991214X</t>
  </si>
  <si>
    <t>A125994814J</t>
  </si>
  <si>
    <t>A125993014T</t>
  </si>
  <si>
    <t>A125996618K</t>
  </si>
  <si>
    <t>A126000218C</t>
  </si>
  <si>
    <t>A125998418C</t>
  </si>
  <si>
    <t>A125991218J</t>
  </si>
  <si>
    <t>A125994818T</t>
  </si>
  <si>
    <t>A125993018A</t>
  </si>
  <si>
    <t>A125996546K</t>
  </si>
  <si>
    <t>A126000146C</t>
  </si>
  <si>
    <t>A125998346C</t>
  </si>
  <si>
    <t>A125991146J</t>
  </si>
  <si>
    <t>A125994746T</t>
  </si>
  <si>
    <t>A125992946X</t>
  </si>
  <si>
    <t>A125996550A</t>
  </si>
  <si>
    <t>A126000150V</t>
  </si>
  <si>
    <t>A125998350V</t>
  </si>
  <si>
    <t>A125991150X</t>
  </si>
  <si>
    <t>A125994750J</t>
  </si>
  <si>
    <t>A125992950R</t>
  </si>
  <si>
    <t>A125996590V</t>
  </si>
  <si>
    <t>A126000190L</t>
  </si>
  <si>
    <t>A125998390L</t>
  </si>
  <si>
    <t>A125991190T</t>
  </si>
  <si>
    <t>A125994790A</t>
  </si>
  <si>
    <t>A125992990J</t>
  </si>
  <si>
    <t>A125996510J</t>
  </si>
  <si>
    <t>A126000110A</t>
  </si>
  <si>
    <t>A125998310A</t>
  </si>
  <si>
    <t>A125991110F</t>
  </si>
  <si>
    <t>A125994710R</t>
  </si>
  <si>
    <t>A125992910W</t>
  </si>
  <si>
    <t>A125996622A</t>
  </si>
  <si>
    <t>A126000222V</t>
  </si>
  <si>
    <t>A125998422V</t>
  </si>
  <si>
    <t>A125991222X</t>
  </si>
  <si>
    <t>A125994822J</t>
  </si>
  <si>
    <t>A125993022T</t>
  </si>
  <si>
    <t>A125996554K</t>
  </si>
  <si>
    <t>A126000154C</t>
  </si>
  <si>
    <t>A125998354C</t>
  </si>
  <si>
    <t>A125991154J</t>
  </si>
  <si>
    <t>A125994754T</t>
  </si>
  <si>
    <t>A125992954X</t>
  </si>
  <si>
    <t>A125996482K</t>
  </si>
  <si>
    <t>A126000082C</t>
  </si>
  <si>
    <t>A125998282C</t>
  </si>
  <si>
    <t>A125991082J</t>
  </si>
  <si>
    <t>A125994682T</t>
  </si>
  <si>
    <t>A125992882X</t>
  </si>
  <si>
    <t>A125996558V</t>
  </si>
  <si>
    <t>A126000158L</t>
  </si>
  <si>
    <t>A125998358L</t>
  </si>
  <si>
    <t>A125991158T</t>
  </si>
  <si>
    <t>A125994758A</t>
  </si>
  <si>
    <t>A125992958J</t>
  </si>
  <si>
    <t>A125996562K</t>
  </si>
  <si>
    <t>A126000162C</t>
  </si>
  <si>
    <t>A125998362C</t>
  </si>
  <si>
    <t>A125991162J</t>
  </si>
  <si>
    <t>A125994762T</t>
  </si>
  <si>
    <t>A125992962X</t>
  </si>
  <si>
    <t>A125996634K</t>
  </si>
  <si>
    <t>A126000234C</t>
  </si>
  <si>
    <t>A125998434C</t>
  </si>
  <si>
    <t>A125991234J</t>
  </si>
  <si>
    <t>A125994834T</t>
  </si>
  <si>
    <t>A125993034A</t>
  </si>
  <si>
    <t>A125996454A</t>
  </si>
  <si>
    <t>A126000054V</t>
  </si>
  <si>
    <t>A125998254V</t>
  </si>
  <si>
    <t>A125991054X</t>
  </si>
  <si>
    <t>A125994654J</t>
  </si>
  <si>
    <t>A125992854R</t>
  </si>
  <si>
    <t>A125996626K</t>
  </si>
  <si>
    <t>A126000226C</t>
  </si>
  <si>
    <t>A125998426C</t>
  </si>
  <si>
    <t>A125991226J</t>
  </si>
  <si>
    <t>A125994826T</t>
  </si>
  <si>
    <t>A125993026A</t>
  </si>
  <si>
    <t>A125996630A</t>
  </si>
  <si>
    <t>A126000230V</t>
  </si>
  <si>
    <t>A125998430V</t>
  </si>
  <si>
    <t>A125991230X</t>
  </si>
  <si>
    <t>A125994830J</t>
  </si>
  <si>
    <t>A125993030T</t>
  </si>
  <si>
    <t>A125996458K</t>
  </si>
  <si>
    <t>A126000058C</t>
  </si>
  <si>
    <t>A125998258C</t>
  </si>
  <si>
    <t>A125991058J</t>
  </si>
  <si>
    <t>A125994658T</t>
  </si>
  <si>
    <t>A125992858X</t>
  </si>
  <si>
    <t>A125996514T</t>
  </si>
  <si>
    <t>A126000114K</t>
  </si>
  <si>
    <t>A125998314K</t>
  </si>
  <si>
    <t>A125991114R</t>
  </si>
  <si>
    <t>A125994714X</t>
  </si>
  <si>
    <t>A125992914F</t>
  </si>
  <si>
    <t>A125996566V</t>
  </si>
  <si>
    <t>A126000166L</t>
  </si>
  <si>
    <t>A125998366L</t>
  </si>
  <si>
    <t>A125991166T</t>
  </si>
  <si>
    <t>A125994766A</t>
  </si>
  <si>
    <t>A125992966J</t>
  </si>
  <si>
    <t>A125996638V</t>
  </si>
  <si>
    <t>A126000238L</t>
  </si>
  <si>
    <t>A125998438L</t>
  </si>
  <si>
    <t>A125991238T</t>
  </si>
  <si>
    <t>A125994838A</t>
  </si>
  <si>
    <t>A125993038K</t>
  </si>
  <si>
    <t>A125996462A</t>
  </si>
  <si>
    <t>A126000062V</t>
  </si>
  <si>
    <t>A125998262V</t>
  </si>
  <si>
    <t>A125996594C</t>
  </si>
  <si>
    <t>A126000194W</t>
  </si>
  <si>
    <t>A125998394W</t>
  </si>
  <si>
    <t>A125991194A</t>
  </si>
  <si>
    <t>A125994794K</t>
  </si>
  <si>
    <t>A125992994T</t>
  </si>
  <si>
    <t>A125996598L</t>
  </si>
  <si>
    <t>A126000198F</t>
  </si>
  <si>
    <t>A125998398F</t>
  </si>
  <si>
    <t>A125991198K</t>
  </si>
  <si>
    <t>A125994798V</t>
  </si>
  <si>
    <t>A125992998A</t>
  </si>
  <si>
    <t>A125996494V</t>
  </si>
  <si>
    <t>A126000094L</t>
  </si>
  <si>
    <t>A125998294L</t>
  </si>
  <si>
    <t>A125991094T</t>
  </si>
  <si>
    <t>A125994694A</t>
  </si>
  <si>
    <t>A125992894J</t>
  </si>
  <si>
    <t>A125996466K</t>
  </si>
  <si>
    <t>A126000066C</t>
  </si>
  <si>
    <t>A125998266C</t>
  </si>
  <si>
    <t>A125991066J</t>
  </si>
  <si>
    <t>A125994666T</t>
  </si>
  <si>
    <t>A125992866X</t>
  </si>
  <si>
    <t>A125991118X</t>
  </si>
  <si>
    <t>A125994718J</t>
  </si>
  <si>
    <t>A125992918R</t>
  </si>
  <si>
    <t>Victoria ;  Steps taken:  Wrote, phoned or applied in person to an employer ;  Unemployed ;  Persons ;</t>
  </si>
  <si>
    <t>Victoria ;  Steps taken:  Wrote, phoned or applied in person to an employer ;  Unemployed ;  &gt; Males ;</t>
  </si>
  <si>
    <t>Victoria ;  Steps taken:  Wrote, phoned or applied in person to an employer ;  Unemployed ;  &gt; Females ;</t>
  </si>
  <si>
    <t>Victoria ;  Steps taken:  Wrote, phoned or applied in person to an employer ;  People who started current job in the last year ;  Persons ;</t>
  </si>
  <si>
    <t>Victoria ;  Steps taken:  Wrote, phoned or applied in person to an employer ;  People who started current job in the last year ;  &gt; Males ;</t>
  </si>
  <si>
    <t>Victoria ;  Steps taken:  Wrote, phoned or applied in person to an employer ;  People who started current job in the last year ;  &gt; Females ;</t>
  </si>
  <si>
    <t>Victoria ;  Steps taken:  Answered an ad for a job on the Internet, newspaper, etc ;  Unemployed ;  Persons ;</t>
  </si>
  <si>
    <t>Victoria ;  Steps taken:  Answered an ad for a job on the Internet, newspaper, etc ;  Unemployed ;  &gt; Males ;</t>
  </si>
  <si>
    <t>Victoria ;  Steps taken:  Answered an ad for a job on the Internet, newspaper, etc ;  Unemployed ;  &gt; Females ;</t>
  </si>
  <si>
    <t>Victoria ;  Steps taken:  Answered an ad for a job on the Internet, newspaper, etc ;  People who started current job in the last year ;  Persons ;</t>
  </si>
  <si>
    <t>Victoria ;  Steps taken:  Answered an ad for a job on the Internet, newspaper, etc ;  People who started current job in the last year ;  &gt; Males ;</t>
  </si>
  <si>
    <t>Victoria ;  Steps taken:  Answered an ad for a job on the Internet, newspaper, etc ;  People who started current job in the last year ;  &gt; Females ;</t>
  </si>
  <si>
    <t>Victoria ;  Steps taken:  Had an interview with an employer ;  Unemployed ;  Persons ;</t>
  </si>
  <si>
    <t>Victoria ;  Steps taken:  Had an interview with an employer ;  Unemployed ;  &gt; Males ;</t>
  </si>
  <si>
    <t>Victoria ;  Steps taken:  Had an interview with an employer ;  Unemployed ;  &gt; Females ;</t>
  </si>
  <si>
    <t>Victoria ;  Steps taken:  Had an interview with an employer ;  People who started current job in the last year ;  Persons ;</t>
  </si>
  <si>
    <t>Victoria ;  Steps taken:  Had an interview with an employer ;  People who started current job in the last year ;  &gt; Males ;</t>
  </si>
  <si>
    <t>Victoria ;  Steps taken:  Had an interview with an employer ;  People who started current job in the last year ;  &gt; Females ;</t>
  </si>
  <si>
    <t>Victoria ;  Steps taken:  Contacted friends or relatives ;  Unemployed ;  Persons ;</t>
  </si>
  <si>
    <t>Victoria ;  Steps taken:  Contacted friends or relatives ;  Unemployed ;  &gt; Males ;</t>
  </si>
  <si>
    <t>Victoria ;  Steps taken:  Contacted friends or relatives ;  Unemployed ;  &gt; Females ;</t>
  </si>
  <si>
    <t>Victoria ;  Steps taken:  Contacted friends or relatives ;  People who started current job in the last year ;  Persons ;</t>
  </si>
  <si>
    <t>Victoria ;  Steps taken:  Contacted friends or relatives ;  People who started current job in the last year ;  &gt; Males ;</t>
  </si>
  <si>
    <t>Victoria ;  Steps taken:  Contacted friends or relatives ;  People who started current job in the last year ;  &gt; Females ;</t>
  </si>
  <si>
    <t>Victoria ;  Steps taken:  Took steps to purchase or start up own business ;  Unemployed ;  Persons ;</t>
  </si>
  <si>
    <t>Victoria ;  Steps taken:  Took steps to purchase or start up own business ;  Unemployed ;  &gt; Males ;</t>
  </si>
  <si>
    <t>Victoria ;  Steps taken:  Took steps to purchase or start up own business ;  Unemployed ;  &gt; Females ;</t>
  </si>
  <si>
    <t>Victoria ;  Steps taken:  Took steps to purchase or start up own business ;  People who started current job in the last year ;  Persons ;</t>
  </si>
  <si>
    <t>Victoria ;  Steps taken:  Took steps to purchase or start up own business ;  People who started current job in the last year ;  &gt; Males ;</t>
  </si>
  <si>
    <t>Victoria ;  Steps taken:  Took steps to purchase or start up own business ;  People who started current job in the last year ;  &gt; Females ;</t>
  </si>
  <si>
    <t>Victoria ;  Steps taken:  Advertised or tendered for work ;  Unemployed ;  Persons ;</t>
  </si>
  <si>
    <t>Victoria ;  Steps taken:  Advertised or tendered for work ;  Unemployed ;  &gt; Males ;</t>
  </si>
  <si>
    <t>Victoria ;  Steps taken:  Advertised or tendered for work ;  Unemployed ;  &gt; Females ;</t>
  </si>
  <si>
    <t>Victoria ;  Steps taken:  Advertised or tendered for work ;  People who started current job in the last year ;  Persons ;</t>
  </si>
  <si>
    <t>Victoria ;  Steps taken:  Advertised or tendered for work ;  People who started current job in the last year ;  &gt; Males ;</t>
  </si>
  <si>
    <t>Victoria ;  Steps taken:  Advertised or tendered for work ;  People who started current job in the last year ;  &gt; Females ;</t>
  </si>
  <si>
    <t>Victoria ;  Steps taken:  Checked or registered with a jobactive Australia provider ;  Unemployed ;  Persons ;</t>
  </si>
  <si>
    <t>Victoria ;  Steps taken:  Checked or registered with a jobactive Australia provider ;  Unemployed ;  &gt; Males ;</t>
  </si>
  <si>
    <t>Victoria ;  Steps taken:  Checked or registered with a jobactive Australia provider ;  Unemployed ;  &gt; Females ;</t>
  </si>
  <si>
    <t>Victoria ;  Steps taken:  Checked or registered with a jobactive Australia provider ;  People who started current job in the last year ;  Persons ;</t>
  </si>
  <si>
    <t>Victoria ;  Steps taken:  Checked or registered with a jobactive Australia provider ;  People who started current job in the last year ;  &gt; Males ;</t>
  </si>
  <si>
    <t>Victoria ;  Steps taken:  Checked or registered with a jobactive Australia provider ;  People who started current job in the last year ;  &gt; Females ;</t>
  </si>
  <si>
    <t>Victoria ;  Steps taken:  Checked or registered with other employment agency ;  Unemployed ;  Persons ;</t>
  </si>
  <si>
    <t>Victoria ;  Steps taken:  Checked or registered with other employment agency ;  Unemployed ;  &gt; Males ;</t>
  </si>
  <si>
    <t>Victoria ;  Steps taken:  Checked or registered with other employment agency ;  Unemployed ;  &gt; Females ;</t>
  </si>
  <si>
    <t>Victoria ;  Steps taken:  Checked or registered with other employment agency ;  People who started current job in the last year ;  Persons ;</t>
  </si>
  <si>
    <t>Victoria ;  Steps taken:  Checked or registered with other employment agency ;  People who started current job in the last year ;  &gt; Males ;</t>
  </si>
  <si>
    <t>Victoria ;  Steps taken:  Checked or registered with other employment agency ;  People who started current job in the last year ;  &gt; Females ;</t>
  </si>
  <si>
    <t>Victoria ;  Steps taken:  Looked at ads for jobs on the Internet, newspaper, etc ;  Unemployed ;  Persons ;</t>
  </si>
  <si>
    <t>Victoria ;  Steps taken:  Looked at ads for jobs on the Internet, newspaper, etc ;  Unemployed ;  &gt; Males ;</t>
  </si>
  <si>
    <t>Victoria ;  Steps taken:  Looked at ads for jobs on the Internet, newspaper, etc ;  Unemployed ;  &gt; Females ;</t>
  </si>
  <si>
    <t>Victoria ;  Steps taken:  Looked at ads for jobs on the Internet, newspaper, etc ;  People who started current job in the last year ;  Persons ;</t>
  </si>
  <si>
    <t>Victoria ;  Steps taken:  Looked at ads for jobs on the Internet, newspaper, etc ;  People who started current job in the last year ;  &gt; Males ;</t>
  </si>
  <si>
    <t>Victoria ;  Steps taken:  Looked at ads for jobs on the Internet, newspaper, etc ;  People who started current job in the last year ;  &gt; Females ;</t>
  </si>
  <si>
    <t>Victoria ;  Steps taken:  Registered with Centrelink as a job seeker ;  Unemployed ;  Persons ;</t>
  </si>
  <si>
    <t>Victoria ;  Steps taken:  Registered with Centrelink as a job seeker ;  Unemployed ;  &gt; Males ;</t>
  </si>
  <si>
    <t>Victoria ;  Steps taken:  Registered with Centrelink as a job seeker ;  Unemployed ;  &gt; Females ;</t>
  </si>
  <si>
    <t>Victoria ;  Steps taken:  Registered with Centrelink as a job seeker ;  People who started current job in the last year ;  Persons ;</t>
  </si>
  <si>
    <t>Victoria ;  Steps taken:  Registered with Centrelink as a job seeker ;  People who started current job in the last year ;  &gt; Males ;</t>
  </si>
  <si>
    <t>Victoria ;  Steps taken:  Registered with Centrelink as a job seeker ;  People who started current job in the last year ;  &gt; Females ;</t>
  </si>
  <si>
    <t>Victoria ;  Steps taken:  Other steps ;  Unemployed ;  Persons ;</t>
  </si>
  <si>
    <t>Victoria ;  Steps taken:  Other steps ;  Unemployed ;  &gt; Males ;</t>
  </si>
  <si>
    <t>Victoria ;  Steps taken:  Other steps ;  Unemployed ;  &gt; Females ;</t>
  </si>
  <si>
    <t>Victoria ;  Steps taken:  Other steps ;  People who started current job in the last year ;  Persons ;</t>
  </si>
  <si>
    <t>Victoria ;  Steps taken:  Other steps ;  People who started current job in the last year ;  &gt; Males ;</t>
  </si>
  <si>
    <t>Victoria ;  Steps taken:  Other steps ;  People who started current job in the last year ;  &gt; Females ;</t>
  </si>
  <si>
    <t>Victoria ;  Did not take steps to look for work or more hours ;  Unemployed ;  Persons ;</t>
  </si>
  <si>
    <t>Victoria ;  Did not take steps to look for work or more hours ;  Unemployed ;  &gt; Males ;</t>
  </si>
  <si>
    <t>Victoria ;  Did not take steps to look for work or more hours ;  Unemployed ;  &gt; Females ;</t>
  </si>
  <si>
    <t>Victoria ;  Did not take steps to look for work or more hours ;  People who started current job in the last year ;  Persons ;</t>
  </si>
  <si>
    <t>Victoria ;  Did not take steps to look for work or more hours ;  People who started current job in the last year ;  &gt; Males ;</t>
  </si>
  <si>
    <t>Victoria ;  Did not take steps to look for work or more hours ;  People who started current job in the last year ;  &gt; Females ;</t>
  </si>
  <si>
    <t>Victoria ;  With non-school qualification ;  Unemployed ;  Persons ;</t>
  </si>
  <si>
    <t>Victoria ;  With non-school qualification ;  Unemployed ;  &gt; Males ;</t>
  </si>
  <si>
    <t>Victoria ;  With non-school qualification ;  Unemployed ;  &gt; Females ;</t>
  </si>
  <si>
    <t>Victoria ;  With non-school qualification ;  People who started current job in the last year ;  Persons ;</t>
  </si>
  <si>
    <t>Victoria ;  With non-school qualification ;  People who started current job in the last year ;  &gt; Males ;</t>
  </si>
  <si>
    <t>Victoria ;  With non-school qualification ;  People who started current job in the last year ;  &gt; Females ;</t>
  </si>
  <si>
    <t>Victoria ;  &gt; Postgraduate Degree ;  Unemployed ;  Persons ;</t>
  </si>
  <si>
    <t>Victoria ;  &gt; Postgraduate Degree ;  Unemployed ;  &gt; Males ;</t>
  </si>
  <si>
    <t>Victoria ;  &gt; Postgraduate Degree ;  Unemployed ;  &gt; Females ;</t>
  </si>
  <si>
    <t>Victoria ;  &gt; Postgraduate Degree ;  People who started current job in the last year ;  Persons ;</t>
  </si>
  <si>
    <t>Victoria ;  &gt; Postgraduate Degree ;  People who started current job in the last year ;  &gt; Males ;</t>
  </si>
  <si>
    <t>Victoria ;  &gt; Postgraduate Degree ;  People who started current job in the last year ;  &gt; Females ;</t>
  </si>
  <si>
    <t>Victoria ;  &gt; Graduate Diploma or Certificate ;  Unemployed ;  Persons ;</t>
  </si>
  <si>
    <t>Victoria ;  &gt; Graduate Diploma or Certificate ;  Unemployed ;  &gt; Males ;</t>
  </si>
  <si>
    <t>Victoria ;  &gt; Graduate Diploma or Certificate ;  Unemployed ;  &gt; Females ;</t>
  </si>
  <si>
    <t>Victoria ;  &gt; Graduate Diploma or Certificate ;  People who started current job in the last year ;  Persons ;</t>
  </si>
  <si>
    <t>Victoria ;  &gt; Graduate Diploma or Certificate ;  People who started current job in the last year ;  &gt; Males ;</t>
  </si>
  <si>
    <t>Victoria ;  &gt; Graduate Diploma or Certificate ;  People who started current job in the last year ;  &gt; Females ;</t>
  </si>
  <si>
    <t>Victoria ;  &gt; Bachelor Degree ;  Unemployed ;  Persons ;</t>
  </si>
  <si>
    <t>Victoria ;  &gt; Bachelor Degree ;  Unemployed ;  &gt; Males ;</t>
  </si>
  <si>
    <t>Victoria ;  &gt; Bachelor Degree ;  Unemployed ;  &gt; Females ;</t>
  </si>
  <si>
    <t>Victoria ;  &gt; Bachelor Degree ;  People who started current job in the last year ;  Persons ;</t>
  </si>
  <si>
    <t>Victoria ;  &gt; Bachelor Degree ;  People who started current job in the last year ;  &gt; Males ;</t>
  </si>
  <si>
    <t>Victoria ;  &gt; Bachelor Degree ;  People who started current job in the last year ;  &gt; Females ;</t>
  </si>
  <si>
    <t>Victoria ;  &gt; Advanced Diploma or Diploma ;  Unemployed ;  Persons ;</t>
  </si>
  <si>
    <t>Victoria ;  &gt; Advanced Diploma or Diploma ;  Unemployed ;  &gt; Males ;</t>
  </si>
  <si>
    <t>Victoria ;  &gt; Advanced Diploma or Diploma ;  Unemployed ;  &gt; Females ;</t>
  </si>
  <si>
    <t>Victoria ;  &gt; Advanced Diploma or Diploma ;  People who started current job in the last year ;  Persons ;</t>
  </si>
  <si>
    <t>Victoria ;  &gt; Advanced Diploma or Diploma ;  People who started current job in the last year ;  &gt; Males ;</t>
  </si>
  <si>
    <t>Victoria ;  &gt; Advanced Diploma or Diploma ;  People who started current job in the last year ;  &gt; Females ;</t>
  </si>
  <si>
    <t>Victoria ;  &gt; Certificate III or IV ;  Unemployed ;  Persons ;</t>
  </si>
  <si>
    <t>Victoria ;  &gt; Certificate III or IV ;  Unemployed ;  &gt; Males ;</t>
  </si>
  <si>
    <t>Victoria ;  &gt; Certificate III or IV ;  Unemployed ;  &gt; Females ;</t>
  </si>
  <si>
    <t>Victoria ;  &gt; Certificate III or IV ;  People who started current job in the last year ;  Persons ;</t>
  </si>
  <si>
    <t>Victoria ;  &gt; Certificate III or IV ;  People who started current job in the last year ;  &gt; Males ;</t>
  </si>
  <si>
    <t>Victoria ;  &gt; Certificate III or IV ;  People who started current job in the last year ;  &gt; Females ;</t>
  </si>
  <si>
    <t>Victoria ;  &gt; Certificate I or II ;  Unemployed ;  Persons ;</t>
  </si>
  <si>
    <t>Victoria ;  &gt; Certificate I or II ;  Unemployed ;  &gt; Males ;</t>
  </si>
  <si>
    <t>Victoria ;  &gt; Certificate I or II ;  Unemployed ;  &gt; Females ;</t>
  </si>
  <si>
    <t>Victoria ;  &gt; Certificate I or II ;  People who started current job in the last year ;  Persons ;</t>
  </si>
  <si>
    <t>Victoria ;  &gt; Certificate I or II ;  People who started current job in the last year ;  &gt; Males ;</t>
  </si>
  <si>
    <t>Victoria ;  &gt; Certificate I or II ;  People who started current job in the last year ;  &gt; Females ;</t>
  </si>
  <si>
    <t>Victoria ;  &gt; Certificate nfd ;  Unemployed ;  Persons ;</t>
  </si>
  <si>
    <t>Victoria ;  &gt; Certificate nfd ;  Unemployed ;  &gt; Males ;</t>
  </si>
  <si>
    <t>Victoria ;  &gt; Certificate nfd ;  Unemployed ;  &gt; Females ;</t>
  </si>
  <si>
    <t>Victoria ;  &gt; Certificate nfd ;  People who started current job in the last year ;  Persons ;</t>
  </si>
  <si>
    <t>Victoria ;  &gt; Certificate nfd ;  People who started current job in the last year ;  &gt; Males ;</t>
  </si>
  <si>
    <t>Victoria ;  &gt; Certificate nfd ;  People who started current job in the last year ;  &gt; Females ;</t>
  </si>
  <si>
    <t>Victoria ;  &gt; Level not determined ;  Unemployed ;  Persons ;</t>
  </si>
  <si>
    <t>Victoria ;  &gt; Level not determined ;  Unemployed ;  &gt; Males ;</t>
  </si>
  <si>
    <t>Victoria ;  &gt; Level not determined ;  Unemployed ;  &gt; Females ;</t>
  </si>
  <si>
    <t>Victoria ;  &gt; Level not determined ;  People who started current job in the last year ;  Persons ;</t>
  </si>
  <si>
    <t>Victoria ;  &gt; Level not determined ;  People who started current job in the last year ;  &gt; Males ;</t>
  </si>
  <si>
    <t>Victoria ;  &gt; Level not determined ;  People who started current job in the last year ;  &gt; Females ;</t>
  </si>
  <si>
    <t>Victoria ;  Without non-school qualification ;  Unemployed ;  Persons ;</t>
  </si>
  <si>
    <t>Victoria ;  Without non-school qualification ;  Unemployed ;  &gt; Males ;</t>
  </si>
  <si>
    <t>Victoria ;  Without non-school qualification ;  Unemployed ;  &gt; Females ;</t>
  </si>
  <si>
    <t>Victoria ;  Without non-school qualification ;  People who started current job in the last year ;  Persons ;</t>
  </si>
  <si>
    <t>Victoria ;  Without non-school qualification ;  People who started current job in the last year ;  &gt; Males ;</t>
  </si>
  <si>
    <t>Victoria ;  Without non-school qualification ;  People who started current job in the last year ;  &gt; Females ;</t>
  </si>
  <si>
    <t>Queensland ;  Unemployed ;  Persons ;</t>
  </si>
  <si>
    <t>Queensland ;  Unemployed ;  &gt; Males ;</t>
  </si>
  <si>
    <t>Queensland ;  Unemployed ;  &gt; Females ;</t>
  </si>
  <si>
    <t>Queensland ;  People who started current job in the last year ;  Persons ;</t>
  </si>
  <si>
    <t>Queensland ;  People who started current job in the last year ;  &gt; Males ;</t>
  </si>
  <si>
    <t>Queensland ;  People who started current job in the last year ;  &gt; Females ;</t>
  </si>
  <si>
    <t>Queensland ;  Family member ;  Unemployed ;  Persons ;</t>
  </si>
  <si>
    <t>Queensland ;  Family member ;  Unemployed ;  &gt; Males ;</t>
  </si>
  <si>
    <t>Queensland ;  Family member ;  Unemployed ;  &gt; Females ;</t>
  </si>
  <si>
    <t>Queensland ;  Family member ;  People who started current job in the last year ;  Persons ;</t>
  </si>
  <si>
    <t>Queensland ;  Family member ;  People who started current job in the last year ;  &gt; Males ;</t>
  </si>
  <si>
    <t>Queensland ;  Family member ;  People who started current job in the last year ;  &gt; Females ;</t>
  </si>
  <si>
    <t>Queensland ;  &gt; Husband, wife or partner ;  Unemployed ;  Persons ;</t>
  </si>
  <si>
    <t>Queensland ;  &gt; Husband, wife or partner ;  Unemployed ;  &gt; Males ;</t>
  </si>
  <si>
    <t>Queensland ;  &gt; Husband, wife or partner ;  Unemployed ;  &gt; Females ;</t>
  </si>
  <si>
    <t>Queensland ;  &gt; Husband, wife or partner ;  People who started current job in the last year ;  Persons ;</t>
  </si>
  <si>
    <t>Queensland ;  &gt; Husband, wife or partner ;  People who started current job in the last year ;  &gt; Males ;</t>
  </si>
  <si>
    <t>Queensland ;  &gt; Husband, wife or partner ;  People who started current job in the last year ;  &gt; Females ;</t>
  </si>
  <si>
    <t>Queensland ;  &gt;&gt; Husband, wife or partner with dependants ;  Unemployed ;  Persons ;</t>
  </si>
  <si>
    <t>Queensland ;  &gt;&gt; Husband, wife or partner with dependants ;  Unemployed ;  &gt; Males ;</t>
  </si>
  <si>
    <t>Queensland ;  &gt;&gt; Husband, wife or partner with dependants ;  Unemployed ;  &gt; Females ;</t>
  </si>
  <si>
    <t>Queensland ;  &gt;&gt; Husband, wife or partner with dependants ;  People who started current job in the last year ;  Persons ;</t>
  </si>
  <si>
    <t>Queensland ;  &gt;&gt; Husband, wife or partner with dependants ;  People who started current job in the last year ;  &gt; Males ;</t>
  </si>
  <si>
    <t>Queensland ;  &gt;&gt; Husband, wife or partner with dependants ;  People who started current job in the last year ;  &gt; Females ;</t>
  </si>
  <si>
    <t>Queensland ;  &gt;&gt; Husband, wife or partner without dependants ;  Unemployed ;  Persons ;</t>
  </si>
  <si>
    <t>Queensland ;  &gt;&gt; Husband, wife or partner without dependants ;  Unemployed ;  &gt; Males ;</t>
  </si>
  <si>
    <t>Queensland ;  &gt;&gt; Husband, wife or partner without dependants ;  Unemployed ;  &gt; Females ;</t>
  </si>
  <si>
    <t>Queensland ;  &gt;&gt; Husband, wife or partner without dependants ;  People who started current job in the last year ;  Persons ;</t>
  </si>
  <si>
    <t>Queensland ;  &gt;&gt; Husband, wife or partner without dependants ;  People who started current job in the last year ;  &gt; Males ;</t>
  </si>
  <si>
    <t>Queensland ;  &gt;&gt; Husband, wife or partner without dependants ;  People who started current job in the last year ;  &gt; Females ;</t>
  </si>
  <si>
    <t>Queensland ;  &gt; Lone parent ;  Unemployed ;  Persons ;</t>
  </si>
  <si>
    <t>Queensland ;  &gt; Lone parent ;  Unemployed ;  &gt; Males ;</t>
  </si>
  <si>
    <t>Queensland ;  &gt; Lone parent ;  Unemployed ;  &gt; Females ;</t>
  </si>
  <si>
    <t>Queensland ;  &gt; Lone parent ;  People who started current job in the last year ;  Persons ;</t>
  </si>
  <si>
    <t>Queensland ;  &gt; Lone parent ;  People who started current job in the last year ;  &gt; Males ;</t>
  </si>
  <si>
    <t>Queensland ;  &gt; Lone parent ;  People who started current job in the last year ;  &gt; Females ;</t>
  </si>
  <si>
    <t>Queensland ;  &gt; Dependent student ;  Unemployed ;  Persons ;</t>
  </si>
  <si>
    <t>Queensland ;  &gt; Dependent student ;  Unemployed ;  &gt; Males ;</t>
  </si>
  <si>
    <t>Queensland ;  &gt; Dependent student ;  Unemployed ;  &gt; Females ;</t>
  </si>
  <si>
    <t>Queensland ;  &gt; Dependent student ;  People who started current job in the last year ;  Persons ;</t>
  </si>
  <si>
    <t>Queensland ;  &gt; Dependent student ;  People who started current job in the last year ;  &gt; Males ;</t>
  </si>
  <si>
    <t>Queensland ;  &gt; Dependent student ;  People who started current job in the last year ;  &gt; Females ;</t>
  </si>
  <si>
    <t>Queensland ;  &gt; Non-dependent child ;  Unemployed ;  Persons ;</t>
  </si>
  <si>
    <t>Queensland ;  &gt; Non-dependent child ;  Unemployed ;  &gt; Males ;</t>
  </si>
  <si>
    <t>Queensland ;  &gt; Non-dependent child ;  Unemployed ;  &gt; Females ;</t>
  </si>
  <si>
    <t>Queensland ;  &gt; Non-dependent child ;  People who started current job in the last year ;  Persons ;</t>
  </si>
  <si>
    <t>Queensland ;  &gt; Non-dependent child ;  People who started current job in the last year ;  &gt; Males ;</t>
  </si>
  <si>
    <t>Queensland ;  &gt; Non-dependent child ;  People who started current job in the last year ;  &gt; Females ;</t>
  </si>
  <si>
    <t>Queensland ;  &gt; Other relative ;  Unemployed ;  Persons ;</t>
  </si>
  <si>
    <t>Queensland ;  &gt; Other relative ;  Unemployed ;  &gt; Males ;</t>
  </si>
  <si>
    <t>Queensland ;  &gt; Other relative ;  Unemployed ;  &gt; Females ;</t>
  </si>
  <si>
    <t>Queensland ;  &gt; Other relative ;  People who started current job in the last year ;  Persons ;</t>
  </si>
  <si>
    <t>Queensland ;  &gt; Other relative ;  People who started current job in the last year ;  &gt; Males ;</t>
  </si>
  <si>
    <t>Queensland ;  &gt; Other relative ;  People who started current job in the last year ;  &gt; Females ;</t>
  </si>
  <si>
    <t>Queensland ;  Not in a family ;  Unemployed ;  Persons ;</t>
  </si>
  <si>
    <t>Queensland ;  Not in a family ;  Unemployed ;  &gt; Males ;</t>
  </si>
  <si>
    <t>Queensland ;  Not in a family ;  Unemployed ;  &gt; Females ;</t>
  </si>
  <si>
    <t>Queensland ;  Not in a family ;  People who started current job in the last year ;  Persons ;</t>
  </si>
  <si>
    <t>Queensland ;  Not in a family ;  People who started current job in the last year ;  &gt; Males ;</t>
  </si>
  <si>
    <t>Queensland ;  Not in a family ;  People who started current job in the last year ;  &gt; Females ;</t>
  </si>
  <si>
    <t>Queensland ;  &gt; Person living alone ;  Unemployed ;  Persons ;</t>
  </si>
  <si>
    <t>Queensland ;  &gt; Person living alone ;  Unemployed ;  &gt; Males ;</t>
  </si>
  <si>
    <t>Queensland ;  &gt; Person living alone ;  Unemployed ;  &gt; Females ;</t>
  </si>
  <si>
    <t>Queensland ;  &gt; Person living alone ;  People who started current job in the last year ;  Persons ;</t>
  </si>
  <si>
    <t>A125996486V</t>
  </si>
  <si>
    <t>A126000086L</t>
  </si>
  <si>
    <t>A125998286L</t>
  </si>
  <si>
    <t>A125991086T</t>
  </si>
  <si>
    <t>A125994686A</t>
  </si>
  <si>
    <t>A125992886J</t>
  </si>
  <si>
    <t>A125996522T</t>
  </si>
  <si>
    <t>A126000122K</t>
  </si>
  <si>
    <t>A125998322K</t>
  </si>
  <si>
    <t>A125991122R</t>
  </si>
  <si>
    <t>A125994722X</t>
  </si>
  <si>
    <t>A125992922F</t>
  </si>
  <si>
    <t>A125996498C</t>
  </si>
  <si>
    <t>A126000098W</t>
  </si>
  <si>
    <t>A125998298W</t>
  </si>
  <si>
    <t>A125991098A</t>
  </si>
  <si>
    <t>A125994698K</t>
  </si>
  <si>
    <t>A125992898T</t>
  </si>
  <si>
    <t>A125996526A</t>
  </si>
  <si>
    <t>A126000126V</t>
  </si>
  <si>
    <t>A125998326V</t>
  </si>
  <si>
    <t>A125991126X</t>
  </si>
  <si>
    <t>A125994726J</t>
  </si>
  <si>
    <t>A125992926R</t>
  </si>
  <si>
    <t>A125996570K</t>
  </si>
  <si>
    <t>A126000170C</t>
  </si>
  <si>
    <t>A125998370C</t>
  </si>
  <si>
    <t>A125991170J</t>
  </si>
  <si>
    <t>A125994770T</t>
  </si>
  <si>
    <t>A125992970X</t>
  </si>
  <si>
    <t>A125996530T</t>
  </si>
  <si>
    <t>A126000130K</t>
  </si>
  <si>
    <t>A125998330K</t>
  </si>
  <si>
    <t>A125991130R</t>
  </si>
  <si>
    <t>A125994730X</t>
  </si>
  <si>
    <t>A125992930F</t>
  </si>
  <si>
    <t>A125996502J</t>
  </si>
  <si>
    <t>A126000102A</t>
  </si>
  <si>
    <t>A125998302A</t>
  </si>
  <si>
    <t>A125991102F</t>
  </si>
  <si>
    <t>A125994702R</t>
  </si>
  <si>
    <t>A125992902W</t>
  </si>
  <si>
    <t>A125996602T</t>
  </si>
  <si>
    <t>A126000202K</t>
  </si>
  <si>
    <t>A125998402K</t>
  </si>
  <si>
    <t>A125991202R</t>
  </si>
  <si>
    <t>A125994802X</t>
  </si>
  <si>
    <t>A125993002J</t>
  </si>
  <si>
    <t>A125996574V</t>
  </si>
  <si>
    <t>A126000174L</t>
  </si>
  <si>
    <t>A125998374L</t>
  </si>
  <si>
    <t>A125991174T</t>
  </si>
  <si>
    <t>A125994774A</t>
  </si>
  <si>
    <t>A125992974J</t>
  </si>
  <si>
    <t>A125996578C</t>
  </si>
  <si>
    <t>A126000178W</t>
  </si>
  <si>
    <t>A125998378W</t>
  </si>
  <si>
    <t>A125991178A</t>
  </si>
  <si>
    <t>A125994778K</t>
  </si>
  <si>
    <t>A125992978T</t>
  </si>
  <si>
    <t>A125996642K</t>
  </si>
  <si>
    <t>A126000242C</t>
  </si>
  <si>
    <t>A125998442C</t>
  </si>
  <si>
    <t>A125991242J</t>
  </si>
  <si>
    <t>A125994842T</t>
  </si>
  <si>
    <t>A125993042A</t>
  </si>
  <si>
    <t>A125996470A</t>
  </si>
  <si>
    <t>A126000070V</t>
  </si>
  <si>
    <t>A125998270V</t>
  </si>
  <si>
    <t>A125991070X</t>
  </si>
  <si>
    <t>A125994670J</t>
  </si>
  <si>
    <t>A125992870R</t>
  </si>
  <si>
    <t>A125996534A</t>
  </si>
  <si>
    <t>A126000134V</t>
  </si>
  <si>
    <t>A125998334V</t>
  </si>
  <si>
    <t>A125991134X</t>
  </si>
  <si>
    <t>A125994734J</t>
  </si>
  <si>
    <t>A125992934R</t>
  </si>
  <si>
    <t>A125996490K</t>
  </si>
  <si>
    <t>A126000090C</t>
  </si>
  <si>
    <t>A125998290C</t>
  </si>
  <si>
    <t>A125991090J</t>
  </si>
  <si>
    <t>A125994690T</t>
  </si>
  <si>
    <t>A125992890X</t>
  </si>
  <si>
    <t>A125996582V</t>
  </si>
  <si>
    <t>A126000182L</t>
  </si>
  <si>
    <t>A125998382L</t>
  </si>
  <si>
    <t>A125991182T</t>
  </si>
  <si>
    <t>A125994782A</t>
  </si>
  <si>
    <t>A125992982J</t>
  </si>
  <si>
    <t>A125996586C</t>
  </si>
  <si>
    <t>A126000186W</t>
  </si>
  <si>
    <t>A125998386W</t>
  </si>
  <si>
    <t>A125991186A</t>
  </si>
  <si>
    <t>A125994786K</t>
  </si>
  <si>
    <t>A125992986T</t>
  </si>
  <si>
    <t>A125996506T</t>
  </si>
  <si>
    <t>A126000106K</t>
  </si>
  <si>
    <t>A125998306K</t>
  </si>
  <si>
    <t>A125991106R</t>
  </si>
  <si>
    <t>A125994706X</t>
  </si>
  <si>
    <t>A125992906F</t>
  </si>
  <si>
    <t>A125996474K</t>
  </si>
  <si>
    <t>A126000074C</t>
  </si>
  <si>
    <t>A125998274C</t>
  </si>
  <si>
    <t>A125991074J</t>
  </si>
  <si>
    <t>A125994674T</t>
  </si>
  <si>
    <t>A125992874X</t>
  </si>
  <si>
    <t>A125996646V</t>
  </si>
  <si>
    <t>A126000246L</t>
  </si>
  <si>
    <t>A125998446L</t>
  </si>
  <si>
    <t>A125991246T</t>
  </si>
  <si>
    <t>A125994846A</t>
  </si>
  <si>
    <t>A125993046K</t>
  </si>
  <si>
    <t>A125996538K</t>
  </si>
  <si>
    <t>A126000138C</t>
  </si>
  <si>
    <t>A125998338C</t>
  </si>
  <si>
    <t>A125991138J</t>
  </si>
  <si>
    <t>A125994738T</t>
  </si>
  <si>
    <t>A125992938X</t>
  </si>
  <si>
    <t>A125996606A</t>
  </si>
  <si>
    <t>A126000206V</t>
  </si>
  <si>
    <t>A125998406V</t>
  </si>
  <si>
    <t>A125991206X</t>
  </si>
  <si>
    <t>A125994806J</t>
  </si>
  <si>
    <t>A125993006T</t>
  </si>
  <si>
    <t>A125996650K</t>
  </si>
  <si>
    <t>A126000250C</t>
  </si>
  <si>
    <t>A125998450C</t>
  </si>
  <si>
    <t>A125991250J</t>
  </si>
  <si>
    <t>A125994850T</t>
  </si>
  <si>
    <t>A125993050A</t>
  </si>
  <si>
    <t>A125997478L</t>
  </si>
  <si>
    <t>A126001078F</t>
  </si>
  <si>
    <t>A125999278F</t>
  </si>
  <si>
    <t>A125992078K</t>
  </si>
  <si>
    <t>A125995678V</t>
  </si>
  <si>
    <t>A125993878A</t>
  </si>
  <si>
    <t>A125997610K</t>
  </si>
  <si>
    <t>A126001210C</t>
  </si>
  <si>
    <t>A125999410C</t>
  </si>
  <si>
    <t>A125992210J</t>
  </si>
  <si>
    <t>A125995810T</t>
  </si>
  <si>
    <t>A125994010A</t>
  </si>
  <si>
    <t>A125997542V</t>
  </si>
  <si>
    <t>A126001142L</t>
  </si>
  <si>
    <t>A125999342L</t>
  </si>
  <si>
    <t>A125992142T</t>
  </si>
  <si>
    <t>A125995742A</t>
  </si>
  <si>
    <t>A125993942J</t>
  </si>
  <si>
    <t>A125997614V</t>
  </si>
  <si>
    <t>A126001214L</t>
  </si>
  <si>
    <t>A125999414L</t>
  </si>
  <si>
    <t>A125992214T</t>
  </si>
  <si>
    <t>A125995814A</t>
  </si>
  <si>
    <t>A125994014K</t>
  </si>
  <si>
    <t>A125997618C</t>
  </si>
  <si>
    <t>A126001218W</t>
  </si>
  <si>
    <t>A125999418W</t>
  </si>
  <si>
    <t>A125992218A</t>
  </si>
  <si>
    <t>A125995818K</t>
  </si>
  <si>
    <t>A125994018V</t>
  </si>
  <si>
    <t>A125997546C</t>
  </si>
  <si>
    <t>A126001146W</t>
  </si>
  <si>
    <t>A125999346W</t>
  </si>
  <si>
    <t>A125992146A</t>
  </si>
  <si>
    <t>A125995746K</t>
  </si>
  <si>
    <t>A125993946T</t>
  </si>
  <si>
    <t>A125997550V</t>
  </si>
  <si>
    <t>A126001150L</t>
  </si>
  <si>
    <t>A125999350L</t>
  </si>
  <si>
    <t>A125992150T</t>
  </si>
  <si>
    <t>A125995750A</t>
  </si>
  <si>
    <t>A125993950J</t>
  </si>
  <si>
    <t>A125997590L</t>
  </si>
  <si>
    <t>A126001190F</t>
  </si>
  <si>
    <t>A125999390F</t>
  </si>
  <si>
    <t>A125992190K</t>
  </si>
  <si>
    <t>A125995790V</t>
  </si>
  <si>
    <t>A125993990A</t>
  </si>
  <si>
    <t>A125997510A</t>
  </si>
  <si>
    <t>A126001110V</t>
  </si>
  <si>
    <t>A125999310V</t>
  </si>
  <si>
    <t>A125992110X</t>
  </si>
  <si>
    <t>A125995710J</t>
  </si>
  <si>
    <t>A125993910R</t>
  </si>
  <si>
    <t>A125997622V</t>
  </si>
  <si>
    <t>A126001222L</t>
  </si>
  <si>
    <t>A125999422L</t>
  </si>
  <si>
    <t>A125992222T</t>
  </si>
  <si>
    <t>A125995822A</t>
  </si>
  <si>
    <t>A125994022K</t>
  </si>
  <si>
    <t>A125997554C</t>
  </si>
  <si>
    <t>A126001154W</t>
  </si>
  <si>
    <t>A125999354W</t>
  </si>
  <si>
    <t>A125992154A</t>
  </si>
  <si>
    <t>A125995754K</t>
  </si>
  <si>
    <t>A125993954T</t>
  </si>
  <si>
    <t>A125997482C</t>
  </si>
  <si>
    <t>A126001082W</t>
  </si>
  <si>
    <t>A125999282W</t>
  </si>
  <si>
    <t>A125992082A</t>
  </si>
  <si>
    <t>A125995682K</t>
  </si>
  <si>
    <t>A125993882T</t>
  </si>
  <si>
    <t>A125997558L</t>
  </si>
  <si>
    <t>A126001158F</t>
  </si>
  <si>
    <t>A125999358F</t>
  </si>
  <si>
    <t>A125992158K</t>
  </si>
  <si>
    <t>A125995758V</t>
  </si>
  <si>
    <t>A125993958A</t>
  </si>
  <si>
    <t>A125997562C</t>
  </si>
  <si>
    <t>A126001162W</t>
  </si>
  <si>
    <t>A125999362W</t>
  </si>
  <si>
    <t>A125992162A</t>
  </si>
  <si>
    <t>A125995762K</t>
  </si>
  <si>
    <t>A125993962T</t>
  </si>
  <si>
    <t>A125997634C</t>
  </si>
  <si>
    <t>A126001234W</t>
  </si>
  <si>
    <t>A125999434W</t>
  </si>
  <si>
    <t>A125992234A</t>
  </si>
  <si>
    <t>A125995834K</t>
  </si>
  <si>
    <t>A125994034V</t>
  </si>
  <si>
    <t>A125997454V</t>
  </si>
  <si>
    <t>A126001054L</t>
  </si>
  <si>
    <t>A125999254L</t>
  </si>
  <si>
    <t>A125992054T</t>
  </si>
  <si>
    <t>A125995654A</t>
  </si>
  <si>
    <t>A125993854J</t>
  </si>
  <si>
    <t>A125997626C</t>
  </si>
  <si>
    <t>A126001226W</t>
  </si>
  <si>
    <t>A125999426W</t>
  </si>
  <si>
    <t>A125992226A</t>
  </si>
  <si>
    <t>A125995826K</t>
  </si>
  <si>
    <t>A125994026V</t>
  </si>
  <si>
    <t>A125997630V</t>
  </si>
  <si>
    <t>A126001230L</t>
  </si>
  <si>
    <t>A125999430L</t>
  </si>
  <si>
    <t>A125992230T</t>
  </si>
  <si>
    <t>A125995830A</t>
  </si>
  <si>
    <t>A125994030K</t>
  </si>
  <si>
    <t>A125997458C</t>
  </si>
  <si>
    <t>A126001058W</t>
  </si>
  <si>
    <t>A125999258W</t>
  </si>
  <si>
    <t>A125992058A</t>
  </si>
  <si>
    <t>A125995658K</t>
  </si>
  <si>
    <t>A125993858T</t>
  </si>
  <si>
    <t>A125997514K</t>
  </si>
  <si>
    <t>A126001114C</t>
  </si>
  <si>
    <t>A125999314C</t>
  </si>
  <si>
    <t>A125992114J</t>
  </si>
  <si>
    <t>Queensland ;  &gt; Person living alone ;  People who started current job in the last year ;  &gt; Males ;</t>
  </si>
  <si>
    <t>Queensland ;  &gt; Person living alone ;  People who started current job in the last year ;  &gt; Females ;</t>
  </si>
  <si>
    <t>Queensland ;  &gt; Person living with non-relatives ;  Unemployed ;  Persons ;</t>
  </si>
  <si>
    <t>Queensland ;  &gt; Person living with non-relatives ;  Unemployed ;  &gt; Males ;</t>
  </si>
  <si>
    <t>Queensland ;  &gt; Person living with non-relatives ;  Unemployed ;  &gt; Females ;</t>
  </si>
  <si>
    <t>Queensland ;  &gt; Person living with non-relatives ;  People who started current job in the last year ;  Persons ;</t>
  </si>
  <si>
    <t>Queensland ;  &gt; Person living with non-relatives ;  People who started current job in the last year ;  &gt; Males ;</t>
  </si>
  <si>
    <t>Queensland ;  &gt; Person living with non-relatives ;  People who started current job in the last year ;  &gt; Females ;</t>
  </si>
  <si>
    <t>Queensland ;  Relationship not determined ;  Unemployed ;  Persons ;</t>
  </si>
  <si>
    <t>Queensland ;  Relationship not determined ;  Unemployed ;  &gt; Males ;</t>
  </si>
  <si>
    <t>Queensland ;  Relationship not determined ;  Unemployed ;  &gt; Females ;</t>
  </si>
  <si>
    <t>Queensland ;  Relationship not determined ;  People who started current job in the last year ;  Persons ;</t>
  </si>
  <si>
    <t>Queensland ;  Relationship not determined ;  People who started current job in the last year ;  &gt; Males ;</t>
  </si>
  <si>
    <t>Queensland ;  Relationship not determined ;  People who started current job in the last year ;  &gt; Females ;</t>
  </si>
  <si>
    <t>Queensland ;  No jobs in last 12 months ;  Unemployed ;  Persons ;</t>
  </si>
  <si>
    <t>Queensland ;  No jobs in last 12 months ;  Unemployed ;  &gt; Males ;</t>
  </si>
  <si>
    <t>Queensland ;  No jobs in last 12 months ;  Unemployed ;  &gt; Females ;</t>
  </si>
  <si>
    <t>Queensland ;  One job in last 12 months ;  Unemployed ;  Persons ;</t>
  </si>
  <si>
    <t>Queensland ;  One job in last 12 months ;  Unemployed ;  &gt; Males ;</t>
  </si>
  <si>
    <t>Queensland ;  One job in last 12 months ;  Unemployed ;  &gt; Females ;</t>
  </si>
  <si>
    <t>Queensland ;  One job in last 12 months ;  People who started current job in the last year ;  Persons ;</t>
  </si>
  <si>
    <t>Queensland ;  One job in last 12 months ;  People who started current job in the last year ;  &gt; Males ;</t>
  </si>
  <si>
    <t>Queensland ;  One job in last 12 months ;  People who started current job in the last year ;  &gt; Females ;</t>
  </si>
  <si>
    <t>Queensland ;  Two jobs in last 12 months ;  Unemployed ;  Persons ;</t>
  </si>
  <si>
    <t>Queensland ;  Two jobs in last 12 months ;  Unemployed ;  &gt; Males ;</t>
  </si>
  <si>
    <t>Queensland ;  Two jobs in last 12 months ;  Unemployed ;  &gt; Females ;</t>
  </si>
  <si>
    <t>Queensland ;  Two jobs in last 12 months ;  People who started current job in the last year ;  Persons ;</t>
  </si>
  <si>
    <t>Queensland ;  Two jobs in last 12 months ;  People who started current job in the last year ;  &gt; Males ;</t>
  </si>
  <si>
    <t>Queensland ;  Two jobs in last 12 months ;  People who started current job in the last year ;  &gt; Females ;</t>
  </si>
  <si>
    <t>Queensland ;  Three jobs in last 12 months ;  Unemployed ;  Persons ;</t>
  </si>
  <si>
    <t>Queensland ;  Three jobs in last 12 months ;  Unemployed ;  &gt; Males ;</t>
  </si>
  <si>
    <t>Queensland ;  Three jobs in last 12 months ;  Unemployed ;  &gt; Females ;</t>
  </si>
  <si>
    <t>Queensland ;  Three jobs in last 12 months ;  People who started current job in the last year ;  Persons ;</t>
  </si>
  <si>
    <t>Queensland ;  Three jobs in last 12 months ;  People who started current job in the last year ;  &gt; Males ;</t>
  </si>
  <si>
    <t>Queensland ;  Three jobs in last 12 months ;  People who started current job in the last year ;  &gt; Females ;</t>
  </si>
  <si>
    <t>Queensland ;  Four or more jobs in last 12 months ;  Unemployed ;  Persons ;</t>
  </si>
  <si>
    <t>Queensland ;  Four or more jobs in last 12 months ;  Unemployed ;  &gt; Males ;</t>
  </si>
  <si>
    <t>Queensland ;  Four or more jobs in last 12 months ;  Unemployed ;  &gt; Females ;</t>
  </si>
  <si>
    <t>Queensland ;  Four or more jobs in last 12 months ;  People who started current job in the last year ;  Persons ;</t>
  </si>
  <si>
    <t>Queensland ;  Four or more jobs in last 12 months ;  People who started current job in the last year ;  &gt; Males ;</t>
  </si>
  <si>
    <t>Queensland ;  Four or more jobs in last 12 months ;  People who started current job in the last year ;  &gt; Females ;</t>
  </si>
  <si>
    <t>Queensland ;  Steps taken:  Asked current employer for more work ;  People who started current job in the last year ;  Persons ;</t>
  </si>
  <si>
    <t>Queensland ;  Steps taken:  Asked current employer for more work ;  People who started current job in the last year ;  &gt; Males ;</t>
  </si>
  <si>
    <t>Queensland ;  Steps taken:  Asked current employer for more work ;  People who started current job in the last year ;  &gt; Females ;</t>
  </si>
  <si>
    <t>Queensland ;  Steps taken:  Wrote, phoned or applied in person to an employer ;  Unemployed ;  Persons ;</t>
  </si>
  <si>
    <t>Queensland ;  Steps taken:  Wrote, phoned or applied in person to an employer ;  Unemployed ;  &gt; Males ;</t>
  </si>
  <si>
    <t>Queensland ;  Steps taken:  Wrote, phoned or applied in person to an employer ;  Unemployed ;  &gt; Females ;</t>
  </si>
  <si>
    <t>Queensland ;  Steps taken:  Wrote, phoned or applied in person to an employer ;  People who started current job in the last year ;  Persons ;</t>
  </si>
  <si>
    <t>Queensland ;  Steps taken:  Wrote, phoned or applied in person to an employer ;  People who started current job in the last year ;  &gt; Males ;</t>
  </si>
  <si>
    <t>Queensland ;  Steps taken:  Wrote, phoned or applied in person to an employer ;  People who started current job in the last year ;  &gt; Females ;</t>
  </si>
  <si>
    <t>Queensland ;  Steps taken:  Answered an ad for a job on the Internet, newspaper, etc ;  Unemployed ;  Persons ;</t>
  </si>
  <si>
    <t>Queensland ;  Steps taken:  Answered an ad for a job on the Internet, newspaper, etc ;  Unemployed ;  &gt; Males ;</t>
  </si>
  <si>
    <t>Queensland ;  Steps taken:  Answered an ad for a job on the Internet, newspaper, etc ;  Unemployed ;  &gt; Females ;</t>
  </si>
  <si>
    <t>Queensland ;  Steps taken:  Answered an ad for a job on the Internet, newspaper, etc ;  People who started current job in the last year ;  Persons ;</t>
  </si>
  <si>
    <t>Queensland ;  Steps taken:  Answered an ad for a job on the Internet, newspaper, etc ;  People who started current job in the last year ;  &gt; Males ;</t>
  </si>
  <si>
    <t>Queensland ;  Steps taken:  Answered an ad for a job on the Internet, newspaper, etc ;  People who started current job in the last year ;  &gt; Females ;</t>
  </si>
  <si>
    <t>Queensland ;  Steps taken:  Had an interview with an employer ;  Unemployed ;  Persons ;</t>
  </si>
  <si>
    <t>Queensland ;  Steps taken:  Had an interview with an employer ;  Unemployed ;  &gt; Males ;</t>
  </si>
  <si>
    <t>Queensland ;  Steps taken:  Had an interview with an employer ;  Unemployed ;  &gt; Females ;</t>
  </si>
  <si>
    <t>Queensland ;  Steps taken:  Had an interview with an employer ;  People who started current job in the last year ;  Persons ;</t>
  </si>
  <si>
    <t>Queensland ;  Steps taken:  Had an interview with an employer ;  People who started current job in the last year ;  &gt; Males ;</t>
  </si>
  <si>
    <t>Queensland ;  Steps taken:  Had an interview with an employer ;  People who started current job in the last year ;  &gt; Females ;</t>
  </si>
  <si>
    <t>Queensland ;  Steps taken:  Contacted friends or relatives ;  Unemployed ;  Persons ;</t>
  </si>
  <si>
    <t>Queensland ;  Steps taken:  Contacted friends or relatives ;  Unemployed ;  &gt; Males ;</t>
  </si>
  <si>
    <t>Queensland ;  Steps taken:  Contacted friends or relatives ;  Unemployed ;  &gt; Females ;</t>
  </si>
  <si>
    <t>Queensland ;  Steps taken:  Contacted friends or relatives ;  People who started current job in the last year ;  Persons ;</t>
  </si>
  <si>
    <t>Queensland ;  Steps taken:  Contacted friends or relatives ;  People who started current job in the last year ;  &gt; Males ;</t>
  </si>
  <si>
    <t>Queensland ;  Steps taken:  Contacted friends or relatives ;  People who started current job in the last year ;  &gt; Females ;</t>
  </si>
  <si>
    <t>Queensland ;  Steps taken:  Took steps to purchase or start up own business ;  Unemployed ;  Persons ;</t>
  </si>
  <si>
    <t>Queensland ;  Steps taken:  Took steps to purchase or start up own business ;  Unemployed ;  &gt; Males ;</t>
  </si>
  <si>
    <t>Queensland ;  Steps taken:  Took steps to purchase or start up own business ;  Unemployed ;  &gt; Females ;</t>
  </si>
  <si>
    <t>Queensland ;  Steps taken:  Took steps to purchase or start up own business ;  People who started current job in the last year ;  Persons ;</t>
  </si>
  <si>
    <t>Queensland ;  Steps taken:  Took steps to purchase or start up own business ;  People who started current job in the last year ;  &gt; Males ;</t>
  </si>
  <si>
    <t>Queensland ;  Steps taken:  Took steps to purchase or start up own business ;  People who started current job in the last year ;  &gt; Females ;</t>
  </si>
  <si>
    <t>Queensland ;  Steps taken:  Advertised or tendered for work ;  Unemployed ;  Persons ;</t>
  </si>
  <si>
    <t>Queensland ;  Steps taken:  Advertised or tendered for work ;  Unemployed ;  &gt; Males ;</t>
  </si>
  <si>
    <t>Queensland ;  Steps taken:  Advertised or tendered for work ;  Unemployed ;  &gt; Females ;</t>
  </si>
  <si>
    <t>Queensland ;  Steps taken:  Advertised or tendered for work ;  People who started current job in the last year ;  Persons ;</t>
  </si>
  <si>
    <t>Queensland ;  Steps taken:  Advertised or tendered for work ;  People who started current job in the last year ;  &gt; Males ;</t>
  </si>
  <si>
    <t>Queensland ;  Steps taken:  Advertised or tendered for work ;  People who started current job in the last year ;  &gt; Females ;</t>
  </si>
  <si>
    <t>Queensland ;  Steps taken:  Checked or registered with a jobactive Australia provider ;  Unemployed ;  Persons ;</t>
  </si>
  <si>
    <t>Queensland ;  Steps taken:  Checked or registered with a jobactive Australia provider ;  Unemployed ;  &gt; Males ;</t>
  </si>
  <si>
    <t>Queensland ;  Steps taken:  Checked or registered with a jobactive Australia provider ;  Unemployed ;  &gt; Females ;</t>
  </si>
  <si>
    <t>Queensland ;  Steps taken:  Checked or registered with a jobactive Australia provider ;  People who started current job in the last year ;  Persons ;</t>
  </si>
  <si>
    <t>Queensland ;  Steps taken:  Checked or registered with a jobactive Australia provider ;  People who started current job in the last year ;  &gt; Males ;</t>
  </si>
  <si>
    <t>Queensland ;  Steps taken:  Checked or registered with a jobactive Australia provider ;  People who started current job in the last year ;  &gt; Females ;</t>
  </si>
  <si>
    <t>Queensland ;  Steps taken:  Checked or registered with other employment agency ;  Unemployed ;  Persons ;</t>
  </si>
  <si>
    <t>Queensland ;  Steps taken:  Checked or registered with other employment agency ;  Unemployed ;  &gt; Males ;</t>
  </si>
  <si>
    <t>Queensland ;  Steps taken:  Checked or registered with other employment agency ;  Unemployed ;  &gt; Females ;</t>
  </si>
  <si>
    <t>Queensland ;  Steps taken:  Checked or registered with other employment agency ;  People who started current job in the last year ;  Persons ;</t>
  </si>
  <si>
    <t>Queensland ;  Steps taken:  Checked or registered with other employment agency ;  People who started current job in the last year ;  &gt; Males ;</t>
  </si>
  <si>
    <t>Queensland ;  Steps taken:  Checked or registered with other employment agency ;  People who started current job in the last year ;  &gt; Females ;</t>
  </si>
  <si>
    <t>Queensland ;  Steps taken:  Looked at ads for jobs on the Internet, newspaper, etc ;  Unemployed ;  Persons ;</t>
  </si>
  <si>
    <t>Queensland ;  Steps taken:  Looked at ads for jobs on the Internet, newspaper, etc ;  Unemployed ;  &gt; Males ;</t>
  </si>
  <si>
    <t>Queensland ;  Steps taken:  Looked at ads for jobs on the Internet, newspaper, etc ;  Unemployed ;  &gt; Females ;</t>
  </si>
  <si>
    <t>Queensland ;  Steps taken:  Looked at ads for jobs on the Internet, newspaper, etc ;  People who started current job in the last year ;  Persons ;</t>
  </si>
  <si>
    <t>Queensland ;  Steps taken:  Looked at ads for jobs on the Internet, newspaper, etc ;  People who started current job in the last year ;  &gt; Males ;</t>
  </si>
  <si>
    <t>Queensland ;  Steps taken:  Looked at ads for jobs on the Internet, newspaper, etc ;  People who started current job in the last year ;  &gt; Females ;</t>
  </si>
  <si>
    <t>Queensland ;  Steps taken:  Registered with Centrelink as a job seeker ;  Unemployed ;  Persons ;</t>
  </si>
  <si>
    <t>Queensland ;  Steps taken:  Registered with Centrelink as a job seeker ;  Unemployed ;  &gt; Males ;</t>
  </si>
  <si>
    <t>Queensland ;  Steps taken:  Registered with Centrelink as a job seeker ;  Unemployed ;  &gt; Females ;</t>
  </si>
  <si>
    <t>Queensland ;  Steps taken:  Registered with Centrelink as a job seeker ;  People who started current job in the last year ;  Persons ;</t>
  </si>
  <si>
    <t>Queensland ;  Steps taken:  Registered with Centrelink as a job seeker ;  People who started current job in the last year ;  &gt; Males ;</t>
  </si>
  <si>
    <t>Queensland ;  Steps taken:  Registered with Centrelink as a job seeker ;  People who started current job in the last year ;  &gt; Females ;</t>
  </si>
  <si>
    <t>Queensland ;  Steps taken:  Other steps ;  Unemployed ;  Persons ;</t>
  </si>
  <si>
    <t>Queensland ;  Steps taken:  Other steps ;  Unemployed ;  &gt; Males ;</t>
  </si>
  <si>
    <t>Queensland ;  Steps taken:  Other steps ;  Unemployed ;  &gt; Females ;</t>
  </si>
  <si>
    <t>Queensland ;  Steps taken:  Other steps ;  People who started current job in the last year ;  Persons ;</t>
  </si>
  <si>
    <t>Queensland ;  Steps taken:  Other steps ;  People who started current job in the last year ;  &gt; Males ;</t>
  </si>
  <si>
    <t>Queensland ;  Steps taken:  Other steps ;  People who started current job in the last year ;  &gt; Females ;</t>
  </si>
  <si>
    <t>Queensland ;  Did not take steps to look for work or more hours ;  Unemployed ;  Persons ;</t>
  </si>
  <si>
    <t>Queensland ;  Did not take steps to look for work or more hours ;  Unemployed ;  &gt; Males ;</t>
  </si>
  <si>
    <t>Queensland ;  Did not take steps to look for work or more hours ;  Unemployed ;  &gt; Females ;</t>
  </si>
  <si>
    <t>Queensland ;  Did not take steps to look for work or more hours ;  People who started current job in the last year ;  Persons ;</t>
  </si>
  <si>
    <t>Queensland ;  Did not take steps to look for work or more hours ;  People who started current job in the last year ;  &gt; Males ;</t>
  </si>
  <si>
    <t>Queensland ;  Did not take steps to look for work or more hours ;  People who started current job in the last year ;  &gt; Females ;</t>
  </si>
  <si>
    <t>Queensland ;  With non-school qualification ;  Unemployed ;  Persons ;</t>
  </si>
  <si>
    <t>Queensland ;  With non-school qualification ;  Unemployed ;  &gt; Males ;</t>
  </si>
  <si>
    <t>Queensland ;  With non-school qualification ;  Unemployed ;  &gt; Females ;</t>
  </si>
  <si>
    <t>Queensland ;  With non-school qualification ;  People who started current job in the last year ;  Persons ;</t>
  </si>
  <si>
    <t>Queensland ;  With non-school qualification ;  People who started current job in the last year ;  &gt; Males ;</t>
  </si>
  <si>
    <t>Queensland ;  With non-school qualification ;  People who started current job in the last year ;  &gt; Females ;</t>
  </si>
  <si>
    <t>Queensland ;  &gt; Postgraduate Degree ;  Unemployed ;  Persons ;</t>
  </si>
  <si>
    <t>Queensland ;  &gt; Postgraduate Degree ;  Unemployed ;  &gt; Males ;</t>
  </si>
  <si>
    <t>Queensland ;  &gt; Postgraduate Degree ;  Unemployed ;  &gt; Females ;</t>
  </si>
  <si>
    <t>Queensland ;  &gt; Postgraduate Degree ;  People who started current job in the last year ;  Persons ;</t>
  </si>
  <si>
    <t>Queensland ;  &gt; Postgraduate Degree ;  People who started current job in the last year ;  &gt; Males ;</t>
  </si>
  <si>
    <t>Queensland ;  &gt; Postgraduate Degree ;  People who started current job in the last year ;  &gt; Females ;</t>
  </si>
  <si>
    <t>Queensland ;  &gt; Graduate Diploma or Certificate ;  Unemployed ;  Persons ;</t>
  </si>
  <si>
    <t>Queensland ;  &gt; Graduate Diploma or Certificate ;  Unemployed ;  &gt; Males ;</t>
  </si>
  <si>
    <t>Queensland ;  &gt; Graduate Diploma or Certificate ;  Unemployed ;  &gt; Females ;</t>
  </si>
  <si>
    <t>Queensland ;  &gt; Graduate Diploma or Certificate ;  People who started current job in the last year ;  Persons ;</t>
  </si>
  <si>
    <t>Queensland ;  &gt; Graduate Diploma or Certificate ;  People who started current job in the last year ;  &gt; Males ;</t>
  </si>
  <si>
    <t>Queensland ;  &gt; Graduate Diploma or Certificate ;  People who started current job in the last year ;  &gt; Females ;</t>
  </si>
  <si>
    <t>Queensland ;  &gt; Bachelor Degree ;  Unemployed ;  Persons ;</t>
  </si>
  <si>
    <t>Queensland ;  &gt; Bachelor Degree ;  Unemployed ;  &gt; Males ;</t>
  </si>
  <si>
    <t>Queensland ;  &gt; Bachelor Degree ;  Unemployed ;  &gt; Females ;</t>
  </si>
  <si>
    <t>Queensland ;  &gt; Bachelor Degree ;  People who started current job in the last year ;  Persons ;</t>
  </si>
  <si>
    <t>Queensland ;  &gt; Bachelor Degree ;  People who started current job in the last year ;  &gt; Males ;</t>
  </si>
  <si>
    <t>Queensland ;  &gt; Bachelor Degree ;  People who started current job in the last year ;  &gt; Females ;</t>
  </si>
  <si>
    <t>Queensland ;  &gt; Advanced Diploma or Diploma ;  Unemployed ;  Persons ;</t>
  </si>
  <si>
    <t>Queensland ;  &gt; Advanced Diploma or Diploma ;  Unemployed ;  &gt; Males ;</t>
  </si>
  <si>
    <t>Queensland ;  &gt; Advanced Diploma or Diploma ;  Unemployed ;  &gt; Females ;</t>
  </si>
  <si>
    <t>Queensland ;  &gt; Advanced Diploma or Diploma ;  People who started current job in the last year ;  Persons ;</t>
  </si>
  <si>
    <t>Queensland ;  &gt; Advanced Diploma or Diploma ;  People who started current job in the last year ;  &gt; Males ;</t>
  </si>
  <si>
    <t>Queensland ;  &gt; Advanced Diploma or Diploma ;  People who started current job in the last year ;  &gt; Females ;</t>
  </si>
  <si>
    <t>Queensland ;  &gt; Certificate III or IV ;  Unemployed ;  Persons ;</t>
  </si>
  <si>
    <t>Queensland ;  &gt; Certificate III or IV ;  Unemployed ;  &gt; Males ;</t>
  </si>
  <si>
    <t>Queensland ;  &gt; Certificate III or IV ;  Unemployed ;  &gt; Females ;</t>
  </si>
  <si>
    <t>Queensland ;  &gt; Certificate III or IV ;  People who started current job in the last year ;  Persons ;</t>
  </si>
  <si>
    <t>Queensland ;  &gt; Certificate III or IV ;  People who started current job in the last year ;  &gt; Males ;</t>
  </si>
  <si>
    <t>Queensland ;  &gt; Certificate III or IV ;  People who started current job in the last year ;  &gt; Females ;</t>
  </si>
  <si>
    <t>Queensland ;  &gt; Certificate I or II ;  Unemployed ;  Persons ;</t>
  </si>
  <si>
    <t>Queensland ;  &gt; Certificate I or II ;  Unemployed ;  &gt; Males ;</t>
  </si>
  <si>
    <t>Queensland ;  &gt; Certificate I or II ;  Unemployed ;  &gt; Females ;</t>
  </si>
  <si>
    <t>Queensland ;  &gt; Certificate I or II ;  People who started current job in the last year ;  Persons ;</t>
  </si>
  <si>
    <t>Queensland ;  &gt; Certificate I or II ;  People who started current job in the last year ;  &gt; Males ;</t>
  </si>
  <si>
    <t>Queensland ;  &gt; Certificate I or II ;  People who started current job in the last year ;  &gt; Females ;</t>
  </si>
  <si>
    <t>Queensland ;  &gt; Certificate nfd ;  Unemployed ;  Persons ;</t>
  </si>
  <si>
    <t>Queensland ;  &gt; Certificate nfd ;  Unemployed ;  &gt; Males ;</t>
  </si>
  <si>
    <t>Queensland ;  &gt; Certificate nfd ;  Unemployed ;  &gt; Females ;</t>
  </si>
  <si>
    <t>Queensland ;  &gt; Certificate nfd ;  People who started current job in the last year ;  Persons ;</t>
  </si>
  <si>
    <t>Queensland ;  &gt; Certificate nfd ;  People who started current job in the last year ;  &gt; Males ;</t>
  </si>
  <si>
    <t>Queensland ;  &gt; Certificate nfd ;  People who started current job in the last year ;  &gt; Females ;</t>
  </si>
  <si>
    <t>Queensland ;  &gt; Level not determined ;  Unemployed ;  Persons ;</t>
  </si>
  <si>
    <t>Queensland ;  &gt; Level not determined ;  Unemployed ;  &gt; Males ;</t>
  </si>
  <si>
    <t>Queensland ;  &gt; Level not determined ;  Unemployed ;  &gt; Females ;</t>
  </si>
  <si>
    <t>Queensland ;  &gt; Level not determined ;  People who started current job in the last year ;  Persons ;</t>
  </si>
  <si>
    <t>Queensland ;  &gt; Level not determined ;  People who started current job in the last year ;  &gt; Males ;</t>
  </si>
  <si>
    <t>Queensland ;  &gt; Level not determined ;  People who started current job in the last year ;  &gt; Females ;</t>
  </si>
  <si>
    <t>Queensland ;  Without non-school qualification ;  Unemployed ;  Persons ;</t>
  </si>
  <si>
    <t>Queensland ;  Without non-school qualification ;  Unemployed ;  &gt; Males ;</t>
  </si>
  <si>
    <t>Queensland ;  Without non-school qualification ;  Unemployed ;  &gt; Females ;</t>
  </si>
  <si>
    <t>Queensland ;  Without non-school qualification ;  People who started current job in the last year ;  Persons ;</t>
  </si>
  <si>
    <t>Queensland ;  Without non-school qualification ;  People who started current job in the last year ;  &gt; Males ;</t>
  </si>
  <si>
    <t>Queensland ;  Without non-school qualification ;  People who started current job in the last year ;  &gt; Females ;</t>
  </si>
  <si>
    <t>South Australia ;  Unemployed ;  Persons ;</t>
  </si>
  <si>
    <t>South Australia ;  Unemployed ;  &gt; Males ;</t>
  </si>
  <si>
    <t>South Australia ;  Unemployed ;  &gt; Females ;</t>
  </si>
  <si>
    <t>South Australia ;  People who started current job in the last year ;  Persons ;</t>
  </si>
  <si>
    <t>South Australia ;  People who started current job in the last year ;  &gt; Males ;</t>
  </si>
  <si>
    <t>South Australia ;  People who started current job in the last year ;  &gt; Females ;</t>
  </si>
  <si>
    <t>South Australia ;  Family member ;  Unemployed ;  Persons ;</t>
  </si>
  <si>
    <t>South Australia ;  Family member ;  Unemployed ;  &gt; Males ;</t>
  </si>
  <si>
    <t>South Australia ;  Family member ;  Unemployed ;  &gt; Females ;</t>
  </si>
  <si>
    <t>South Australia ;  Family member ;  People who started current job in the last year ;  Persons ;</t>
  </si>
  <si>
    <t>South Australia ;  Family member ;  People who started current job in the last year ;  &gt; Males ;</t>
  </si>
  <si>
    <t>South Australia ;  Family member ;  People who started current job in the last year ;  &gt; Females ;</t>
  </si>
  <si>
    <t>South Australia ;  &gt; Husband, wife or partner ;  Unemployed ;  Persons ;</t>
  </si>
  <si>
    <t>South Australia ;  &gt; Husband, wife or partner ;  Unemployed ;  &gt; Males ;</t>
  </si>
  <si>
    <t>South Australia ;  &gt; Husband, wife or partner ;  Unemployed ;  &gt; Females ;</t>
  </si>
  <si>
    <t>South Australia ;  &gt; Husband, wife or partner ;  People who started current job in the last year ;  Persons ;</t>
  </si>
  <si>
    <t>South Australia ;  &gt; Husband, wife or partner ;  People who started current job in the last year ;  &gt; Males ;</t>
  </si>
  <si>
    <t>South Australia ;  &gt; Husband, wife or partner ;  People who started current job in the last year ;  &gt; Females ;</t>
  </si>
  <si>
    <t>South Australia ;  &gt;&gt; Husband, wife or partner with dependants ;  Unemployed ;  Persons ;</t>
  </si>
  <si>
    <t>South Australia ;  &gt;&gt; Husband, wife or partner with dependants ;  Unemployed ;  &gt; Males ;</t>
  </si>
  <si>
    <t>A125995714T</t>
  </si>
  <si>
    <t>A125993914X</t>
  </si>
  <si>
    <t>A125997566L</t>
  </si>
  <si>
    <t>A126001166F</t>
  </si>
  <si>
    <t>A125999366F</t>
  </si>
  <si>
    <t>A125992166K</t>
  </si>
  <si>
    <t>A125995766V</t>
  </si>
  <si>
    <t>A125993966A</t>
  </si>
  <si>
    <t>A125997638L</t>
  </si>
  <si>
    <t>A126001238F</t>
  </si>
  <si>
    <t>A125999438F</t>
  </si>
  <si>
    <t>A125992238K</t>
  </si>
  <si>
    <t>A125995838V</t>
  </si>
  <si>
    <t>A125994038C</t>
  </si>
  <si>
    <t>A125997462V</t>
  </si>
  <si>
    <t>A126001062L</t>
  </si>
  <si>
    <t>A125999262L</t>
  </si>
  <si>
    <t>A125997594W</t>
  </si>
  <si>
    <t>A126001194R</t>
  </si>
  <si>
    <t>A125999394R</t>
  </si>
  <si>
    <t>A125992194V</t>
  </si>
  <si>
    <t>A125995794C</t>
  </si>
  <si>
    <t>A125993994K</t>
  </si>
  <si>
    <t>A125997598F</t>
  </si>
  <si>
    <t>A126001198X</t>
  </si>
  <si>
    <t>A125999398X</t>
  </si>
  <si>
    <t>A125992198C</t>
  </si>
  <si>
    <t>A125995798L</t>
  </si>
  <si>
    <t>A125993998V</t>
  </si>
  <si>
    <t>A125997494L</t>
  </si>
  <si>
    <t>A126001094F</t>
  </si>
  <si>
    <t>A125999294F</t>
  </si>
  <si>
    <t>A125992094K</t>
  </si>
  <si>
    <t>A125995694V</t>
  </si>
  <si>
    <t>A125993894A</t>
  </si>
  <si>
    <t>A125997466C</t>
  </si>
  <si>
    <t>A126001066W</t>
  </si>
  <si>
    <t>A125999266W</t>
  </si>
  <si>
    <t>A125992066A</t>
  </si>
  <si>
    <t>A125995666K</t>
  </si>
  <si>
    <t>A125993866T</t>
  </si>
  <si>
    <t>A125992118T</t>
  </si>
  <si>
    <t>A125995718A</t>
  </si>
  <si>
    <t>A125993918J</t>
  </si>
  <si>
    <t>A125997486L</t>
  </si>
  <si>
    <t>A126001086F</t>
  </si>
  <si>
    <t>A125999286F</t>
  </si>
  <si>
    <t>A125992086K</t>
  </si>
  <si>
    <t>A125995686V</t>
  </si>
  <si>
    <t>A125993886A</t>
  </si>
  <si>
    <t>A125997522K</t>
  </si>
  <si>
    <t>A126001122C</t>
  </si>
  <si>
    <t>A125999322C</t>
  </si>
  <si>
    <t>A125992122J</t>
  </si>
  <si>
    <t>A125995722T</t>
  </si>
  <si>
    <t>A125993922X</t>
  </si>
  <si>
    <t>A125997498W</t>
  </si>
  <si>
    <t>A126001098R</t>
  </si>
  <si>
    <t>A125999298R</t>
  </si>
  <si>
    <t>A125992098V</t>
  </si>
  <si>
    <t>A125995698C</t>
  </si>
  <si>
    <t>A125993898K</t>
  </si>
  <si>
    <t>A125997526V</t>
  </si>
  <si>
    <t>A126001126L</t>
  </si>
  <si>
    <t>A125999326L</t>
  </si>
  <si>
    <t>A125992126T</t>
  </si>
  <si>
    <t>A125995726A</t>
  </si>
  <si>
    <t>A125993926J</t>
  </si>
  <si>
    <t>A125997570C</t>
  </si>
  <si>
    <t>A126001170W</t>
  </si>
  <si>
    <t>A125999370W</t>
  </si>
  <si>
    <t>A125992170A</t>
  </si>
  <si>
    <t>A125995770K</t>
  </si>
  <si>
    <t>A125993970T</t>
  </si>
  <si>
    <t>A125997530K</t>
  </si>
  <si>
    <t>A126001130C</t>
  </si>
  <si>
    <t>A125999330C</t>
  </si>
  <si>
    <t>A125992130J</t>
  </si>
  <si>
    <t>A125995730T</t>
  </si>
  <si>
    <t>A125993930X</t>
  </si>
  <si>
    <t>A125997502A</t>
  </si>
  <si>
    <t>A126001102V</t>
  </si>
  <si>
    <t>A125999302V</t>
  </si>
  <si>
    <t>A125992102X</t>
  </si>
  <si>
    <t>A125995702J</t>
  </si>
  <si>
    <t>A125993902R</t>
  </si>
  <si>
    <t>A125997602K</t>
  </si>
  <si>
    <t>A126001202C</t>
  </si>
  <si>
    <t>A125999402C</t>
  </si>
  <si>
    <t>A125992202J</t>
  </si>
  <si>
    <t>A125995802T</t>
  </si>
  <si>
    <t>A125994002A</t>
  </si>
  <si>
    <t>A125997574L</t>
  </si>
  <si>
    <t>A126001174F</t>
  </si>
  <si>
    <t>A125999374F</t>
  </si>
  <si>
    <t>A125992174K</t>
  </si>
  <si>
    <t>A125995774V</t>
  </si>
  <si>
    <t>A125993974A</t>
  </si>
  <si>
    <t>A125997578W</t>
  </si>
  <si>
    <t>A126001178R</t>
  </si>
  <si>
    <t>A125999378R</t>
  </si>
  <si>
    <t>A125992178V</t>
  </si>
  <si>
    <t>A125995778C</t>
  </si>
  <si>
    <t>A125993978K</t>
  </si>
  <si>
    <t>A125997642C</t>
  </si>
  <si>
    <t>A126001242W</t>
  </si>
  <si>
    <t>A125999442W</t>
  </si>
  <si>
    <t>A125992242A</t>
  </si>
  <si>
    <t>A125995842K</t>
  </si>
  <si>
    <t>A125994042V</t>
  </si>
  <si>
    <t>A125997470V</t>
  </si>
  <si>
    <t>A126001070L</t>
  </si>
  <si>
    <t>A125999270L</t>
  </si>
  <si>
    <t>A125992070T</t>
  </si>
  <si>
    <t>A125995670A</t>
  </si>
  <si>
    <t>A125993870J</t>
  </si>
  <si>
    <t>A125997534V</t>
  </si>
  <si>
    <t>A126001134L</t>
  </si>
  <si>
    <t>A125999334L</t>
  </si>
  <si>
    <t>A125992134T</t>
  </si>
  <si>
    <t>A125995734A</t>
  </si>
  <si>
    <t>A125993934J</t>
  </si>
  <si>
    <t>A125997490C</t>
  </si>
  <si>
    <t>A126001090W</t>
  </si>
  <si>
    <t>A125999290W</t>
  </si>
  <si>
    <t>A125992090A</t>
  </si>
  <si>
    <t>A125995690K</t>
  </si>
  <si>
    <t>A125993890T</t>
  </si>
  <si>
    <t>A125997582L</t>
  </si>
  <si>
    <t>A126001182F</t>
  </si>
  <si>
    <t>A125999382F</t>
  </si>
  <si>
    <t>A125992182K</t>
  </si>
  <si>
    <t>A125995782V</t>
  </si>
  <si>
    <t>A125993982A</t>
  </si>
  <si>
    <t>A125997586W</t>
  </si>
  <si>
    <t>A126001186R</t>
  </si>
  <si>
    <t>A125999386R</t>
  </si>
  <si>
    <t>A125992186V</t>
  </si>
  <si>
    <t>A125995786C</t>
  </si>
  <si>
    <t>A125993986K</t>
  </si>
  <si>
    <t>A125997506K</t>
  </si>
  <si>
    <t>A126001106C</t>
  </si>
  <si>
    <t>A125999306C</t>
  </si>
  <si>
    <t>A125992106J</t>
  </si>
  <si>
    <t>A125995706T</t>
  </si>
  <si>
    <t>A125993906X</t>
  </si>
  <si>
    <t>A125997474C</t>
  </si>
  <si>
    <t>A126001074W</t>
  </si>
  <si>
    <t>A125999274W</t>
  </si>
  <si>
    <t>A125992074A</t>
  </si>
  <si>
    <t>A125995674K</t>
  </si>
  <si>
    <t>A125993874T</t>
  </si>
  <si>
    <t>A125997646L</t>
  </si>
  <si>
    <t>A126001246F</t>
  </si>
  <si>
    <t>A125999446F</t>
  </si>
  <si>
    <t>A125992246K</t>
  </si>
  <si>
    <t>A125995846V</t>
  </si>
  <si>
    <t>A125994046C</t>
  </si>
  <si>
    <t>A125997538C</t>
  </si>
  <si>
    <t>A126001138W</t>
  </si>
  <si>
    <t>A125999338W</t>
  </si>
  <si>
    <t>A125992138A</t>
  </si>
  <si>
    <t>A125995738K</t>
  </si>
  <si>
    <t>A125993938T</t>
  </si>
  <si>
    <t>A125997606V</t>
  </si>
  <si>
    <t>A126001206L</t>
  </si>
  <si>
    <t>A125999406L</t>
  </si>
  <si>
    <t>A125992206T</t>
  </si>
  <si>
    <t>A125995806A</t>
  </si>
  <si>
    <t>A125994006K</t>
  </si>
  <si>
    <t>A125997650C</t>
  </si>
  <si>
    <t>A126001250W</t>
  </si>
  <si>
    <t>A125999450W</t>
  </si>
  <si>
    <t>A125992250A</t>
  </si>
  <si>
    <t>A125995850K</t>
  </si>
  <si>
    <t>A125994050V</t>
  </si>
  <si>
    <t>A125997678F</t>
  </si>
  <si>
    <t>A126001278X</t>
  </si>
  <si>
    <t>A125999478X</t>
  </si>
  <si>
    <t>A125992278C</t>
  </si>
  <si>
    <t>A125995878L</t>
  </si>
  <si>
    <t>A125994078W</t>
  </si>
  <si>
    <t>A125997810C</t>
  </si>
  <si>
    <t>A126001410W</t>
  </si>
  <si>
    <t>A125999610W</t>
  </si>
  <si>
    <t>A125992410A</t>
  </si>
  <si>
    <t>A125996010L</t>
  </si>
  <si>
    <t>A125994210V</t>
  </si>
  <si>
    <t>A125997742L</t>
  </si>
  <si>
    <t>A126001342F</t>
  </si>
  <si>
    <t>A125999542F</t>
  </si>
  <si>
    <t>A125992342K</t>
  </si>
  <si>
    <t>A125995942V</t>
  </si>
  <si>
    <t>A125994142C</t>
  </si>
  <si>
    <t>A125997814L</t>
  </si>
  <si>
    <t>A126001414F</t>
  </si>
  <si>
    <t>A125999614F</t>
  </si>
  <si>
    <t>A125992414K</t>
  </si>
  <si>
    <t>A125996014W</t>
  </si>
  <si>
    <t>A125994214C</t>
  </si>
  <si>
    <t>A125997818W</t>
  </si>
  <si>
    <t>A126001418R</t>
  </si>
  <si>
    <t>A125999618R</t>
  </si>
  <si>
    <t>A125992418V</t>
  </si>
  <si>
    <t>A125996018F</t>
  </si>
  <si>
    <t>A125994218L</t>
  </si>
  <si>
    <t>A125997746W</t>
  </si>
  <si>
    <t>A126001346R</t>
  </si>
  <si>
    <t>A125999546R</t>
  </si>
  <si>
    <t>A125992346V</t>
  </si>
  <si>
    <t>A125995946C</t>
  </si>
  <si>
    <t>A125994146L</t>
  </si>
  <si>
    <t>A125997750L</t>
  </si>
  <si>
    <t>A126001350F</t>
  </si>
  <si>
    <t>A125999550F</t>
  </si>
  <si>
    <t>A125992350K</t>
  </si>
  <si>
    <t>A125995950V</t>
  </si>
  <si>
    <t>A125994150C</t>
  </si>
  <si>
    <t>A125997790F</t>
  </si>
  <si>
    <t>A126001390X</t>
  </si>
  <si>
    <t>A125999590X</t>
  </si>
  <si>
    <t>A125992390C</t>
  </si>
  <si>
    <t>A125995990L</t>
  </si>
  <si>
    <t>A125994190W</t>
  </si>
  <si>
    <t>A125997710V</t>
  </si>
  <si>
    <t>A126001310L</t>
  </si>
  <si>
    <t>A125999510L</t>
  </si>
  <si>
    <t>A125992310T</t>
  </si>
  <si>
    <t>A125995910A</t>
  </si>
  <si>
    <t>A125994110K</t>
  </si>
  <si>
    <t>A125997822L</t>
  </si>
  <si>
    <t>A126001422F</t>
  </si>
  <si>
    <t>A125999622F</t>
  </si>
  <si>
    <t>A125992422K</t>
  </si>
  <si>
    <t>A125996022W</t>
  </si>
  <si>
    <t>A125994222C</t>
  </si>
  <si>
    <t>A125997754W</t>
  </si>
  <si>
    <t>A126001354R</t>
  </si>
  <si>
    <t>A125999554R</t>
  </si>
  <si>
    <t>A125992354V</t>
  </si>
  <si>
    <t>A125995954C</t>
  </si>
  <si>
    <t>A125994154L</t>
  </si>
  <si>
    <t>A125997682W</t>
  </si>
  <si>
    <t>A126001282R</t>
  </si>
  <si>
    <t>A125999482R</t>
  </si>
  <si>
    <t>A125992282V</t>
  </si>
  <si>
    <t>A125995882C</t>
  </si>
  <si>
    <t>A125994082L</t>
  </si>
  <si>
    <t>A125997758F</t>
  </si>
  <si>
    <t>A126001358X</t>
  </si>
  <si>
    <t>South Australia ;  &gt;&gt; Husband, wife or partner with dependants ;  Unemployed ;  &gt; Females ;</t>
  </si>
  <si>
    <t>South Australia ;  &gt;&gt; Husband, wife or partner with dependants ;  People who started current job in the last year ;  Persons ;</t>
  </si>
  <si>
    <t>South Australia ;  &gt;&gt; Husband, wife or partner with dependants ;  People who started current job in the last year ;  &gt; Males ;</t>
  </si>
  <si>
    <t>South Australia ;  &gt;&gt; Husband, wife or partner with dependants ;  People who started current job in the last year ;  &gt; Females ;</t>
  </si>
  <si>
    <t>South Australia ;  &gt;&gt; Husband, wife or partner without dependants ;  Unemployed ;  Persons ;</t>
  </si>
  <si>
    <t>South Australia ;  &gt;&gt; Husband, wife or partner without dependants ;  Unemployed ;  &gt; Males ;</t>
  </si>
  <si>
    <t>South Australia ;  &gt;&gt; Husband, wife or partner without dependants ;  Unemployed ;  &gt; Females ;</t>
  </si>
  <si>
    <t>South Australia ;  &gt;&gt; Husband, wife or partner without dependants ;  People who started current job in the last year ;  Persons ;</t>
  </si>
  <si>
    <t>South Australia ;  &gt;&gt; Husband, wife or partner without dependants ;  People who started current job in the last year ;  &gt; Males ;</t>
  </si>
  <si>
    <t>South Australia ;  &gt;&gt; Husband, wife or partner without dependants ;  People who started current job in the last year ;  &gt; Females ;</t>
  </si>
  <si>
    <t>South Australia ;  &gt; Lone parent ;  Unemployed ;  Persons ;</t>
  </si>
  <si>
    <t>South Australia ;  &gt; Lone parent ;  Unemployed ;  &gt; Males ;</t>
  </si>
  <si>
    <t>South Australia ;  &gt; Lone parent ;  Unemployed ;  &gt; Females ;</t>
  </si>
  <si>
    <t>South Australia ;  &gt; Lone parent ;  People who started current job in the last year ;  Persons ;</t>
  </si>
  <si>
    <t>South Australia ;  &gt; Lone parent ;  People who started current job in the last year ;  &gt; Males ;</t>
  </si>
  <si>
    <t>South Australia ;  &gt; Lone parent ;  People who started current job in the last year ;  &gt; Females ;</t>
  </si>
  <si>
    <t>South Australia ;  &gt; Dependent student ;  Unemployed ;  Persons ;</t>
  </si>
  <si>
    <t>South Australia ;  &gt; Dependent student ;  Unemployed ;  &gt; Males ;</t>
  </si>
  <si>
    <t>South Australia ;  &gt; Dependent student ;  Unemployed ;  &gt; Females ;</t>
  </si>
  <si>
    <t>South Australia ;  &gt; Dependent student ;  People who started current job in the last year ;  Persons ;</t>
  </si>
  <si>
    <t>South Australia ;  &gt; Dependent student ;  People who started current job in the last year ;  &gt; Males ;</t>
  </si>
  <si>
    <t>South Australia ;  &gt; Dependent student ;  People who started current job in the last year ;  &gt; Females ;</t>
  </si>
  <si>
    <t>South Australia ;  &gt; Non-dependent child ;  Unemployed ;  Persons ;</t>
  </si>
  <si>
    <t>South Australia ;  &gt; Non-dependent child ;  Unemployed ;  &gt; Males ;</t>
  </si>
  <si>
    <t>South Australia ;  &gt; Non-dependent child ;  Unemployed ;  &gt; Females ;</t>
  </si>
  <si>
    <t>South Australia ;  &gt; Non-dependent child ;  People who started current job in the last year ;  Persons ;</t>
  </si>
  <si>
    <t>South Australia ;  &gt; Non-dependent child ;  People who started current job in the last year ;  &gt; Males ;</t>
  </si>
  <si>
    <t>South Australia ;  &gt; Non-dependent child ;  People who started current job in the last year ;  &gt; Females ;</t>
  </si>
  <si>
    <t>South Australia ;  &gt; Other relative ;  Unemployed ;  Persons ;</t>
  </si>
  <si>
    <t>South Australia ;  &gt; Other relative ;  Unemployed ;  &gt; Males ;</t>
  </si>
  <si>
    <t>South Australia ;  &gt; Other relative ;  Unemployed ;  &gt; Females ;</t>
  </si>
  <si>
    <t>South Australia ;  &gt; Other relative ;  People who started current job in the last year ;  Persons ;</t>
  </si>
  <si>
    <t>South Australia ;  &gt; Other relative ;  People who started current job in the last year ;  &gt; Males ;</t>
  </si>
  <si>
    <t>South Australia ;  &gt; Other relative ;  People who started current job in the last year ;  &gt; Females ;</t>
  </si>
  <si>
    <t>South Australia ;  Not in a family ;  Unemployed ;  Persons ;</t>
  </si>
  <si>
    <t>South Australia ;  Not in a family ;  Unemployed ;  &gt; Males ;</t>
  </si>
  <si>
    <t>South Australia ;  Not in a family ;  Unemployed ;  &gt; Females ;</t>
  </si>
  <si>
    <t>South Australia ;  Not in a family ;  People who started current job in the last year ;  Persons ;</t>
  </si>
  <si>
    <t>South Australia ;  Not in a family ;  People who started current job in the last year ;  &gt; Males ;</t>
  </si>
  <si>
    <t>South Australia ;  Not in a family ;  People who started current job in the last year ;  &gt; Females ;</t>
  </si>
  <si>
    <t>South Australia ;  &gt; Person living alone ;  Unemployed ;  Persons ;</t>
  </si>
  <si>
    <t>South Australia ;  &gt; Person living alone ;  Unemployed ;  &gt; Males ;</t>
  </si>
  <si>
    <t>South Australia ;  &gt; Person living alone ;  Unemployed ;  &gt; Females ;</t>
  </si>
  <si>
    <t>South Australia ;  &gt; Person living alone ;  People who started current job in the last year ;  Persons ;</t>
  </si>
  <si>
    <t>South Australia ;  &gt; Person living alone ;  People who started current job in the last year ;  &gt; Males ;</t>
  </si>
  <si>
    <t>South Australia ;  &gt; Person living alone ;  People who started current job in the last year ;  &gt; Females ;</t>
  </si>
  <si>
    <t>South Australia ;  &gt; Person living with non-relatives ;  Unemployed ;  Persons ;</t>
  </si>
  <si>
    <t>South Australia ;  &gt; Person living with non-relatives ;  Unemployed ;  &gt; Males ;</t>
  </si>
  <si>
    <t>South Australia ;  &gt; Person living with non-relatives ;  Unemployed ;  &gt; Females ;</t>
  </si>
  <si>
    <t>South Australia ;  &gt; Person living with non-relatives ;  People who started current job in the last year ;  Persons ;</t>
  </si>
  <si>
    <t>South Australia ;  &gt; Person living with non-relatives ;  People who started current job in the last year ;  &gt; Males ;</t>
  </si>
  <si>
    <t>South Australia ;  &gt; Person living with non-relatives ;  People who started current job in the last year ;  &gt; Females ;</t>
  </si>
  <si>
    <t>South Australia ;  Relationship not determined ;  Unemployed ;  Persons ;</t>
  </si>
  <si>
    <t>South Australia ;  Relationship not determined ;  Unemployed ;  &gt; Males ;</t>
  </si>
  <si>
    <t>South Australia ;  Relationship not determined ;  Unemployed ;  &gt; Females ;</t>
  </si>
  <si>
    <t>South Australia ;  Relationship not determined ;  People who started current job in the last year ;  Persons ;</t>
  </si>
  <si>
    <t>South Australia ;  Relationship not determined ;  People who started current job in the last year ;  &gt; Males ;</t>
  </si>
  <si>
    <t>South Australia ;  Relationship not determined ;  People who started current job in the last year ;  &gt; Females ;</t>
  </si>
  <si>
    <t>South Australia ;  No jobs in last 12 months ;  Unemployed ;  Persons ;</t>
  </si>
  <si>
    <t>South Australia ;  No jobs in last 12 months ;  Unemployed ;  &gt; Males ;</t>
  </si>
  <si>
    <t>South Australia ;  No jobs in last 12 months ;  Unemployed ;  &gt; Females ;</t>
  </si>
  <si>
    <t>South Australia ;  One job in last 12 months ;  Unemployed ;  Persons ;</t>
  </si>
  <si>
    <t>South Australia ;  One job in last 12 months ;  Unemployed ;  &gt; Males ;</t>
  </si>
  <si>
    <t>South Australia ;  One job in last 12 months ;  Unemployed ;  &gt; Females ;</t>
  </si>
  <si>
    <t>South Australia ;  One job in last 12 months ;  People who started current job in the last year ;  Persons ;</t>
  </si>
  <si>
    <t>South Australia ;  One job in last 12 months ;  People who started current job in the last year ;  &gt; Males ;</t>
  </si>
  <si>
    <t>South Australia ;  One job in last 12 months ;  People who started current job in the last year ;  &gt; Females ;</t>
  </si>
  <si>
    <t>South Australia ;  Two jobs in last 12 months ;  Unemployed ;  Persons ;</t>
  </si>
  <si>
    <t>South Australia ;  Two jobs in last 12 months ;  Unemployed ;  &gt; Males ;</t>
  </si>
  <si>
    <t>South Australia ;  Two jobs in last 12 months ;  Unemployed ;  &gt; Females ;</t>
  </si>
  <si>
    <t>South Australia ;  Two jobs in last 12 months ;  People who started current job in the last year ;  Persons ;</t>
  </si>
  <si>
    <t>South Australia ;  Two jobs in last 12 months ;  People who started current job in the last year ;  &gt; Males ;</t>
  </si>
  <si>
    <t>South Australia ;  Two jobs in last 12 months ;  People who started current job in the last year ;  &gt; Females ;</t>
  </si>
  <si>
    <t>South Australia ;  Three jobs in last 12 months ;  Unemployed ;  Persons ;</t>
  </si>
  <si>
    <t>South Australia ;  Three jobs in last 12 months ;  Unemployed ;  &gt; Males ;</t>
  </si>
  <si>
    <t>South Australia ;  Three jobs in last 12 months ;  Unemployed ;  &gt; Females ;</t>
  </si>
  <si>
    <t>South Australia ;  Three jobs in last 12 months ;  People who started current job in the last year ;  Persons ;</t>
  </si>
  <si>
    <t>South Australia ;  Three jobs in last 12 months ;  People who started current job in the last year ;  &gt; Males ;</t>
  </si>
  <si>
    <t>South Australia ;  Three jobs in last 12 months ;  People who started current job in the last year ;  &gt; Females ;</t>
  </si>
  <si>
    <t>South Australia ;  Four or more jobs in last 12 months ;  Unemployed ;  Persons ;</t>
  </si>
  <si>
    <t>South Australia ;  Four or more jobs in last 12 months ;  Unemployed ;  &gt; Males ;</t>
  </si>
  <si>
    <t>South Australia ;  Four or more jobs in last 12 months ;  Unemployed ;  &gt; Females ;</t>
  </si>
  <si>
    <t>South Australia ;  Four or more jobs in last 12 months ;  People who started current job in the last year ;  Persons ;</t>
  </si>
  <si>
    <t>South Australia ;  Four or more jobs in last 12 months ;  People who started current job in the last year ;  &gt; Males ;</t>
  </si>
  <si>
    <t>South Australia ;  Four or more jobs in last 12 months ;  People who started current job in the last year ;  &gt; Females ;</t>
  </si>
  <si>
    <t>South Australia ;  Steps taken:  Asked current employer for more work ;  People who started current job in the last year ;  Persons ;</t>
  </si>
  <si>
    <t>South Australia ;  Steps taken:  Asked current employer for more work ;  People who started current job in the last year ;  &gt; Males ;</t>
  </si>
  <si>
    <t>South Australia ;  Steps taken:  Asked current employer for more work ;  People who started current job in the last year ;  &gt; Females ;</t>
  </si>
  <si>
    <t>South Australia ;  Steps taken:  Wrote, phoned or applied in person to an employer ;  Unemployed ;  Persons ;</t>
  </si>
  <si>
    <t>South Australia ;  Steps taken:  Wrote, phoned or applied in person to an employer ;  Unemployed ;  &gt; Males ;</t>
  </si>
  <si>
    <t>South Australia ;  Steps taken:  Wrote, phoned or applied in person to an employer ;  Unemployed ;  &gt; Females ;</t>
  </si>
  <si>
    <t>South Australia ;  Steps taken:  Wrote, phoned or applied in person to an employer ;  People who started current job in the last year ;  Persons ;</t>
  </si>
  <si>
    <t>South Australia ;  Steps taken:  Wrote, phoned or applied in person to an employer ;  People who started current job in the last year ;  &gt; Males ;</t>
  </si>
  <si>
    <t>South Australia ;  Steps taken:  Wrote, phoned or applied in person to an employer ;  People who started current job in the last year ;  &gt; Females ;</t>
  </si>
  <si>
    <t>South Australia ;  Steps taken:  Answered an ad for a job on the Internet, newspaper, etc ;  Unemployed ;  Persons ;</t>
  </si>
  <si>
    <t>South Australia ;  Steps taken:  Answered an ad for a job on the Internet, newspaper, etc ;  Unemployed ;  &gt; Males ;</t>
  </si>
  <si>
    <t>South Australia ;  Steps taken:  Answered an ad for a job on the Internet, newspaper, etc ;  Unemployed ;  &gt; Females ;</t>
  </si>
  <si>
    <t>South Australia ;  Steps taken:  Answered an ad for a job on the Internet, newspaper, etc ;  People who started current job in the last year ;  Persons ;</t>
  </si>
  <si>
    <t>South Australia ;  Steps taken:  Answered an ad for a job on the Internet, newspaper, etc ;  People who started current job in the last year ;  &gt; Males ;</t>
  </si>
  <si>
    <t>South Australia ;  Steps taken:  Answered an ad for a job on the Internet, newspaper, etc ;  People who started current job in the last year ;  &gt; Females ;</t>
  </si>
  <si>
    <t>South Australia ;  Steps taken:  Had an interview with an employer ;  Unemployed ;  Persons ;</t>
  </si>
  <si>
    <t>South Australia ;  Steps taken:  Had an interview with an employer ;  Unemployed ;  &gt; Males ;</t>
  </si>
  <si>
    <t>South Australia ;  Steps taken:  Had an interview with an employer ;  Unemployed ;  &gt; Females ;</t>
  </si>
  <si>
    <t>South Australia ;  Steps taken:  Had an interview with an employer ;  People who started current job in the last year ;  Persons ;</t>
  </si>
  <si>
    <t>South Australia ;  Steps taken:  Had an interview with an employer ;  People who started current job in the last year ;  &gt; Males ;</t>
  </si>
  <si>
    <t>South Australia ;  Steps taken:  Had an interview with an employer ;  People who started current job in the last year ;  &gt; Females ;</t>
  </si>
  <si>
    <t>South Australia ;  Steps taken:  Contacted friends or relatives ;  Unemployed ;  Persons ;</t>
  </si>
  <si>
    <t>South Australia ;  Steps taken:  Contacted friends or relatives ;  Unemployed ;  &gt; Males ;</t>
  </si>
  <si>
    <t>South Australia ;  Steps taken:  Contacted friends or relatives ;  Unemployed ;  &gt; Females ;</t>
  </si>
  <si>
    <t>South Australia ;  Steps taken:  Contacted friends or relatives ;  People who started current job in the last year ;  Persons ;</t>
  </si>
  <si>
    <t>South Australia ;  Steps taken:  Contacted friends or relatives ;  People who started current job in the last year ;  &gt; Males ;</t>
  </si>
  <si>
    <t>South Australia ;  Steps taken:  Contacted friends or relatives ;  People who started current job in the last year ;  &gt; Females ;</t>
  </si>
  <si>
    <t>South Australia ;  Steps taken:  Took steps to purchase or start up own business ;  Unemployed ;  Persons ;</t>
  </si>
  <si>
    <t>South Australia ;  Steps taken:  Took steps to purchase or start up own business ;  Unemployed ;  &gt; Males ;</t>
  </si>
  <si>
    <t>South Australia ;  Steps taken:  Took steps to purchase or start up own business ;  Unemployed ;  &gt; Females ;</t>
  </si>
  <si>
    <t>South Australia ;  Steps taken:  Took steps to purchase or start up own business ;  People who started current job in the last year ;  Persons ;</t>
  </si>
  <si>
    <t>South Australia ;  Steps taken:  Took steps to purchase or start up own business ;  People who started current job in the last year ;  &gt; Males ;</t>
  </si>
  <si>
    <t>South Australia ;  Steps taken:  Took steps to purchase or start up own business ;  People who started current job in the last year ;  &gt; Females ;</t>
  </si>
  <si>
    <t>South Australia ;  Steps taken:  Advertised or tendered for work ;  Unemployed ;  Persons ;</t>
  </si>
  <si>
    <t>South Australia ;  Steps taken:  Advertised or tendered for work ;  Unemployed ;  &gt; Males ;</t>
  </si>
  <si>
    <t>South Australia ;  Steps taken:  Advertised or tendered for work ;  Unemployed ;  &gt; Females ;</t>
  </si>
  <si>
    <t>South Australia ;  Steps taken:  Advertised or tendered for work ;  People who started current job in the last year ;  Persons ;</t>
  </si>
  <si>
    <t>South Australia ;  Steps taken:  Advertised or tendered for work ;  People who started current job in the last year ;  &gt; Males ;</t>
  </si>
  <si>
    <t>South Australia ;  Steps taken:  Advertised or tendered for work ;  People who started current job in the last year ;  &gt; Females ;</t>
  </si>
  <si>
    <t>South Australia ;  Steps taken:  Checked or registered with a jobactive Australia provider ;  Unemployed ;  Persons ;</t>
  </si>
  <si>
    <t>South Australia ;  Steps taken:  Checked or registered with a jobactive Australia provider ;  Unemployed ;  &gt; Males ;</t>
  </si>
  <si>
    <t>South Australia ;  Steps taken:  Checked or registered with a jobactive Australia provider ;  Unemployed ;  &gt; Females ;</t>
  </si>
  <si>
    <t>South Australia ;  Steps taken:  Checked or registered with a jobactive Australia provider ;  People who started current job in the last year ;  Persons ;</t>
  </si>
  <si>
    <t>South Australia ;  Steps taken:  Checked or registered with a jobactive Australia provider ;  People who started current job in the last year ;  &gt; Males ;</t>
  </si>
  <si>
    <t>South Australia ;  Steps taken:  Checked or registered with a jobactive Australia provider ;  People who started current job in the last year ;  &gt; Females ;</t>
  </si>
  <si>
    <t>South Australia ;  Steps taken:  Checked or registered with other employment agency ;  Unemployed ;  Persons ;</t>
  </si>
  <si>
    <t>South Australia ;  Steps taken:  Checked or registered with other employment agency ;  Unemployed ;  &gt; Males ;</t>
  </si>
  <si>
    <t>South Australia ;  Steps taken:  Checked or registered with other employment agency ;  Unemployed ;  &gt; Females ;</t>
  </si>
  <si>
    <t>South Australia ;  Steps taken:  Checked or registered with other employment agency ;  People who started current job in the last year ;  Persons ;</t>
  </si>
  <si>
    <t>South Australia ;  Steps taken:  Checked or registered with other employment agency ;  People who started current job in the last year ;  &gt; Males ;</t>
  </si>
  <si>
    <t>South Australia ;  Steps taken:  Checked or registered with other employment agency ;  People who started current job in the last year ;  &gt; Females ;</t>
  </si>
  <si>
    <t>South Australia ;  Steps taken:  Looked at ads for jobs on the Internet, newspaper, etc ;  Unemployed ;  Persons ;</t>
  </si>
  <si>
    <t>South Australia ;  Steps taken:  Looked at ads for jobs on the Internet, newspaper, etc ;  Unemployed ;  &gt; Males ;</t>
  </si>
  <si>
    <t>South Australia ;  Steps taken:  Looked at ads for jobs on the Internet, newspaper, etc ;  Unemployed ;  &gt; Females ;</t>
  </si>
  <si>
    <t>South Australia ;  Steps taken:  Looked at ads for jobs on the Internet, newspaper, etc ;  People who started current job in the last year ;  Persons ;</t>
  </si>
  <si>
    <t>South Australia ;  Steps taken:  Looked at ads for jobs on the Internet, newspaper, etc ;  People who started current job in the last year ;  &gt; Males ;</t>
  </si>
  <si>
    <t>South Australia ;  Steps taken:  Looked at ads for jobs on the Internet, newspaper, etc ;  People who started current job in the last year ;  &gt; Females ;</t>
  </si>
  <si>
    <t>South Australia ;  Steps taken:  Registered with Centrelink as a job seeker ;  Unemployed ;  Persons ;</t>
  </si>
  <si>
    <t>South Australia ;  Steps taken:  Registered with Centrelink as a job seeker ;  Unemployed ;  &gt; Males ;</t>
  </si>
  <si>
    <t>South Australia ;  Steps taken:  Registered with Centrelink as a job seeker ;  Unemployed ;  &gt; Females ;</t>
  </si>
  <si>
    <t>South Australia ;  Steps taken:  Registered with Centrelink as a job seeker ;  People who started current job in the last year ;  Persons ;</t>
  </si>
  <si>
    <t>South Australia ;  Steps taken:  Registered with Centrelink as a job seeker ;  People who started current job in the last year ;  &gt; Males ;</t>
  </si>
  <si>
    <t>South Australia ;  Steps taken:  Registered with Centrelink as a job seeker ;  People who started current job in the last year ;  &gt; Females ;</t>
  </si>
  <si>
    <t>South Australia ;  Steps taken:  Other steps ;  Unemployed ;  Persons ;</t>
  </si>
  <si>
    <t>South Australia ;  Steps taken:  Other steps ;  Unemployed ;  &gt; Males ;</t>
  </si>
  <si>
    <t>South Australia ;  Steps taken:  Other steps ;  Unemployed ;  &gt; Females ;</t>
  </si>
  <si>
    <t>South Australia ;  Steps taken:  Other steps ;  People who started current job in the last year ;  Persons ;</t>
  </si>
  <si>
    <t>South Australia ;  Steps taken:  Other steps ;  People who started current job in the last year ;  &gt; Males ;</t>
  </si>
  <si>
    <t>South Australia ;  Steps taken:  Other steps ;  People who started current job in the last year ;  &gt; Females ;</t>
  </si>
  <si>
    <t>South Australia ;  Did not take steps to look for work or more hours ;  Unemployed ;  Persons ;</t>
  </si>
  <si>
    <t>South Australia ;  Did not take steps to look for work or more hours ;  Unemployed ;  &gt; Males ;</t>
  </si>
  <si>
    <t>South Australia ;  Did not take steps to look for work or more hours ;  Unemployed ;  &gt; Females ;</t>
  </si>
  <si>
    <t>South Australia ;  Did not take steps to look for work or more hours ;  People who started current job in the last year ;  Persons ;</t>
  </si>
  <si>
    <t>South Australia ;  Did not take steps to look for work or more hours ;  People who started current job in the last year ;  &gt; Males ;</t>
  </si>
  <si>
    <t>South Australia ;  Did not take steps to look for work or more hours ;  People who started current job in the last year ;  &gt; Females ;</t>
  </si>
  <si>
    <t>South Australia ;  With non-school qualification ;  Unemployed ;  Persons ;</t>
  </si>
  <si>
    <t>South Australia ;  With non-school qualification ;  Unemployed ;  &gt; Males ;</t>
  </si>
  <si>
    <t>South Australia ;  With non-school qualification ;  Unemployed ;  &gt; Females ;</t>
  </si>
  <si>
    <t>South Australia ;  With non-school qualification ;  People who started current job in the last year ;  Persons ;</t>
  </si>
  <si>
    <t>South Australia ;  With non-school qualification ;  People who started current job in the last year ;  &gt; Males ;</t>
  </si>
  <si>
    <t>South Australia ;  With non-school qualification ;  People who started current job in the last year ;  &gt; Females ;</t>
  </si>
  <si>
    <t>South Australia ;  &gt; Postgraduate Degree ;  Unemployed ;  Persons ;</t>
  </si>
  <si>
    <t>South Australia ;  &gt; Postgraduate Degree ;  Unemployed ;  &gt; Males ;</t>
  </si>
  <si>
    <t>South Australia ;  &gt; Postgraduate Degree ;  Unemployed ;  &gt; Females ;</t>
  </si>
  <si>
    <t>South Australia ;  &gt; Postgraduate Degree ;  People who started current job in the last year ;  Persons ;</t>
  </si>
  <si>
    <t>South Australia ;  &gt; Postgraduate Degree ;  People who started current job in the last year ;  &gt; Males ;</t>
  </si>
  <si>
    <t>South Australia ;  &gt; Postgraduate Degree ;  People who started current job in the last year ;  &gt; Females ;</t>
  </si>
  <si>
    <t>South Australia ;  &gt; Graduate Diploma or Certificate ;  Unemployed ;  Persons ;</t>
  </si>
  <si>
    <t>South Australia ;  &gt; Graduate Diploma or Certificate ;  Unemployed ;  &gt; Males ;</t>
  </si>
  <si>
    <t>South Australia ;  &gt; Graduate Diploma or Certificate ;  Unemployed ;  &gt; Females ;</t>
  </si>
  <si>
    <t>South Australia ;  &gt; Graduate Diploma or Certificate ;  People who started current job in the last year ;  Persons ;</t>
  </si>
  <si>
    <t>South Australia ;  &gt; Graduate Diploma or Certificate ;  People who started current job in the last year ;  &gt; Males ;</t>
  </si>
  <si>
    <t>South Australia ;  &gt; Graduate Diploma or Certificate ;  People who started current job in the last year ;  &gt; Females ;</t>
  </si>
  <si>
    <t>South Australia ;  &gt; Bachelor Degree ;  Unemployed ;  Persons ;</t>
  </si>
  <si>
    <t>South Australia ;  &gt; Bachelor Degree ;  Unemployed ;  &gt; Males ;</t>
  </si>
  <si>
    <t>South Australia ;  &gt; Bachelor Degree ;  Unemployed ;  &gt; Females ;</t>
  </si>
  <si>
    <t>South Australia ;  &gt; Bachelor Degree ;  People who started current job in the last year ;  Persons ;</t>
  </si>
  <si>
    <t>South Australia ;  &gt; Bachelor Degree ;  People who started current job in the last year ;  &gt; Males ;</t>
  </si>
  <si>
    <t>South Australia ;  &gt; Bachelor Degree ;  People who started current job in the last year ;  &gt; Females ;</t>
  </si>
  <si>
    <t>South Australia ;  &gt; Advanced Diploma or Diploma ;  Unemployed ;  Persons ;</t>
  </si>
  <si>
    <t>South Australia ;  &gt; Advanced Diploma or Diploma ;  Unemployed ;  &gt; Males ;</t>
  </si>
  <si>
    <t>South Australia ;  &gt; Advanced Diploma or Diploma ;  Unemployed ;  &gt; Females ;</t>
  </si>
  <si>
    <t>South Australia ;  &gt; Advanced Diploma or Diploma ;  People who started current job in the last year ;  Persons ;</t>
  </si>
  <si>
    <t>South Australia ;  &gt; Advanced Diploma or Diploma ;  People who started current job in the last year ;  &gt; Males ;</t>
  </si>
  <si>
    <t>South Australia ;  &gt; Advanced Diploma or Diploma ;  People who started current job in the last year ;  &gt; Females ;</t>
  </si>
  <si>
    <t>South Australia ;  &gt; Certificate III or IV ;  Unemployed ;  Persons ;</t>
  </si>
  <si>
    <t>South Australia ;  &gt; Certificate III or IV ;  Unemployed ;  &gt; Males ;</t>
  </si>
  <si>
    <t>South Australia ;  &gt; Certificate III or IV ;  Unemployed ;  &gt; Females ;</t>
  </si>
  <si>
    <t>South Australia ;  &gt; Certificate III or IV ;  People who started current job in the last year ;  Persons ;</t>
  </si>
  <si>
    <t>South Australia ;  &gt; Certificate III or IV ;  People who started current job in the last year ;  &gt; Males ;</t>
  </si>
  <si>
    <t>South Australia ;  &gt; Certificate III or IV ;  People who started current job in the last year ;  &gt; Females ;</t>
  </si>
  <si>
    <t>South Australia ;  &gt; Certificate I or II ;  Unemployed ;  Persons ;</t>
  </si>
  <si>
    <t>South Australia ;  &gt; Certificate I or II ;  Unemployed ;  &gt; Males ;</t>
  </si>
  <si>
    <t>South Australia ;  &gt; Certificate I or II ;  Unemployed ;  &gt; Females ;</t>
  </si>
  <si>
    <t>South Australia ;  &gt; Certificate I or II ;  People who started current job in the last year ;  Persons ;</t>
  </si>
  <si>
    <t>South Australia ;  &gt; Certificate I or II ;  People who started current job in the last year ;  &gt; Males ;</t>
  </si>
  <si>
    <t>South Australia ;  &gt; Certificate I or II ;  People who started current job in the last year ;  &gt; Females ;</t>
  </si>
  <si>
    <t>South Australia ;  &gt; Certificate nfd ;  Unemployed ;  Persons ;</t>
  </si>
  <si>
    <t>South Australia ;  &gt; Certificate nfd ;  Unemployed ;  &gt; Males ;</t>
  </si>
  <si>
    <t>South Australia ;  &gt; Certificate nfd ;  Unemployed ;  &gt; Females ;</t>
  </si>
  <si>
    <t>South Australia ;  &gt; Certificate nfd ;  People who started current job in the last year ;  Persons ;</t>
  </si>
  <si>
    <t>South Australia ;  &gt; Certificate nfd ;  People who started current job in the last year ;  &gt; Males ;</t>
  </si>
  <si>
    <t>South Australia ;  &gt; Certificate nfd ;  People who started current job in the last year ;  &gt; Females ;</t>
  </si>
  <si>
    <t>South Australia ;  &gt; Level not determined ;  Unemployed ;  Persons ;</t>
  </si>
  <si>
    <t>South Australia ;  &gt; Level not determined ;  Unemployed ;  &gt; Males ;</t>
  </si>
  <si>
    <t>South Australia ;  &gt; Level not determined ;  Unemployed ;  &gt; Females ;</t>
  </si>
  <si>
    <t>South Australia ;  &gt; Level not determined ;  People who started current job in the last year ;  Persons ;</t>
  </si>
  <si>
    <t>South Australia ;  &gt; Level not determined ;  People who started current job in the last year ;  &gt; Males ;</t>
  </si>
  <si>
    <t>South Australia ;  &gt; Level not determined ;  People who started current job in the last year ;  &gt; Females ;</t>
  </si>
  <si>
    <t>South Australia ;  Without non-school qualification ;  Unemployed ;  Persons ;</t>
  </si>
  <si>
    <t>South Australia ;  Without non-school qualification ;  Unemployed ;  &gt; Males ;</t>
  </si>
  <si>
    <t>South Australia ;  Without non-school qualification ;  Unemployed ;  &gt; Females ;</t>
  </si>
  <si>
    <t>South Australia ;  Without non-school qualification ;  People who started current job in the last year ;  Persons ;</t>
  </si>
  <si>
    <t>South Australia ;  Without non-school qualification ;  People who started current job in the last year ;  &gt; Males ;</t>
  </si>
  <si>
    <t>South Australia ;  Without non-school qualification ;  People who started current job in the last year ;  &gt; Females ;</t>
  </si>
  <si>
    <t>Western Australia ;  Unemployed ;  Persons ;</t>
  </si>
  <si>
    <t>Western Australia ;  Unemployed ;  &gt; Males ;</t>
  </si>
  <si>
    <t>Western Australia ;  Unemployed ;  &gt; Females ;</t>
  </si>
  <si>
    <t>Western Australia ;  People who started current job in the last year ;  Persons ;</t>
  </si>
  <si>
    <t>Western Australia ;  People who started current job in the last year ;  &gt; Males ;</t>
  </si>
  <si>
    <t>Western Australia ;  People who started current job in the last year ;  &gt; Females ;</t>
  </si>
  <si>
    <t>A125999558X</t>
  </si>
  <si>
    <t>A125992358C</t>
  </si>
  <si>
    <t>A125995958L</t>
  </si>
  <si>
    <t>A125994158W</t>
  </si>
  <si>
    <t>A125997762W</t>
  </si>
  <si>
    <t>A126001362R</t>
  </si>
  <si>
    <t>A125999562R</t>
  </si>
  <si>
    <t>A125992362V</t>
  </si>
  <si>
    <t>A125995962C</t>
  </si>
  <si>
    <t>A125994162L</t>
  </si>
  <si>
    <t>A125997834W</t>
  </si>
  <si>
    <t>A126001434R</t>
  </si>
  <si>
    <t>A125999634R</t>
  </si>
  <si>
    <t>A125992434V</t>
  </si>
  <si>
    <t>A125996034F</t>
  </si>
  <si>
    <t>A125994234L</t>
  </si>
  <si>
    <t>A125997654L</t>
  </si>
  <si>
    <t>A126001254F</t>
  </si>
  <si>
    <t>A125999454F</t>
  </si>
  <si>
    <t>A125992254K</t>
  </si>
  <si>
    <t>A125995854V</t>
  </si>
  <si>
    <t>A125994054C</t>
  </si>
  <si>
    <t>A125997826W</t>
  </si>
  <si>
    <t>A126001426R</t>
  </si>
  <si>
    <t>A125999626R</t>
  </si>
  <si>
    <t>A125992426V</t>
  </si>
  <si>
    <t>A125996026F</t>
  </si>
  <si>
    <t>A125994226L</t>
  </si>
  <si>
    <t>A125997830L</t>
  </si>
  <si>
    <t>A126001430F</t>
  </si>
  <si>
    <t>A125999630F</t>
  </si>
  <si>
    <t>A125992430K</t>
  </si>
  <si>
    <t>A125996030W</t>
  </si>
  <si>
    <t>A125994230C</t>
  </si>
  <si>
    <t>A125997658W</t>
  </si>
  <si>
    <t>A126001258R</t>
  </si>
  <si>
    <t>A125999458R</t>
  </si>
  <si>
    <t>A125992258V</t>
  </si>
  <si>
    <t>A125995858C</t>
  </si>
  <si>
    <t>A125994058L</t>
  </si>
  <si>
    <t>A125997714C</t>
  </si>
  <si>
    <t>A126001314W</t>
  </si>
  <si>
    <t>A125999514W</t>
  </si>
  <si>
    <t>A125992314A</t>
  </si>
  <si>
    <t>A125995914K</t>
  </si>
  <si>
    <t>A125994114V</t>
  </si>
  <si>
    <t>A125997766F</t>
  </si>
  <si>
    <t>A126001366X</t>
  </si>
  <si>
    <t>A125999566X</t>
  </si>
  <si>
    <t>A125992366C</t>
  </si>
  <si>
    <t>A125995966L</t>
  </si>
  <si>
    <t>A125994166W</t>
  </si>
  <si>
    <t>A125997838F</t>
  </si>
  <si>
    <t>A126001438X</t>
  </si>
  <si>
    <t>A125999638X</t>
  </si>
  <si>
    <t>A125992438C</t>
  </si>
  <si>
    <t>A125996038R</t>
  </si>
  <si>
    <t>A125994238W</t>
  </si>
  <si>
    <t>A125997662L</t>
  </si>
  <si>
    <t>A126001262F</t>
  </si>
  <si>
    <t>A125999462F</t>
  </si>
  <si>
    <t>A125997794R</t>
  </si>
  <si>
    <t>A126001394J</t>
  </si>
  <si>
    <t>A125999594J</t>
  </si>
  <si>
    <t>A125992394L</t>
  </si>
  <si>
    <t>A125995994W</t>
  </si>
  <si>
    <t>A125994194F</t>
  </si>
  <si>
    <t>A125997798X</t>
  </si>
  <si>
    <t>A126001398T</t>
  </si>
  <si>
    <t>A125999598T</t>
  </si>
  <si>
    <t>A125992398W</t>
  </si>
  <si>
    <t>A125995998F</t>
  </si>
  <si>
    <t>A125994198R</t>
  </si>
  <si>
    <t>A125997694F</t>
  </si>
  <si>
    <t>A126001294X</t>
  </si>
  <si>
    <t>A125999494X</t>
  </si>
  <si>
    <t>A125992294C</t>
  </si>
  <si>
    <t>A125995894L</t>
  </si>
  <si>
    <t>A125994094W</t>
  </si>
  <si>
    <t>A125997666W</t>
  </si>
  <si>
    <t>A126001266R</t>
  </si>
  <si>
    <t>A125999466R</t>
  </si>
  <si>
    <t>A125992266V</t>
  </si>
  <si>
    <t>A125995866C</t>
  </si>
  <si>
    <t>A125994066L</t>
  </si>
  <si>
    <t>A125992318K</t>
  </si>
  <si>
    <t>A125995918V</t>
  </si>
  <si>
    <t>A125994118C</t>
  </si>
  <si>
    <t>A125997686F</t>
  </si>
  <si>
    <t>A126001286X</t>
  </si>
  <si>
    <t>A125999486X</t>
  </si>
  <si>
    <t>A125992286C</t>
  </si>
  <si>
    <t>A125995886L</t>
  </si>
  <si>
    <t>A125994086W</t>
  </si>
  <si>
    <t>A125997722C</t>
  </si>
  <si>
    <t>A126001322W</t>
  </si>
  <si>
    <t>A125999522W</t>
  </si>
  <si>
    <t>A125992322A</t>
  </si>
  <si>
    <t>A125995922K</t>
  </si>
  <si>
    <t>A125994122V</t>
  </si>
  <si>
    <t>A125997698R</t>
  </si>
  <si>
    <t>A126001298J</t>
  </si>
  <si>
    <t>A125999498J</t>
  </si>
  <si>
    <t>A125992298L</t>
  </si>
  <si>
    <t>A125995898W</t>
  </si>
  <si>
    <t>A125994098F</t>
  </si>
  <si>
    <t>A125997726L</t>
  </si>
  <si>
    <t>A126001326F</t>
  </si>
  <si>
    <t>A125999526F</t>
  </si>
  <si>
    <t>A125992326K</t>
  </si>
  <si>
    <t>A125995926V</t>
  </si>
  <si>
    <t>A125994126C</t>
  </si>
  <si>
    <t>A125997770W</t>
  </si>
  <si>
    <t>A126001370R</t>
  </si>
  <si>
    <t>A125999570R</t>
  </si>
  <si>
    <t>A125992370V</t>
  </si>
  <si>
    <t>A125995970C</t>
  </si>
  <si>
    <t>A125994170L</t>
  </si>
  <si>
    <t>A125997730C</t>
  </si>
  <si>
    <t>A126001330W</t>
  </si>
  <si>
    <t>A125999530W</t>
  </si>
  <si>
    <t>A125992330A</t>
  </si>
  <si>
    <t>A125995930K</t>
  </si>
  <si>
    <t>A125994130V</t>
  </si>
  <si>
    <t>A125997702V</t>
  </si>
  <si>
    <t>A126001302L</t>
  </si>
  <si>
    <t>A125999502L</t>
  </si>
  <si>
    <t>A125992302T</t>
  </si>
  <si>
    <t>A125995902A</t>
  </si>
  <si>
    <t>A125994102K</t>
  </si>
  <si>
    <t>A125997802C</t>
  </si>
  <si>
    <t>A126001402W</t>
  </si>
  <si>
    <t>A125999602W</t>
  </si>
  <si>
    <t>A125992402A</t>
  </si>
  <si>
    <t>A125996002L</t>
  </si>
  <si>
    <t>A125994202V</t>
  </si>
  <si>
    <t>A125997774F</t>
  </si>
  <si>
    <t>A126001374X</t>
  </si>
  <si>
    <t>A125999574X</t>
  </si>
  <si>
    <t>A125992374C</t>
  </si>
  <si>
    <t>A125995974L</t>
  </si>
  <si>
    <t>A125994174W</t>
  </si>
  <si>
    <t>A125997778R</t>
  </si>
  <si>
    <t>A126001378J</t>
  </si>
  <si>
    <t>A125999578J</t>
  </si>
  <si>
    <t>A125992378L</t>
  </si>
  <si>
    <t>A125995978W</t>
  </si>
  <si>
    <t>A125994178F</t>
  </si>
  <si>
    <t>A125997842W</t>
  </si>
  <si>
    <t>A126001442R</t>
  </si>
  <si>
    <t>A125999642R</t>
  </si>
  <si>
    <t>A125992442V</t>
  </si>
  <si>
    <t>A125996042F</t>
  </si>
  <si>
    <t>A125994242L</t>
  </si>
  <si>
    <t>A125997670L</t>
  </si>
  <si>
    <t>A126001270F</t>
  </si>
  <si>
    <t>A125999470F</t>
  </si>
  <si>
    <t>A125992270K</t>
  </si>
  <si>
    <t>A125995870V</t>
  </si>
  <si>
    <t>A125994070C</t>
  </si>
  <si>
    <t>A125997734L</t>
  </si>
  <si>
    <t>A126001334F</t>
  </si>
  <si>
    <t>A125999534F</t>
  </si>
  <si>
    <t>A125992334K</t>
  </si>
  <si>
    <t>A125995934V</t>
  </si>
  <si>
    <t>A125994134C</t>
  </si>
  <si>
    <t>A125997690W</t>
  </si>
  <si>
    <t>A126001290R</t>
  </si>
  <si>
    <t>A125999490R</t>
  </si>
  <si>
    <t>A125992290V</t>
  </si>
  <si>
    <t>A125995890C</t>
  </si>
  <si>
    <t>A125994090L</t>
  </si>
  <si>
    <t>A125997782F</t>
  </si>
  <si>
    <t>A126001382X</t>
  </si>
  <si>
    <t>A125999582X</t>
  </si>
  <si>
    <t>A125992382C</t>
  </si>
  <si>
    <t>A125995982L</t>
  </si>
  <si>
    <t>A125994182W</t>
  </si>
  <si>
    <t>A125997786R</t>
  </si>
  <si>
    <t>A126001386J</t>
  </si>
  <si>
    <t>A125999586J</t>
  </si>
  <si>
    <t>A125992386L</t>
  </si>
  <si>
    <t>A125995986W</t>
  </si>
  <si>
    <t>A125994186F</t>
  </si>
  <si>
    <t>A125997706C</t>
  </si>
  <si>
    <t>A126001306W</t>
  </si>
  <si>
    <t>A125999506W</t>
  </si>
  <si>
    <t>A125992306A</t>
  </si>
  <si>
    <t>A125995906K</t>
  </si>
  <si>
    <t>A125994106V</t>
  </si>
  <si>
    <t>A125997674W</t>
  </si>
  <si>
    <t>A126001274R</t>
  </si>
  <si>
    <t>A125999474R</t>
  </si>
  <si>
    <t>A125992274V</t>
  </si>
  <si>
    <t>A125995874C</t>
  </si>
  <si>
    <t>A125994074L</t>
  </si>
  <si>
    <t>A125997846F</t>
  </si>
  <si>
    <t>A126001446X</t>
  </si>
  <si>
    <t>A125999646X</t>
  </si>
  <si>
    <t>A125992446C</t>
  </si>
  <si>
    <t>A125996046R</t>
  </si>
  <si>
    <t>A125994246W</t>
  </si>
  <si>
    <t>A125997738W</t>
  </si>
  <si>
    <t>A126001338R</t>
  </si>
  <si>
    <t>A125999538R</t>
  </si>
  <si>
    <t>A125992338V</t>
  </si>
  <si>
    <t>A125995938C</t>
  </si>
  <si>
    <t>A125994138L</t>
  </si>
  <si>
    <t>A125997806L</t>
  </si>
  <si>
    <t>A126001406F</t>
  </si>
  <si>
    <t>A125999606F</t>
  </si>
  <si>
    <t>A125992406K</t>
  </si>
  <si>
    <t>A125996006W</t>
  </si>
  <si>
    <t>A125994206C</t>
  </si>
  <si>
    <t>A125997850W</t>
  </si>
  <si>
    <t>A126001450R</t>
  </si>
  <si>
    <t>A125999650R</t>
  </si>
  <si>
    <t>A125992450V</t>
  </si>
  <si>
    <t>A125996050F</t>
  </si>
  <si>
    <t>A125994250L</t>
  </si>
  <si>
    <t>A125996678L</t>
  </si>
  <si>
    <t>A126000278F</t>
  </si>
  <si>
    <t>A125998478F</t>
  </si>
  <si>
    <t>A125991278K</t>
  </si>
  <si>
    <t>A125994878V</t>
  </si>
  <si>
    <t>A125993078C</t>
  </si>
  <si>
    <t>A125996810K</t>
  </si>
  <si>
    <t>A126000410C</t>
  </si>
  <si>
    <t>A125998610C</t>
  </si>
  <si>
    <t>A125991410J</t>
  </si>
  <si>
    <t>A125995010V</t>
  </si>
  <si>
    <t>A125993210A</t>
  </si>
  <si>
    <t>A125996742V</t>
  </si>
  <si>
    <t>A126000342L</t>
  </si>
  <si>
    <t>A125998542L</t>
  </si>
  <si>
    <t>A125991342T</t>
  </si>
  <si>
    <t>A125994942A</t>
  </si>
  <si>
    <t>A125993142K</t>
  </si>
  <si>
    <t>A125996814V</t>
  </si>
  <si>
    <t>A126000414L</t>
  </si>
  <si>
    <t>A125998614L</t>
  </si>
  <si>
    <t>A125991414T</t>
  </si>
  <si>
    <t>A125995014C</t>
  </si>
  <si>
    <t>A125993214K</t>
  </si>
  <si>
    <t>A125996818C</t>
  </si>
  <si>
    <t>A126000418W</t>
  </si>
  <si>
    <t>A125998618W</t>
  </si>
  <si>
    <t>A125991418A</t>
  </si>
  <si>
    <t>A125995018L</t>
  </si>
  <si>
    <t>A125993218V</t>
  </si>
  <si>
    <t>Western Australia ;  Family member ;  Unemployed ;  Persons ;</t>
  </si>
  <si>
    <t>Western Australia ;  Family member ;  Unemployed ;  &gt; Males ;</t>
  </si>
  <si>
    <t>Western Australia ;  Family member ;  Unemployed ;  &gt; Females ;</t>
  </si>
  <si>
    <t>Western Australia ;  Family member ;  People who started current job in the last year ;  Persons ;</t>
  </si>
  <si>
    <t>Western Australia ;  Family member ;  People who started current job in the last year ;  &gt; Males ;</t>
  </si>
  <si>
    <t>Western Australia ;  Family member ;  People who started current job in the last year ;  &gt; Females ;</t>
  </si>
  <si>
    <t>Western Australia ;  &gt; Husband, wife or partner ;  Unemployed ;  Persons ;</t>
  </si>
  <si>
    <t>Western Australia ;  &gt; Husband, wife or partner ;  Unemployed ;  &gt; Males ;</t>
  </si>
  <si>
    <t>Western Australia ;  &gt; Husband, wife or partner ;  Unemployed ;  &gt; Females ;</t>
  </si>
  <si>
    <t>Western Australia ;  &gt; Husband, wife or partner ;  People who started current job in the last year ;  Persons ;</t>
  </si>
  <si>
    <t>Western Australia ;  &gt; Husband, wife or partner ;  People who started current job in the last year ;  &gt; Males ;</t>
  </si>
  <si>
    <t>Western Australia ;  &gt; Husband, wife or partner ;  People who started current job in the last year ;  &gt; Females ;</t>
  </si>
  <si>
    <t>Western Australia ;  &gt;&gt; Husband, wife or partner with dependants ;  Unemployed ;  Persons ;</t>
  </si>
  <si>
    <t>Western Australia ;  &gt;&gt; Husband, wife or partner with dependants ;  Unemployed ;  &gt; Males ;</t>
  </si>
  <si>
    <t>Western Australia ;  &gt;&gt; Husband, wife or partner with dependants ;  Unemployed ;  &gt; Females ;</t>
  </si>
  <si>
    <t>Western Australia ;  &gt;&gt; Husband, wife or partner with dependants ;  People who started current job in the last year ;  Persons ;</t>
  </si>
  <si>
    <t>Western Australia ;  &gt;&gt; Husband, wife or partner with dependants ;  People who started current job in the last year ;  &gt; Males ;</t>
  </si>
  <si>
    <t>Western Australia ;  &gt;&gt; Husband, wife or partner with dependants ;  People who started current job in the last year ;  &gt; Females ;</t>
  </si>
  <si>
    <t>Western Australia ;  &gt;&gt; Husband, wife or partner without dependants ;  Unemployed ;  Persons ;</t>
  </si>
  <si>
    <t>Western Australia ;  &gt;&gt; Husband, wife or partner without dependants ;  Unemployed ;  &gt; Males ;</t>
  </si>
  <si>
    <t>Western Australia ;  &gt;&gt; Husband, wife or partner without dependants ;  Unemployed ;  &gt; Females ;</t>
  </si>
  <si>
    <t>Western Australia ;  &gt;&gt; Husband, wife or partner without dependants ;  People who started current job in the last year ;  Persons ;</t>
  </si>
  <si>
    <t>Western Australia ;  &gt;&gt; Husband, wife or partner without dependants ;  People who started current job in the last year ;  &gt; Males ;</t>
  </si>
  <si>
    <t>Western Australia ;  &gt;&gt; Husband, wife or partner without dependants ;  People who started current job in the last year ;  &gt; Females ;</t>
  </si>
  <si>
    <t>Western Australia ;  &gt; Lone parent ;  Unemployed ;  Persons ;</t>
  </si>
  <si>
    <t>Western Australia ;  &gt; Lone parent ;  Unemployed ;  &gt; Males ;</t>
  </si>
  <si>
    <t>Western Australia ;  &gt; Lone parent ;  Unemployed ;  &gt; Females ;</t>
  </si>
  <si>
    <t>Western Australia ;  &gt; Lone parent ;  People who started current job in the last year ;  Persons ;</t>
  </si>
  <si>
    <t>Western Australia ;  &gt; Lone parent ;  People who started current job in the last year ;  &gt; Males ;</t>
  </si>
  <si>
    <t>Western Australia ;  &gt; Lone parent ;  People who started current job in the last year ;  &gt; Females ;</t>
  </si>
  <si>
    <t>Western Australia ;  &gt; Dependent student ;  Unemployed ;  Persons ;</t>
  </si>
  <si>
    <t>Western Australia ;  &gt; Dependent student ;  Unemployed ;  &gt; Males ;</t>
  </si>
  <si>
    <t>Western Australia ;  &gt; Dependent student ;  Unemployed ;  &gt; Females ;</t>
  </si>
  <si>
    <t>Western Australia ;  &gt; Dependent student ;  People who started current job in the last year ;  Persons ;</t>
  </si>
  <si>
    <t>Western Australia ;  &gt; Dependent student ;  People who started current job in the last year ;  &gt; Males ;</t>
  </si>
  <si>
    <t>Western Australia ;  &gt; Dependent student ;  People who started current job in the last year ;  &gt; Females ;</t>
  </si>
  <si>
    <t>Western Australia ;  &gt; Non-dependent child ;  Unemployed ;  Persons ;</t>
  </si>
  <si>
    <t>Western Australia ;  &gt; Non-dependent child ;  Unemployed ;  &gt; Males ;</t>
  </si>
  <si>
    <t>Western Australia ;  &gt; Non-dependent child ;  Unemployed ;  &gt; Females ;</t>
  </si>
  <si>
    <t>Western Australia ;  &gt; Non-dependent child ;  People who started current job in the last year ;  Persons ;</t>
  </si>
  <si>
    <t>Western Australia ;  &gt; Non-dependent child ;  People who started current job in the last year ;  &gt; Males ;</t>
  </si>
  <si>
    <t>Western Australia ;  &gt; Non-dependent child ;  People who started current job in the last year ;  &gt; Females ;</t>
  </si>
  <si>
    <t>Western Australia ;  &gt; Other relative ;  Unemployed ;  Persons ;</t>
  </si>
  <si>
    <t>Western Australia ;  &gt; Other relative ;  Unemployed ;  &gt; Males ;</t>
  </si>
  <si>
    <t>Western Australia ;  &gt; Other relative ;  Unemployed ;  &gt; Females ;</t>
  </si>
  <si>
    <t>Western Australia ;  &gt; Other relative ;  People who started current job in the last year ;  Persons ;</t>
  </si>
  <si>
    <t>Western Australia ;  &gt; Other relative ;  People who started current job in the last year ;  &gt; Males ;</t>
  </si>
  <si>
    <t>Western Australia ;  &gt; Other relative ;  People who started current job in the last year ;  &gt; Females ;</t>
  </si>
  <si>
    <t>Western Australia ;  Not in a family ;  Unemployed ;  Persons ;</t>
  </si>
  <si>
    <t>Western Australia ;  Not in a family ;  Unemployed ;  &gt; Males ;</t>
  </si>
  <si>
    <t>Western Australia ;  Not in a family ;  Unemployed ;  &gt; Females ;</t>
  </si>
  <si>
    <t>Western Australia ;  Not in a family ;  People who started current job in the last year ;  Persons ;</t>
  </si>
  <si>
    <t>Western Australia ;  Not in a family ;  People who started current job in the last year ;  &gt; Males ;</t>
  </si>
  <si>
    <t>Western Australia ;  Not in a family ;  People who started current job in the last year ;  &gt; Females ;</t>
  </si>
  <si>
    <t>Western Australia ;  &gt; Person living alone ;  Unemployed ;  Persons ;</t>
  </si>
  <si>
    <t>Western Australia ;  &gt; Person living alone ;  Unemployed ;  &gt; Males ;</t>
  </si>
  <si>
    <t>Western Australia ;  &gt; Person living alone ;  Unemployed ;  &gt; Females ;</t>
  </si>
  <si>
    <t>Western Australia ;  &gt; Person living alone ;  People who started current job in the last year ;  Persons ;</t>
  </si>
  <si>
    <t>Western Australia ;  &gt; Person living alone ;  People who started current job in the last year ;  &gt; Males ;</t>
  </si>
  <si>
    <t>Western Australia ;  &gt; Person living alone ;  People who started current job in the last year ;  &gt; Females ;</t>
  </si>
  <si>
    <t>Western Australia ;  &gt; Person living with non-relatives ;  Unemployed ;  Persons ;</t>
  </si>
  <si>
    <t>Western Australia ;  &gt; Person living with non-relatives ;  Unemployed ;  &gt; Males ;</t>
  </si>
  <si>
    <t>Western Australia ;  &gt; Person living with non-relatives ;  Unemployed ;  &gt; Females ;</t>
  </si>
  <si>
    <t>Western Australia ;  &gt; Person living with non-relatives ;  People who started current job in the last year ;  Persons ;</t>
  </si>
  <si>
    <t>Western Australia ;  &gt; Person living with non-relatives ;  People who started current job in the last year ;  &gt; Males ;</t>
  </si>
  <si>
    <t>Western Australia ;  &gt; Person living with non-relatives ;  People who started current job in the last year ;  &gt; Females ;</t>
  </si>
  <si>
    <t>Western Australia ;  Relationship not determined ;  Unemployed ;  Persons ;</t>
  </si>
  <si>
    <t>Western Australia ;  Relationship not determined ;  Unemployed ;  &gt; Males ;</t>
  </si>
  <si>
    <t>Western Australia ;  Relationship not determined ;  Unemployed ;  &gt; Females ;</t>
  </si>
  <si>
    <t>Western Australia ;  Relationship not determined ;  People who started current job in the last year ;  Persons ;</t>
  </si>
  <si>
    <t>Western Australia ;  Relationship not determined ;  People who started current job in the last year ;  &gt; Males ;</t>
  </si>
  <si>
    <t>Western Australia ;  Relationship not determined ;  People who started current job in the last year ;  &gt; Females ;</t>
  </si>
  <si>
    <t>Western Australia ;  No jobs in last 12 months ;  Unemployed ;  Persons ;</t>
  </si>
  <si>
    <t>Western Australia ;  No jobs in last 12 months ;  Unemployed ;  &gt; Males ;</t>
  </si>
  <si>
    <t>Western Australia ;  No jobs in last 12 months ;  Unemployed ;  &gt; Females ;</t>
  </si>
  <si>
    <t>Western Australia ;  One job in last 12 months ;  Unemployed ;  Persons ;</t>
  </si>
  <si>
    <t>Western Australia ;  One job in last 12 months ;  Unemployed ;  &gt; Males ;</t>
  </si>
  <si>
    <t>Western Australia ;  One job in last 12 months ;  Unemployed ;  &gt; Females ;</t>
  </si>
  <si>
    <t>Western Australia ;  One job in last 12 months ;  People who started current job in the last year ;  Persons ;</t>
  </si>
  <si>
    <t>Western Australia ;  One job in last 12 months ;  People who started current job in the last year ;  &gt; Males ;</t>
  </si>
  <si>
    <t>Western Australia ;  One job in last 12 months ;  People who started current job in the last year ;  &gt; Females ;</t>
  </si>
  <si>
    <t>Western Australia ;  Two jobs in last 12 months ;  Unemployed ;  Persons ;</t>
  </si>
  <si>
    <t>Western Australia ;  Two jobs in last 12 months ;  Unemployed ;  &gt; Males ;</t>
  </si>
  <si>
    <t>Western Australia ;  Two jobs in last 12 months ;  Unemployed ;  &gt; Females ;</t>
  </si>
  <si>
    <t>Western Australia ;  Two jobs in last 12 months ;  People who started current job in the last year ;  Persons ;</t>
  </si>
  <si>
    <t>Western Australia ;  Two jobs in last 12 months ;  People who started current job in the last year ;  &gt; Males ;</t>
  </si>
  <si>
    <t>Western Australia ;  Two jobs in last 12 months ;  People who started current job in the last year ;  &gt; Females ;</t>
  </si>
  <si>
    <t>Western Australia ;  Three jobs in last 12 months ;  Unemployed ;  Persons ;</t>
  </si>
  <si>
    <t>Western Australia ;  Three jobs in last 12 months ;  Unemployed ;  &gt; Males ;</t>
  </si>
  <si>
    <t>Western Australia ;  Three jobs in last 12 months ;  Unemployed ;  &gt; Females ;</t>
  </si>
  <si>
    <t>Western Australia ;  Three jobs in last 12 months ;  People who started current job in the last year ;  Persons ;</t>
  </si>
  <si>
    <t>Western Australia ;  Three jobs in last 12 months ;  People who started current job in the last year ;  &gt; Males ;</t>
  </si>
  <si>
    <t>Western Australia ;  Three jobs in last 12 months ;  People who started current job in the last year ;  &gt; Females ;</t>
  </si>
  <si>
    <t>Western Australia ;  Four or more jobs in last 12 months ;  Unemployed ;  Persons ;</t>
  </si>
  <si>
    <t>Western Australia ;  Four or more jobs in last 12 months ;  Unemployed ;  &gt; Males ;</t>
  </si>
  <si>
    <t>Western Australia ;  Four or more jobs in last 12 months ;  Unemployed ;  &gt; Females ;</t>
  </si>
  <si>
    <t>Western Australia ;  Four or more jobs in last 12 months ;  People who started current job in the last year ;  Persons ;</t>
  </si>
  <si>
    <t>Western Australia ;  Four or more jobs in last 12 months ;  People who started current job in the last year ;  &gt; Males ;</t>
  </si>
  <si>
    <t>Western Australia ;  Four or more jobs in last 12 months ;  People who started current job in the last year ;  &gt; Females ;</t>
  </si>
  <si>
    <t>Western Australia ;  Steps taken:  Asked current employer for more work ;  People who started current job in the last year ;  Persons ;</t>
  </si>
  <si>
    <t>Western Australia ;  Steps taken:  Asked current employer for more work ;  People who started current job in the last year ;  &gt; Males ;</t>
  </si>
  <si>
    <t>Western Australia ;  Steps taken:  Asked current employer for more work ;  People who started current job in the last year ;  &gt; Females ;</t>
  </si>
  <si>
    <t>Western Australia ;  Steps taken:  Wrote, phoned or applied in person to an employer ;  Unemployed ;  Persons ;</t>
  </si>
  <si>
    <t>Western Australia ;  Steps taken:  Wrote, phoned or applied in person to an employer ;  Unemployed ;  &gt; Males ;</t>
  </si>
  <si>
    <t>Western Australia ;  Steps taken:  Wrote, phoned or applied in person to an employer ;  Unemployed ;  &gt; Females ;</t>
  </si>
  <si>
    <t>Western Australia ;  Steps taken:  Wrote, phoned or applied in person to an employer ;  People who started current job in the last year ;  Persons ;</t>
  </si>
  <si>
    <t>Western Australia ;  Steps taken:  Wrote, phoned or applied in person to an employer ;  People who started current job in the last year ;  &gt; Males ;</t>
  </si>
  <si>
    <t>Western Australia ;  Steps taken:  Wrote, phoned or applied in person to an employer ;  People who started current job in the last year ;  &gt; Females ;</t>
  </si>
  <si>
    <t>Western Australia ;  Steps taken:  Answered an ad for a job on the Internet, newspaper, etc ;  Unemployed ;  Persons ;</t>
  </si>
  <si>
    <t>Western Australia ;  Steps taken:  Answered an ad for a job on the Internet, newspaper, etc ;  Unemployed ;  &gt; Males ;</t>
  </si>
  <si>
    <t>Western Australia ;  Steps taken:  Answered an ad for a job on the Internet, newspaper, etc ;  Unemployed ;  &gt; Females ;</t>
  </si>
  <si>
    <t>Western Australia ;  Steps taken:  Answered an ad for a job on the Internet, newspaper, etc ;  People who started current job in the last year ;  Persons ;</t>
  </si>
  <si>
    <t>Western Australia ;  Steps taken:  Answered an ad for a job on the Internet, newspaper, etc ;  People who started current job in the last year ;  &gt; Males ;</t>
  </si>
  <si>
    <t>Western Australia ;  Steps taken:  Answered an ad for a job on the Internet, newspaper, etc ;  People who started current job in the last year ;  &gt; Females ;</t>
  </si>
  <si>
    <t>Western Australia ;  Steps taken:  Had an interview with an employer ;  Unemployed ;  Persons ;</t>
  </si>
  <si>
    <t>Western Australia ;  Steps taken:  Had an interview with an employer ;  Unemployed ;  &gt; Males ;</t>
  </si>
  <si>
    <t>Western Australia ;  Steps taken:  Had an interview with an employer ;  Unemployed ;  &gt; Females ;</t>
  </si>
  <si>
    <t>Western Australia ;  Steps taken:  Had an interview with an employer ;  People who started current job in the last year ;  Persons ;</t>
  </si>
  <si>
    <t>Western Australia ;  Steps taken:  Had an interview with an employer ;  People who started current job in the last year ;  &gt; Males ;</t>
  </si>
  <si>
    <t>Western Australia ;  Steps taken:  Had an interview with an employer ;  People who started current job in the last year ;  &gt; Females ;</t>
  </si>
  <si>
    <t>Western Australia ;  Steps taken:  Contacted friends or relatives ;  Unemployed ;  Persons ;</t>
  </si>
  <si>
    <t>Western Australia ;  Steps taken:  Contacted friends or relatives ;  Unemployed ;  &gt; Males ;</t>
  </si>
  <si>
    <t>Western Australia ;  Steps taken:  Contacted friends or relatives ;  Unemployed ;  &gt; Females ;</t>
  </si>
  <si>
    <t>Western Australia ;  Steps taken:  Contacted friends or relatives ;  People who started current job in the last year ;  Persons ;</t>
  </si>
  <si>
    <t>Western Australia ;  Steps taken:  Contacted friends or relatives ;  People who started current job in the last year ;  &gt; Males ;</t>
  </si>
  <si>
    <t>Western Australia ;  Steps taken:  Contacted friends or relatives ;  People who started current job in the last year ;  &gt; Females ;</t>
  </si>
  <si>
    <t>Western Australia ;  Steps taken:  Took steps to purchase or start up own business ;  Unemployed ;  Persons ;</t>
  </si>
  <si>
    <t>Western Australia ;  Steps taken:  Took steps to purchase or start up own business ;  Unemployed ;  &gt; Males ;</t>
  </si>
  <si>
    <t>Western Australia ;  Steps taken:  Took steps to purchase or start up own business ;  Unemployed ;  &gt; Females ;</t>
  </si>
  <si>
    <t>Western Australia ;  Steps taken:  Took steps to purchase or start up own business ;  People who started current job in the last year ;  Persons ;</t>
  </si>
  <si>
    <t>Western Australia ;  Steps taken:  Took steps to purchase or start up own business ;  People who started current job in the last year ;  &gt; Males ;</t>
  </si>
  <si>
    <t>Western Australia ;  Steps taken:  Took steps to purchase or start up own business ;  People who started current job in the last year ;  &gt; Females ;</t>
  </si>
  <si>
    <t>Western Australia ;  Steps taken:  Advertised or tendered for work ;  Unemployed ;  Persons ;</t>
  </si>
  <si>
    <t>Western Australia ;  Steps taken:  Advertised or tendered for work ;  Unemployed ;  &gt; Males ;</t>
  </si>
  <si>
    <t>Western Australia ;  Steps taken:  Advertised or tendered for work ;  Unemployed ;  &gt; Females ;</t>
  </si>
  <si>
    <t>Western Australia ;  Steps taken:  Advertised or tendered for work ;  People who started current job in the last year ;  Persons ;</t>
  </si>
  <si>
    <t>Western Australia ;  Steps taken:  Advertised or tendered for work ;  People who started current job in the last year ;  &gt; Males ;</t>
  </si>
  <si>
    <t>Western Australia ;  Steps taken:  Advertised or tendered for work ;  People who started current job in the last year ;  &gt; Females ;</t>
  </si>
  <si>
    <t>Western Australia ;  Steps taken:  Checked or registered with a jobactive Australia provider ;  Unemployed ;  Persons ;</t>
  </si>
  <si>
    <t>Western Australia ;  Steps taken:  Checked or registered with a jobactive Australia provider ;  Unemployed ;  &gt; Males ;</t>
  </si>
  <si>
    <t>Western Australia ;  Steps taken:  Checked or registered with a jobactive Australia provider ;  Unemployed ;  &gt; Females ;</t>
  </si>
  <si>
    <t>Western Australia ;  Steps taken:  Checked or registered with a jobactive Australia provider ;  People who started current job in the last year ;  Persons ;</t>
  </si>
  <si>
    <t>Western Australia ;  Steps taken:  Checked or registered with a jobactive Australia provider ;  People who started current job in the last year ;  &gt; Males ;</t>
  </si>
  <si>
    <t>Western Australia ;  Steps taken:  Checked or registered with a jobactive Australia provider ;  People who started current job in the last year ;  &gt; Females ;</t>
  </si>
  <si>
    <t>Western Australia ;  Steps taken:  Checked or registered with other employment agency ;  Unemployed ;  Persons ;</t>
  </si>
  <si>
    <t>Western Australia ;  Steps taken:  Checked or registered with other employment agency ;  Unemployed ;  &gt; Males ;</t>
  </si>
  <si>
    <t>Western Australia ;  Steps taken:  Checked or registered with other employment agency ;  Unemployed ;  &gt; Females ;</t>
  </si>
  <si>
    <t>Western Australia ;  Steps taken:  Checked or registered with other employment agency ;  People who started current job in the last year ;  Persons ;</t>
  </si>
  <si>
    <t>Western Australia ;  Steps taken:  Checked or registered with other employment agency ;  People who started current job in the last year ;  &gt; Males ;</t>
  </si>
  <si>
    <t>Western Australia ;  Steps taken:  Checked or registered with other employment agency ;  People who started current job in the last year ;  &gt; Females ;</t>
  </si>
  <si>
    <t>Western Australia ;  Steps taken:  Looked at ads for jobs on the Internet, newspaper, etc ;  Unemployed ;  Persons ;</t>
  </si>
  <si>
    <t>Western Australia ;  Steps taken:  Looked at ads for jobs on the Internet, newspaper, etc ;  Unemployed ;  &gt; Males ;</t>
  </si>
  <si>
    <t>Western Australia ;  Steps taken:  Looked at ads for jobs on the Internet, newspaper, etc ;  Unemployed ;  &gt; Females ;</t>
  </si>
  <si>
    <t>Western Australia ;  Steps taken:  Looked at ads for jobs on the Internet, newspaper, etc ;  People who started current job in the last year ;  Persons ;</t>
  </si>
  <si>
    <t>Western Australia ;  Steps taken:  Looked at ads for jobs on the Internet, newspaper, etc ;  People who started current job in the last year ;  &gt; Males ;</t>
  </si>
  <si>
    <t>Western Australia ;  Steps taken:  Looked at ads for jobs on the Internet, newspaper, etc ;  People who started current job in the last year ;  &gt; Females ;</t>
  </si>
  <si>
    <t>Western Australia ;  Steps taken:  Registered with Centrelink as a job seeker ;  Unemployed ;  Persons ;</t>
  </si>
  <si>
    <t>Western Australia ;  Steps taken:  Registered with Centrelink as a job seeker ;  Unemployed ;  &gt; Males ;</t>
  </si>
  <si>
    <t>Western Australia ;  Steps taken:  Registered with Centrelink as a job seeker ;  Unemployed ;  &gt; Females ;</t>
  </si>
  <si>
    <t>Western Australia ;  Steps taken:  Registered with Centrelink as a job seeker ;  People who started current job in the last year ;  Persons ;</t>
  </si>
  <si>
    <t>Western Australia ;  Steps taken:  Registered with Centrelink as a job seeker ;  People who started current job in the last year ;  &gt; Males ;</t>
  </si>
  <si>
    <t>Western Australia ;  Steps taken:  Registered with Centrelink as a job seeker ;  People who started current job in the last year ;  &gt; Females ;</t>
  </si>
  <si>
    <t>Western Australia ;  Steps taken:  Other steps ;  Unemployed ;  Persons ;</t>
  </si>
  <si>
    <t>Western Australia ;  Steps taken:  Other steps ;  Unemployed ;  &gt; Males ;</t>
  </si>
  <si>
    <t>Western Australia ;  Steps taken:  Other steps ;  Unemployed ;  &gt; Females ;</t>
  </si>
  <si>
    <t>Western Australia ;  Steps taken:  Other steps ;  People who started current job in the last year ;  Persons ;</t>
  </si>
  <si>
    <t>Western Australia ;  Steps taken:  Other steps ;  People who started current job in the last year ;  &gt; Males ;</t>
  </si>
  <si>
    <t>Western Australia ;  Steps taken:  Other steps ;  People who started current job in the last year ;  &gt; Females ;</t>
  </si>
  <si>
    <t>Western Australia ;  Did not take steps to look for work or more hours ;  Unemployed ;  Persons ;</t>
  </si>
  <si>
    <t>Western Australia ;  Did not take steps to look for work or more hours ;  Unemployed ;  &gt; Males ;</t>
  </si>
  <si>
    <t>Western Australia ;  Did not take steps to look for work or more hours ;  Unemployed ;  &gt; Females ;</t>
  </si>
  <si>
    <t>Western Australia ;  Did not take steps to look for work or more hours ;  People who started current job in the last year ;  Persons ;</t>
  </si>
  <si>
    <t>Western Australia ;  Did not take steps to look for work or more hours ;  People who started current job in the last year ;  &gt; Males ;</t>
  </si>
  <si>
    <t>Western Australia ;  Did not take steps to look for work or more hours ;  People who started current job in the last year ;  &gt; Females ;</t>
  </si>
  <si>
    <t>Western Australia ;  With non-school qualification ;  Unemployed ;  Persons ;</t>
  </si>
  <si>
    <t>Western Australia ;  With non-school qualification ;  Unemployed ;  &gt; Males ;</t>
  </si>
  <si>
    <t>Western Australia ;  With non-school qualification ;  Unemployed ;  &gt; Females ;</t>
  </si>
  <si>
    <t>Western Australia ;  With non-school qualification ;  People who started current job in the last year ;  Persons ;</t>
  </si>
  <si>
    <t>Western Australia ;  With non-school qualification ;  People who started current job in the last year ;  &gt; Males ;</t>
  </si>
  <si>
    <t>Western Australia ;  With non-school qualification ;  People who started current job in the last year ;  &gt; Females ;</t>
  </si>
  <si>
    <t>Western Australia ;  &gt; Postgraduate Degree ;  Unemployed ;  Persons ;</t>
  </si>
  <si>
    <t>Western Australia ;  &gt; Postgraduate Degree ;  Unemployed ;  &gt; Males ;</t>
  </si>
  <si>
    <t>Western Australia ;  &gt; Postgraduate Degree ;  Unemployed ;  &gt; Females ;</t>
  </si>
  <si>
    <t>Western Australia ;  &gt; Postgraduate Degree ;  People who started current job in the last year ;  Persons ;</t>
  </si>
  <si>
    <t>Western Australia ;  &gt; Postgraduate Degree ;  People who started current job in the last year ;  &gt; Males ;</t>
  </si>
  <si>
    <t>Western Australia ;  &gt; Postgraduate Degree ;  People who started current job in the last year ;  &gt; Females ;</t>
  </si>
  <si>
    <t>Western Australia ;  &gt; Graduate Diploma or Certificate ;  Unemployed ;  Persons ;</t>
  </si>
  <si>
    <t>Western Australia ;  &gt; Graduate Diploma or Certificate ;  Unemployed ;  &gt; Males ;</t>
  </si>
  <si>
    <t>Western Australia ;  &gt; Graduate Diploma or Certificate ;  Unemployed ;  &gt; Females ;</t>
  </si>
  <si>
    <t>Western Australia ;  &gt; Graduate Diploma or Certificate ;  People who started current job in the last year ;  Persons ;</t>
  </si>
  <si>
    <t>Western Australia ;  &gt; Graduate Diploma or Certificate ;  People who started current job in the last year ;  &gt; Males ;</t>
  </si>
  <si>
    <t>Western Australia ;  &gt; Graduate Diploma or Certificate ;  People who started current job in the last year ;  &gt; Females ;</t>
  </si>
  <si>
    <t>Western Australia ;  &gt; Bachelor Degree ;  Unemployed ;  Persons ;</t>
  </si>
  <si>
    <t>Western Australia ;  &gt; Bachelor Degree ;  Unemployed ;  &gt; Males ;</t>
  </si>
  <si>
    <t>Western Australia ;  &gt; Bachelor Degree ;  Unemployed ;  &gt; Females ;</t>
  </si>
  <si>
    <t>Western Australia ;  &gt; Bachelor Degree ;  People who started current job in the last year ;  Persons ;</t>
  </si>
  <si>
    <t>Western Australia ;  &gt; Bachelor Degree ;  People who started current job in the last year ;  &gt; Males ;</t>
  </si>
  <si>
    <t>Western Australia ;  &gt; Bachelor Degree ;  People who started current job in the last year ;  &gt; Females ;</t>
  </si>
  <si>
    <t>Western Australia ;  &gt; Advanced Diploma or Diploma ;  Unemployed ;  Persons ;</t>
  </si>
  <si>
    <t>Western Australia ;  &gt; Advanced Diploma or Diploma ;  Unemployed ;  &gt; Males ;</t>
  </si>
  <si>
    <t>Western Australia ;  &gt; Advanced Diploma or Diploma ;  Unemployed ;  &gt; Females ;</t>
  </si>
  <si>
    <t>Western Australia ;  &gt; Advanced Diploma or Diploma ;  People who started current job in the last year ;  Persons ;</t>
  </si>
  <si>
    <t>Western Australia ;  &gt; Advanced Diploma or Diploma ;  People who started current job in the last year ;  &gt; Males ;</t>
  </si>
  <si>
    <t>Western Australia ;  &gt; Advanced Diploma or Diploma ;  People who started current job in the last year ;  &gt; Females ;</t>
  </si>
  <si>
    <t>Western Australia ;  &gt; Certificate III or IV ;  Unemployed ;  Persons ;</t>
  </si>
  <si>
    <t>Western Australia ;  &gt; Certificate III or IV ;  Unemployed ;  &gt; Males ;</t>
  </si>
  <si>
    <t>Western Australia ;  &gt; Certificate III or IV ;  Unemployed ;  &gt; Females ;</t>
  </si>
  <si>
    <t>Western Australia ;  &gt; Certificate III or IV ;  People who started current job in the last year ;  Persons ;</t>
  </si>
  <si>
    <t>Western Australia ;  &gt; Certificate III or IV ;  People who started current job in the last year ;  &gt; Males ;</t>
  </si>
  <si>
    <t>Western Australia ;  &gt; Certificate III or IV ;  People who started current job in the last year ;  &gt; Females ;</t>
  </si>
  <si>
    <t>Western Australia ;  &gt; Certificate I or II ;  Unemployed ;  Persons ;</t>
  </si>
  <si>
    <t>Western Australia ;  &gt; Certificate I or II ;  Unemployed ;  &gt; Males ;</t>
  </si>
  <si>
    <t>Western Australia ;  &gt; Certificate I or II ;  Unemployed ;  &gt; Females ;</t>
  </si>
  <si>
    <t>Western Australia ;  &gt; Certificate I or II ;  People who started current job in the last year ;  Persons ;</t>
  </si>
  <si>
    <t>Western Australia ;  &gt; Certificate I or II ;  People who started current job in the last year ;  &gt; Males ;</t>
  </si>
  <si>
    <t>Western Australia ;  &gt; Certificate I or II ;  People who started current job in the last year ;  &gt; Females ;</t>
  </si>
  <si>
    <t>Western Australia ;  &gt; Certificate nfd ;  Unemployed ;  Persons ;</t>
  </si>
  <si>
    <t>Western Australia ;  &gt; Certificate nfd ;  Unemployed ;  &gt; Males ;</t>
  </si>
  <si>
    <t>Western Australia ;  &gt; Certificate nfd ;  Unemployed ;  &gt; Females ;</t>
  </si>
  <si>
    <t>Western Australia ;  &gt; Certificate nfd ;  People who started current job in the last year ;  Persons ;</t>
  </si>
  <si>
    <t>A125996746C</t>
  </si>
  <si>
    <t>A126000346W</t>
  </si>
  <si>
    <t>A125998546W</t>
  </si>
  <si>
    <t>A125991346A</t>
  </si>
  <si>
    <t>A125994946K</t>
  </si>
  <si>
    <t>A125993146V</t>
  </si>
  <si>
    <t>A125996750V</t>
  </si>
  <si>
    <t>A126000350L</t>
  </si>
  <si>
    <t>A125998550L</t>
  </si>
  <si>
    <t>A125991350T</t>
  </si>
  <si>
    <t>A125994950A</t>
  </si>
  <si>
    <t>A125993150K</t>
  </si>
  <si>
    <t>A125996790L</t>
  </si>
  <si>
    <t>A126000390F</t>
  </si>
  <si>
    <t>A125998590F</t>
  </si>
  <si>
    <t>A125991390K</t>
  </si>
  <si>
    <t>A125994990V</t>
  </si>
  <si>
    <t>A125993190C</t>
  </si>
  <si>
    <t>A125996710A</t>
  </si>
  <si>
    <t>A126000310V</t>
  </si>
  <si>
    <t>A125998510V</t>
  </si>
  <si>
    <t>A125991310X</t>
  </si>
  <si>
    <t>A125994910J</t>
  </si>
  <si>
    <t>A125993110T</t>
  </si>
  <si>
    <t>A125996822V</t>
  </si>
  <si>
    <t>A126000422L</t>
  </si>
  <si>
    <t>A125998622L</t>
  </si>
  <si>
    <t>A125991422T</t>
  </si>
  <si>
    <t>A125995022C</t>
  </si>
  <si>
    <t>A125993222K</t>
  </si>
  <si>
    <t>A125996754C</t>
  </si>
  <si>
    <t>A126000354W</t>
  </si>
  <si>
    <t>A125998554W</t>
  </si>
  <si>
    <t>A125991354A</t>
  </si>
  <si>
    <t>A125994954K</t>
  </si>
  <si>
    <t>A125993154V</t>
  </si>
  <si>
    <t>A125996682C</t>
  </si>
  <si>
    <t>A126000282W</t>
  </si>
  <si>
    <t>A125998482W</t>
  </si>
  <si>
    <t>A125991282A</t>
  </si>
  <si>
    <t>A125994882K</t>
  </si>
  <si>
    <t>A125993082V</t>
  </si>
  <si>
    <t>A125996758L</t>
  </si>
  <si>
    <t>A126000358F</t>
  </si>
  <si>
    <t>A125998558F</t>
  </si>
  <si>
    <t>A125991358K</t>
  </si>
  <si>
    <t>A125994958V</t>
  </si>
  <si>
    <t>A125993158C</t>
  </si>
  <si>
    <t>A125996762C</t>
  </si>
  <si>
    <t>A126000362W</t>
  </si>
  <si>
    <t>A125998562W</t>
  </si>
  <si>
    <t>A125991362A</t>
  </si>
  <si>
    <t>A125994962K</t>
  </si>
  <si>
    <t>A125993162V</t>
  </si>
  <si>
    <t>A125996834C</t>
  </si>
  <si>
    <t>A126000434W</t>
  </si>
  <si>
    <t>A125998634W</t>
  </si>
  <si>
    <t>A125991434A</t>
  </si>
  <si>
    <t>A125995034L</t>
  </si>
  <si>
    <t>A125993234V</t>
  </si>
  <si>
    <t>A125996654V</t>
  </si>
  <si>
    <t>A126000254L</t>
  </si>
  <si>
    <t>A125998454L</t>
  </si>
  <si>
    <t>A125991254T</t>
  </si>
  <si>
    <t>A125994854A</t>
  </si>
  <si>
    <t>A125993054K</t>
  </si>
  <si>
    <t>A125996826C</t>
  </si>
  <si>
    <t>A126000426W</t>
  </si>
  <si>
    <t>A125998626W</t>
  </si>
  <si>
    <t>A125991426A</t>
  </si>
  <si>
    <t>A125995026L</t>
  </si>
  <si>
    <t>A125993226V</t>
  </si>
  <si>
    <t>A125996830V</t>
  </si>
  <si>
    <t>A126000430L</t>
  </si>
  <si>
    <t>A125998630L</t>
  </si>
  <si>
    <t>A125991430T</t>
  </si>
  <si>
    <t>A125995030C</t>
  </si>
  <si>
    <t>A125993230K</t>
  </si>
  <si>
    <t>A125996658C</t>
  </si>
  <si>
    <t>A126000258W</t>
  </si>
  <si>
    <t>A125998458W</t>
  </si>
  <si>
    <t>A125991258A</t>
  </si>
  <si>
    <t>A125994858K</t>
  </si>
  <si>
    <t>A125993058V</t>
  </si>
  <si>
    <t>A125996714K</t>
  </si>
  <si>
    <t>A126000314C</t>
  </si>
  <si>
    <t>A125998514C</t>
  </si>
  <si>
    <t>A125991314J</t>
  </si>
  <si>
    <t>A125994914T</t>
  </si>
  <si>
    <t>A125993114A</t>
  </si>
  <si>
    <t>A125996766L</t>
  </si>
  <si>
    <t>A126000366F</t>
  </si>
  <si>
    <t>A125998566F</t>
  </si>
  <si>
    <t>A125991366K</t>
  </si>
  <si>
    <t>A125994966V</t>
  </si>
  <si>
    <t>A125993166C</t>
  </si>
  <si>
    <t>A125996838L</t>
  </si>
  <si>
    <t>A126000438F</t>
  </si>
  <si>
    <t>A125998638F</t>
  </si>
  <si>
    <t>A125991438K</t>
  </si>
  <si>
    <t>A125995038W</t>
  </si>
  <si>
    <t>A125993238C</t>
  </si>
  <si>
    <t>A125996662V</t>
  </si>
  <si>
    <t>A126000262L</t>
  </si>
  <si>
    <t>A125998462L</t>
  </si>
  <si>
    <t>A125996794W</t>
  </si>
  <si>
    <t>A126000394R</t>
  </si>
  <si>
    <t>A125998594R</t>
  </si>
  <si>
    <t>A125991394V</t>
  </si>
  <si>
    <t>A125994994C</t>
  </si>
  <si>
    <t>A125993194L</t>
  </si>
  <si>
    <t>A125996798F</t>
  </si>
  <si>
    <t>A126000398X</t>
  </si>
  <si>
    <t>A125998598X</t>
  </si>
  <si>
    <t>A125991398C</t>
  </si>
  <si>
    <t>A125994998L</t>
  </si>
  <si>
    <t>A125993198W</t>
  </si>
  <si>
    <t>A125996694L</t>
  </si>
  <si>
    <t>A126000294F</t>
  </si>
  <si>
    <t>A125998494F</t>
  </si>
  <si>
    <t>A125991294K</t>
  </si>
  <si>
    <t>A125994894V</t>
  </si>
  <si>
    <t>A125993094C</t>
  </si>
  <si>
    <t>A125996666C</t>
  </si>
  <si>
    <t>A126000266W</t>
  </si>
  <si>
    <t>A125998466W</t>
  </si>
  <si>
    <t>A125991266A</t>
  </si>
  <si>
    <t>A125994866K</t>
  </si>
  <si>
    <t>A125993066V</t>
  </si>
  <si>
    <t>A125991318T</t>
  </si>
  <si>
    <t>A125994918A</t>
  </si>
  <si>
    <t>A125993118K</t>
  </si>
  <si>
    <t>A125996686L</t>
  </si>
  <si>
    <t>A126000286F</t>
  </si>
  <si>
    <t>A125998486F</t>
  </si>
  <si>
    <t>A125991286K</t>
  </si>
  <si>
    <t>A125994886V</t>
  </si>
  <si>
    <t>A125993086C</t>
  </si>
  <si>
    <t>A125996722K</t>
  </si>
  <si>
    <t>A126000322C</t>
  </si>
  <si>
    <t>A125998522C</t>
  </si>
  <si>
    <t>A125991322J</t>
  </si>
  <si>
    <t>A125994922T</t>
  </si>
  <si>
    <t>A125993122A</t>
  </si>
  <si>
    <t>A125996698W</t>
  </si>
  <si>
    <t>A126000298R</t>
  </si>
  <si>
    <t>A125998498R</t>
  </si>
  <si>
    <t>A125991298V</t>
  </si>
  <si>
    <t>A125994898C</t>
  </si>
  <si>
    <t>A125993098L</t>
  </si>
  <si>
    <t>A125996726V</t>
  </si>
  <si>
    <t>A126000326L</t>
  </si>
  <si>
    <t>A125998526L</t>
  </si>
  <si>
    <t>A125991326T</t>
  </si>
  <si>
    <t>A125994926A</t>
  </si>
  <si>
    <t>A125993126K</t>
  </si>
  <si>
    <t>A125996770C</t>
  </si>
  <si>
    <t>A126000370W</t>
  </si>
  <si>
    <t>A125998570W</t>
  </si>
  <si>
    <t>A125991370A</t>
  </si>
  <si>
    <t>A125994970K</t>
  </si>
  <si>
    <t>A125993170V</t>
  </si>
  <si>
    <t>A125996730K</t>
  </si>
  <si>
    <t>A126000330C</t>
  </si>
  <si>
    <t>A125998530C</t>
  </si>
  <si>
    <t>A125991330J</t>
  </si>
  <si>
    <t>A125994930T</t>
  </si>
  <si>
    <t>A125993130A</t>
  </si>
  <si>
    <t>A125996702A</t>
  </si>
  <si>
    <t>A126000302V</t>
  </si>
  <si>
    <t>A125998502V</t>
  </si>
  <si>
    <t>A125991302X</t>
  </si>
  <si>
    <t>A125994902J</t>
  </si>
  <si>
    <t>A125993102T</t>
  </si>
  <si>
    <t>A125996802K</t>
  </si>
  <si>
    <t>A126000402C</t>
  </si>
  <si>
    <t>A125998602C</t>
  </si>
  <si>
    <t>A125991402J</t>
  </si>
  <si>
    <t>A125995002V</t>
  </si>
  <si>
    <t>A125993202A</t>
  </si>
  <si>
    <t>A125996774L</t>
  </si>
  <si>
    <t>A126000374F</t>
  </si>
  <si>
    <t>A125998574F</t>
  </si>
  <si>
    <t>A125991374K</t>
  </si>
  <si>
    <t>A125994974V</t>
  </si>
  <si>
    <t>A125993174C</t>
  </si>
  <si>
    <t>A125996778W</t>
  </si>
  <si>
    <t>A126000378R</t>
  </si>
  <si>
    <t>A125998578R</t>
  </si>
  <si>
    <t>A125991378V</t>
  </si>
  <si>
    <t>A125994978C</t>
  </si>
  <si>
    <t>A125993178L</t>
  </si>
  <si>
    <t>A125996842C</t>
  </si>
  <si>
    <t>A126000442W</t>
  </si>
  <si>
    <t>A125998642W</t>
  </si>
  <si>
    <t>A125991442A</t>
  </si>
  <si>
    <t>A125995042L</t>
  </si>
  <si>
    <t>A125993242V</t>
  </si>
  <si>
    <t>A125996670V</t>
  </si>
  <si>
    <t>A126000270L</t>
  </si>
  <si>
    <t>A125998470L</t>
  </si>
  <si>
    <t>A125991270T</t>
  </si>
  <si>
    <t>A125994870A</t>
  </si>
  <si>
    <t>A125993070K</t>
  </si>
  <si>
    <t>A125996734V</t>
  </si>
  <si>
    <t>A126000334L</t>
  </si>
  <si>
    <t>A125998534L</t>
  </si>
  <si>
    <t>A125991334T</t>
  </si>
  <si>
    <t>A125994934A</t>
  </si>
  <si>
    <t>A125993134K</t>
  </si>
  <si>
    <t>A125996690C</t>
  </si>
  <si>
    <t>A126000290W</t>
  </si>
  <si>
    <t>A125998490W</t>
  </si>
  <si>
    <t>A125991290A</t>
  </si>
  <si>
    <t>A125994890K</t>
  </si>
  <si>
    <t>A125993090V</t>
  </si>
  <si>
    <t>A125996782L</t>
  </si>
  <si>
    <t>A126000382F</t>
  </si>
  <si>
    <t>A125998582F</t>
  </si>
  <si>
    <t>A125991382K</t>
  </si>
  <si>
    <t>A125994982V</t>
  </si>
  <si>
    <t>A125993182C</t>
  </si>
  <si>
    <t>A125996786W</t>
  </si>
  <si>
    <t>A126000386R</t>
  </si>
  <si>
    <t>A125998586R</t>
  </si>
  <si>
    <t>A125991386V</t>
  </si>
  <si>
    <t>A125994986C</t>
  </si>
  <si>
    <t>A125993186L</t>
  </si>
  <si>
    <t>A125996706K</t>
  </si>
  <si>
    <t>A126000306C</t>
  </si>
  <si>
    <t>A125998506C</t>
  </si>
  <si>
    <t>A125991306J</t>
  </si>
  <si>
    <t>A125994906T</t>
  </si>
  <si>
    <t>A125993106A</t>
  </si>
  <si>
    <t>A125996674C</t>
  </si>
  <si>
    <t>A126000274W</t>
  </si>
  <si>
    <t>A125998474W</t>
  </si>
  <si>
    <t>A125991274A</t>
  </si>
  <si>
    <t>A125994874K</t>
  </si>
  <si>
    <t>A125993074V</t>
  </si>
  <si>
    <t>A125996846L</t>
  </si>
  <si>
    <t>A126000446F</t>
  </si>
  <si>
    <t>A125998646F</t>
  </si>
  <si>
    <t>A125991446K</t>
  </si>
  <si>
    <t>A125995046W</t>
  </si>
  <si>
    <t>A125993246C</t>
  </si>
  <si>
    <t>A125996738C</t>
  </si>
  <si>
    <t>A126000338W</t>
  </si>
  <si>
    <t>A125998538W</t>
  </si>
  <si>
    <t>A125991338A</t>
  </si>
  <si>
    <t>Western Australia ;  &gt; Certificate nfd ;  People who started current job in the last year ;  &gt; Males ;</t>
  </si>
  <si>
    <t>Western Australia ;  &gt; Certificate nfd ;  People who started current job in the last year ;  &gt; Females ;</t>
  </si>
  <si>
    <t>Western Australia ;  &gt; Level not determined ;  Unemployed ;  Persons ;</t>
  </si>
  <si>
    <t>Western Australia ;  &gt; Level not determined ;  Unemployed ;  &gt; Males ;</t>
  </si>
  <si>
    <t>Western Australia ;  &gt; Level not determined ;  Unemployed ;  &gt; Females ;</t>
  </si>
  <si>
    <t>Western Australia ;  &gt; Level not determined ;  People who started current job in the last year ;  Persons ;</t>
  </si>
  <si>
    <t>Western Australia ;  &gt; Level not determined ;  People who started current job in the last year ;  &gt; Males ;</t>
  </si>
  <si>
    <t>Western Australia ;  &gt; Level not determined ;  People who started current job in the last year ;  &gt; Females ;</t>
  </si>
  <si>
    <t>Western Australia ;  Without non-school qualification ;  Unemployed ;  Persons ;</t>
  </si>
  <si>
    <t>Western Australia ;  Without non-school qualification ;  Unemployed ;  &gt; Males ;</t>
  </si>
  <si>
    <t>Western Australia ;  Without non-school qualification ;  Unemployed ;  &gt; Females ;</t>
  </si>
  <si>
    <t>Western Australia ;  Without non-school qualification ;  People who started current job in the last year ;  Persons ;</t>
  </si>
  <si>
    <t>Western Australia ;  Without non-school qualification ;  People who started current job in the last year ;  &gt; Males ;</t>
  </si>
  <si>
    <t>Western Australia ;  Without non-school qualification ;  People who started current job in the last year ;  &gt; Females ;</t>
  </si>
  <si>
    <t>Tasmania ;  Unemployed ;  Persons ;</t>
  </si>
  <si>
    <t>Tasmania ;  Unemployed ;  &gt; Males ;</t>
  </si>
  <si>
    <t>Tasmania ;  Unemployed ;  &gt; Females ;</t>
  </si>
  <si>
    <t>Tasmania ;  People who started current job in the last year ;  Persons ;</t>
  </si>
  <si>
    <t>Tasmania ;  People who started current job in the last year ;  &gt; Males ;</t>
  </si>
  <si>
    <t>Tasmania ;  People who started current job in the last year ;  &gt; Females ;</t>
  </si>
  <si>
    <t>Tasmania ;  Family member ;  Unemployed ;  Persons ;</t>
  </si>
  <si>
    <t>Tasmania ;  Family member ;  Unemployed ;  &gt; Males ;</t>
  </si>
  <si>
    <t>Tasmania ;  Family member ;  Unemployed ;  &gt; Females ;</t>
  </si>
  <si>
    <t>Tasmania ;  Family member ;  People who started current job in the last year ;  Persons ;</t>
  </si>
  <si>
    <t>Tasmania ;  Family member ;  People who started current job in the last year ;  &gt; Males ;</t>
  </si>
  <si>
    <t>Tasmania ;  Family member ;  People who started current job in the last year ;  &gt; Females ;</t>
  </si>
  <si>
    <t>Tasmania ;  &gt; Husband, wife or partner ;  Unemployed ;  Persons ;</t>
  </si>
  <si>
    <t>Tasmania ;  &gt; Husband, wife or partner ;  Unemployed ;  &gt; Males ;</t>
  </si>
  <si>
    <t>Tasmania ;  &gt; Husband, wife or partner ;  Unemployed ;  &gt; Females ;</t>
  </si>
  <si>
    <t>Tasmania ;  &gt; Husband, wife or partner ;  People who started current job in the last year ;  Persons ;</t>
  </si>
  <si>
    <t>Tasmania ;  &gt; Husband, wife or partner ;  People who started current job in the last year ;  &gt; Males ;</t>
  </si>
  <si>
    <t>Tasmania ;  &gt; Husband, wife or partner ;  People who started current job in the last year ;  &gt; Females ;</t>
  </si>
  <si>
    <t>Tasmania ;  &gt;&gt; Husband, wife or partner with dependants ;  Unemployed ;  Persons ;</t>
  </si>
  <si>
    <t>Tasmania ;  &gt;&gt; Husband, wife or partner with dependants ;  Unemployed ;  &gt; Males ;</t>
  </si>
  <si>
    <t>Tasmania ;  &gt;&gt; Husband, wife or partner with dependants ;  Unemployed ;  &gt; Females ;</t>
  </si>
  <si>
    <t>Tasmania ;  &gt;&gt; Husband, wife or partner with dependants ;  People who started current job in the last year ;  Persons ;</t>
  </si>
  <si>
    <t>Tasmania ;  &gt;&gt; Husband, wife or partner with dependants ;  People who started current job in the last year ;  &gt; Males ;</t>
  </si>
  <si>
    <t>Tasmania ;  &gt;&gt; Husband, wife or partner with dependants ;  People who started current job in the last year ;  &gt; Females ;</t>
  </si>
  <si>
    <t>Tasmania ;  &gt;&gt; Husband, wife or partner without dependants ;  Unemployed ;  Persons ;</t>
  </si>
  <si>
    <t>Tasmania ;  &gt;&gt; Husband, wife or partner without dependants ;  Unemployed ;  &gt; Males ;</t>
  </si>
  <si>
    <t>Tasmania ;  &gt;&gt; Husband, wife or partner without dependants ;  Unemployed ;  &gt; Females ;</t>
  </si>
  <si>
    <t>Tasmania ;  &gt;&gt; Husband, wife or partner without dependants ;  People who started current job in the last year ;  Persons ;</t>
  </si>
  <si>
    <t>Tasmania ;  &gt;&gt; Husband, wife or partner without dependants ;  People who started current job in the last year ;  &gt; Males ;</t>
  </si>
  <si>
    <t>Tasmania ;  &gt;&gt; Husband, wife or partner without dependants ;  People who started current job in the last year ;  &gt; Females ;</t>
  </si>
  <si>
    <t>Tasmania ;  &gt; Lone parent ;  Unemployed ;  Persons ;</t>
  </si>
  <si>
    <t>Tasmania ;  &gt; Lone parent ;  Unemployed ;  &gt; Males ;</t>
  </si>
  <si>
    <t>Tasmania ;  &gt; Lone parent ;  Unemployed ;  &gt; Females ;</t>
  </si>
  <si>
    <t>Tasmania ;  &gt; Lone parent ;  People who started current job in the last year ;  Persons ;</t>
  </si>
  <si>
    <t>Tasmania ;  &gt; Lone parent ;  People who started current job in the last year ;  &gt; Males ;</t>
  </si>
  <si>
    <t>Tasmania ;  &gt; Lone parent ;  People who started current job in the last year ;  &gt; Females ;</t>
  </si>
  <si>
    <t>Tasmania ;  &gt; Dependent student ;  Unemployed ;  Persons ;</t>
  </si>
  <si>
    <t>Tasmania ;  &gt; Dependent student ;  Unemployed ;  &gt; Males ;</t>
  </si>
  <si>
    <t>Tasmania ;  &gt; Dependent student ;  Unemployed ;  &gt; Females ;</t>
  </si>
  <si>
    <t>Tasmania ;  &gt; Dependent student ;  People who started current job in the last year ;  Persons ;</t>
  </si>
  <si>
    <t>Tasmania ;  &gt; Dependent student ;  People who started current job in the last year ;  &gt; Males ;</t>
  </si>
  <si>
    <t>Tasmania ;  &gt; Dependent student ;  People who started current job in the last year ;  &gt; Females ;</t>
  </si>
  <si>
    <t>Tasmania ;  &gt; Non-dependent child ;  Unemployed ;  Persons ;</t>
  </si>
  <si>
    <t>Tasmania ;  &gt; Non-dependent child ;  Unemployed ;  &gt; Males ;</t>
  </si>
  <si>
    <t>Tasmania ;  &gt; Non-dependent child ;  Unemployed ;  &gt; Females ;</t>
  </si>
  <si>
    <t>Tasmania ;  &gt; Non-dependent child ;  People who started current job in the last year ;  Persons ;</t>
  </si>
  <si>
    <t>Tasmania ;  &gt; Non-dependent child ;  People who started current job in the last year ;  &gt; Males ;</t>
  </si>
  <si>
    <t>Tasmania ;  &gt; Non-dependent child ;  People who started current job in the last year ;  &gt; Females ;</t>
  </si>
  <si>
    <t>Tasmania ;  &gt; Other relative ;  Unemployed ;  Persons ;</t>
  </si>
  <si>
    <t>Tasmania ;  &gt; Other relative ;  Unemployed ;  &gt; Males ;</t>
  </si>
  <si>
    <t>Tasmania ;  &gt; Other relative ;  Unemployed ;  &gt; Females ;</t>
  </si>
  <si>
    <t>Tasmania ;  &gt; Other relative ;  People who started current job in the last year ;  Persons ;</t>
  </si>
  <si>
    <t>Tasmania ;  &gt; Other relative ;  People who started current job in the last year ;  &gt; Males ;</t>
  </si>
  <si>
    <t>Tasmania ;  &gt; Other relative ;  People who started current job in the last year ;  &gt; Females ;</t>
  </si>
  <si>
    <t>Tasmania ;  Not in a family ;  Unemployed ;  Persons ;</t>
  </si>
  <si>
    <t>Tasmania ;  Not in a family ;  Unemployed ;  &gt; Males ;</t>
  </si>
  <si>
    <t>Tasmania ;  Not in a family ;  Unemployed ;  &gt; Females ;</t>
  </si>
  <si>
    <t>Tasmania ;  Not in a family ;  People who started current job in the last year ;  Persons ;</t>
  </si>
  <si>
    <t>Tasmania ;  Not in a family ;  People who started current job in the last year ;  &gt; Males ;</t>
  </si>
  <si>
    <t>Tasmania ;  Not in a family ;  People who started current job in the last year ;  &gt; Females ;</t>
  </si>
  <si>
    <t>Tasmania ;  &gt; Person living alone ;  Unemployed ;  Persons ;</t>
  </si>
  <si>
    <t>Tasmania ;  &gt; Person living alone ;  Unemployed ;  &gt; Males ;</t>
  </si>
  <si>
    <t>Tasmania ;  &gt; Person living alone ;  Unemployed ;  &gt; Females ;</t>
  </si>
  <si>
    <t>Tasmania ;  &gt; Person living alone ;  People who started current job in the last year ;  Persons ;</t>
  </si>
  <si>
    <t>Tasmania ;  &gt; Person living alone ;  People who started current job in the last year ;  &gt; Males ;</t>
  </si>
  <si>
    <t>Tasmania ;  &gt; Person living alone ;  People who started current job in the last year ;  &gt; Females ;</t>
  </si>
  <si>
    <t>Tasmania ;  &gt; Person living with non-relatives ;  Unemployed ;  Persons ;</t>
  </si>
  <si>
    <t>Tasmania ;  &gt; Person living with non-relatives ;  Unemployed ;  &gt; Males ;</t>
  </si>
  <si>
    <t>Tasmania ;  &gt; Person living with non-relatives ;  Unemployed ;  &gt; Females ;</t>
  </si>
  <si>
    <t>Tasmania ;  &gt; Person living with non-relatives ;  People who started current job in the last year ;  Persons ;</t>
  </si>
  <si>
    <t>Tasmania ;  &gt; Person living with non-relatives ;  People who started current job in the last year ;  &gt; Males ;</t>
  </si>
  <si>
    <t>Tasmania ;  &gt; Person living with non-relatives ;  People who started current job in the last year ;  &gt; Females ;</t>
  </si>
  <si>
    <t>Tasmania ;  Relationship not determined ;  Unemployed ;  Persons ;</t>
  </si>
  <si>
    <t>Tasmania ;  Relationship not determined ;  Unemployed ;  &gt; Males ;</t>
  </si>
  <si>
    <t>Tasmania ;  Relationship not determined ;  Unemployed ;  &gt; Females ;</t>
  </si>
  <si>
    <t>Tasmania ;  Relationship not determined ;  People who started current job in the last year ;  Persons ;</t>
  </si>
  <si>
    <t>Tasmania ;  Relationship not determined ;  People who started current job in the last year ;  &gt; Males ;</t>
  </si>
  <si>
    <t>Tasmania ;  Relationship not determined ;  People who started current job in the last year ;  &gt; Females ;</t>
  </si>
  <si>
    <t>Tasmania ;  No jobs in last 12 months ;  Unemployed ;  Persons ;</t>
  </si>
  <si>
    <t>Tasmania ;  No jobs in last 12 months ;  Unemployed ;  &gt; Males ;</t>
  </si>
  <si>
    <t>Tasmania ;  No jobs in last 12 months ;  Unemployed ;  &gt; Females ;</t>
  </si>
  <si>
    <t>Tasmania ;  One job in last 12 months ;  Unemployed ;  Persons ;</t>
  </si>
  <si>
    <t>Tasmania ;  One job in last 12 months ;  Unemployed ;  &gt; Males ;</t>
  </si>
  <si>
    <t>Tasmania ;  One job in last 12 months ;  Unemployed ;  &gt; Females ;</t>
  </si>
  <si>
    <t>Tasmania ;  One job in last 12 months ;  People who started current job in the last year ;  Persons ;</t>
  </si>
  <si>
    <t>Tasmania ;  One job in last 12 months ;  People who started current job in the last year ;  &gt; Males ;</t>
  </si>
  <si>
    <t>Tasmania ;  One job in last 12 months ;  People who started current job in the last year ;  &gt; Females ;</t>
  </si>
  <si>
    <t>Tasmania ;  Two jobs in last 12 months ;  Unemployed ;  Persons ;</t>
  </si>
  <si>
    <t>Tasmania ;  Two jobs in last 12 months ;  Unemployed ;  &gt; Males ;</t>
  </si>
  <si>
    <t>Tasmania ;  Two jobs in last 12 months ;  Unemployed ;  &gt; Females ;</t>
  </si>
  <si>
    <t>Tasmania ;  Two jobs in last 12 months ;  People who started current job in the last year ;  Persons ;</t>
  </si>
  <si>
    <t>Tasmania ;  Two jobs in last 12 months ;  People who started current job in the last year ;  &gt; Males ;</t>
  </si>
  <si>
    <t>Tasmania ;  Two jobs in last 12 months ;  People who started current job in the last year ;  &gt; Females ;</t>
  </si>
  <si>
    <t>Tasmania ;  Three jobs in last 12 months ;  Unemployed ;  Persons ;</t>
  </si>
  <si>
    <t>Tasmania ;  Three jobs in last 12 months ;  Unemployed ;  &gt; Males ;</t>
  </si>
  <si>
    <t>Tasmania ;  Three jobs in last 12 months ;  Unemployed ;  &gt; Females ;</t>
  </si>
  <si>
    <t>Tasmania ;  Three jobs in last 12 months ;  People who started current job in the last year ;  Persons ;</t>
  </si>
  <si>
    <t>Tasmania ;  Three jobs in last 12 months ;  People who started current job in the last year ;  &gt; Males ;</t>
  </si>
  <si>
    <t>Tasmania ;  Three jobs in last 12 months ;  People who started current job in the last year ;  &gt; Females ;</t>
  </si>
  <si>
    <t>Tasmania ;  Four or more jobs in last 12 months ;  Unemployed ;  Persons ;</t>
  </si>
  <si>
    <t>Tasmania ;  Four or more jobs in last 12 months ;  Unemployed ;  &gt; Males ;</t>
  </si>
  <si>
    <t>Tasmania ;  Four or more jobs in last 12 months ;  Unemployed ;  &gt; Females ;</t>
  </si>
  <si>
    <t>Tasmania ;  Four or more jobs in last 12 months ;  People who started current job in the last year ;  Persons ;</t>
  </si>
  <si>
    <t>Tasmania ;  Four or more jobs in last 12 months ;  People who started current job in the last year ;  &gt; Males ;</t>
  </si>
  <si>
    <t>Tasmania ;  Four or more jobs in last 12 months ;  People who started current job in the last year ;  &gt; Females ;</t>
  </si>
  <si>
    <t>Tasmania ;  Steps taken:  Asked current employer for more work ;  People who started current job in the last year ;  Persons ;</t>
  </si>
  <si>
    <t>Tasmania ;  Steps taken:  Asked current employer for more work ;  People who started current job in the last year ;  &gt; Males ;</t>
  </si>
  <si>
    <t>Tasmania ;  Steps taken:  Asked current employer for more work ;  People who started current job in the last year ;  &gt; Females ;</t>
  </si>
  <si>
    <t>Tasmania ;  Steps taken:  Wrote, phoned or applied in person to an employer ;  Unemployed ;  Persons ;</t>
  </si>
  <si>
    <t>Tasmania ;  Steps taken:  Wrote, phoned or applied in person to an employer ;  Unemployed ;  &gt; Males ;</t>
  </si>
  <si>
    <t>Tasmania ;  Steps taken:  Wrote, phoned or applied in person to an employer ;  Unemployed ;  &gt; Females ;</t>
  </si>
  <si>
    <t>Tasmania ;  Steps taken:  Wrote, phoned or applied in person to an employer ;  People who started current job in the last year ;  Persons ;</t>
  </si>
  <si>
    <t>Tasmania ;  Steps taken:  Wrote, phoned or applied in person to an employer ;  People who started current job in the last year ;  &gt; Males ;</t>
  </si>
  <si>
    <t>Tasmania ;  Steps taken:  Wrote, phoned or applied in person to an employer ;  People who started current job in the last year ;  &gt; Females ;</t>
  </si>
  <si>
    <t>Tasmania ;  Steps taken:  Answered an ad for a job on the Internet, newspaper, etc ;  Unemployed ;  Persons ;</t>
  </si>
  <si>
    <t>Tasmania ;  Steps taken:  Answered an ad for a job on the Internet, newspaper, etc ;  Unemployed ;  &gt; Males ;</t>
  </si>
  <si>
    <t>Tasmania ;  Steps taken:  Answered an ad for a job on the Internet, newspaper, etc ;  Unemployed ;  &gt; Females ;</t>
  </si>
  <si>
    <t>Tasmania ;  Steps taken:  Answered an ad for a job on the Internet, newspaper, etc ;  People who started current job in the last year ;  Persons ;</t>
  </si>
  <si>
    <t>Tasmania ;  Steps taken:  Answered an ad for a job on the Internet, newspaper, etc ;  People who started current job in the last year ;  &gt; Males ;</t>
  </si>
  <si>
    <t>Tasmania ;  Steps taken:  Answered an ad for a job on the Internet, newspaper, etc ;  People who started current job in the last year ;  &gt; Females ;</t>
  </si>
  <si>
    <t>Tasmania ;  Steps taken:  Had an interview with an employer ;  Unemployed ;  Persons ;</t>
  </si>
  <si>
    <t>Tasmania ;  Steps taken:  Had an interview with an employer ;  Unemployed ;  &gt; Males ;</t>
  </si>
  <si>
    <t>Tasmania ;  Steps taken:  Had an interview with an employer ;  Unemployed ;  &gt; Females ;</t>
  </si>
  <si>
    <t>Tasmania ;  Steps taken:  Had an interview with an employer ;  People who started current job in the last year ;  Persons ;</t>
  </si>
  <si>
    <t>Tasmania ;  Steps taken:  Had an interview with an employer ;  People who started current job in the last year ;  &gt; Males ;</t>
  </si>
  <si>
    <t>Tasmania ;  Steps taken:  Had an interview with an employer ;  People who started current job in the last year ;  &gt; Females ;</t>
  </si>
  <si>
    <t>Tasmania ;  Steps taken:  Contacted friends or relatives ;  Unemployed ;  Persons ;</t>
  </si>
  <si>
    <t>Tasmania ;  Steps taken:  Contacted friends or relatives ;  Unemployed ;  &gt; Males ;</t>
  </si>
  <si>
    <t>Tasmania ;  Steps taken:  Contacted friends or relatives ;  Unemployed ;  &gt; Females ;</t>
  </si>
  <si>
    <t>Tasmania ;  Steps taken:  Contacted friends or relatives ;  People who started current job in the last year ;  Persons ;</t>
  </si>
  <si>
    <t>Tasmania ;  Steps taken:  Contacted friends or relatives ;  People who started current job in the last year ;  &gt; Males ;</t>
  </si>
  <si>
    <t>Tasmania ;  Steps taken:  Contacted friends or relatives ;  People who started current job in the last year ;  &gt; Females ;</t>
  </si>
  <si>
    <t>Tasmania ;  Steps taken:  Took steps to purchase or start up own business ;  Unemployed ;  Persons ;</t>
  </si>
  <si>
    <t>Tasmania ;  Steps taken:  Took steps to purchase or start up own business ;  Unemployed ;  &gt; Males ;</t>
  </si>
  <si>
    <t>Tasmania ;  Steps taken:  Took steps to purchase or start up own business ;  Unemployed ;  &gt; Females ;</t>
  </si>
  <si>
    <t>Tasmania ;  Steps taken:  Took steps to purchase or start up own business ;  People who started current job in the last year ;  Persons ;</t>
  </si>
  <si>
    <t>Tasmania ;  Steps taken:  Took steps to purchase or start up own business ;  People who started current job in the last year ;  &gt; Males ;</t>
  </si>
  <si>
    <t>Tasmania ;  Steps taken:  Took steps to purchase or start up own business ;  People who started current job in the last year ;  &gt; Females ;</t>
  </si>
  <si>
    <t>Tasmania ;  Steps taken:  Advertised or tendered for work ;  Unemployed ;  Persons ;</t>
  </si>
  <si>
    <t>Tasmania ;  Steps taken:  Advertised or tendered for work ;  Unemployed ;  &gt; Males ;</t>
  </si>
  <si>
    <t>Tasmania ;  Steps taken:  Advertised or tendered for work ;  Unemployed ;  &gt; Females ;</t>
  </si>
  <si>
    <t>Tasmania ;  Steps taken:  Advertised or tendered for work ;  People who started current job in the last year ;  Persons ;</t>
  </si>
  <si>
    <t>Tasmania ;  Steps taken:  Advertised or tendered for work ;  People who started current job in the last year ;  &gt; Males ;</t>
  </si>
  <si>
    <t>Tasmania ;  Steps taken:  Advertised or tendered for work ;  People who started current job in the last year ;  &gt; Females ;</t>
  </si>
  <si>
    <t>Tasmania ;  Steps taken:  Checked or registered with a jobactive Australia provider ;  Unemployed ;  Persons ;</t>
  </si>
  <si>
    <t>Tasmania ;  Steps taken:  Checked or registered with a jobactive Australia provider ;  Unemployed ;  &gt; Males ;</t>
  </si>
  <si>
    <t>Tasmania ;  Steps taken:  Checked or registered with a jobactive Australia provider ;  Unemployed ;  &gt; Females ;</t>
  </si>
  <si>
    <t>Tasmania ;  Steps taken:  Checked or registered with a jobactive Australia provider ;  People who started current job in the last year ;  Persons ;</t>
  </si>
  <si>
    <t>Tasmania ;  Steps taken:  Checked or registered with a jobactive Australia provider ;  People who started current job in the last year ;  &gt; Males ;</t>
  </si>
  <si>
    <t>Tasmania ;  Steps taken:  Checked or registered with a jobactive Australia provider ;  People who started current job in the last year ;  &gt; Females ;</t>
  </si>
  <si>
    <t>Tasmania ;  Steps taken:  Checked or registered with other employment agency ;  Unemployed ;  Persons ;</t>
  </si>
  <si>
    <t>Tasmania ;  Steps taken:  Checked or registered with other employment agency ;  Unemployed ;  &gt; Males ;</t>
  </si>
  <si>
    <t>Tasmania ;  Steps taken:  Checked or registered with other employment agency ;  Unemployed ;  &gt; Females ;</t>
  </si>
  <si>
    <t>Tasmania ;  Steps taken:  Checked or registered with other employment agency ;  People who started current job in the last year ;  Persons ;</t>
  </si>
  <si>
    <t>Tasmania ;  Steps taken:  Checked or registered with other employment agency ;  People who started current job in the last year ;  &gt; Males ;</t>
  </si>
  <si>
    <t>Tasmania ;  Steps taken:  Checked or registered with other employment agency ;  People who started current job in the last year ;  &gt; Females ;</t>
  </si>
  <si>
    <t>Tasmania ;  Steps taken:  Looked at ads for jobs on the Internet, newspaper, etc ;  Unemployed ;  Persons ;</t>
  </si>
  <si>
    <t>Tasmania ;  Steps taken:  Looked at ads for jobs on the Internet, newspaper, etc ;  Unemployed ;  &gt; Males ;</t>
  </si>
  <si>
    <t>Tasmania ;  Steps taken:  Looked at ads for jobs on the Internet, newspaper, etc ;  Unemployed ;  &gt; Females ;</t>
  </si>
  <si>
    <t>Tasmania ;  Steps taken:  Looked at ads for jobs on the Internet, newspaper, etc ;  People who started current job in the last year ;  Persons ;</t>
  </si>
  <si>
    <t>Tasmania ;  Steps taken:  Looked at ads for jobs on the Internet, newspaper, etc ;  People who started current job in the last year ;  &gt; Males ;</t>
  </si>
  <si>
    <t>Tasmania ;  Steps taken:  Looked at ads for jobs on the Internet, newspaper, etc ;  People who started current job in the last year ;  &gt; Females ;</t>
  </si>
  <si>
    <t>Tasmania ;  Steps taken:  Registered with Centrelink as a job seeker ;  Unemployed ;  Persons ;</t>
  </si>
  <si>
    <t>Tasmania ;  Steps taken:  Registered with Centrelink as a job seeker ;  Unemployed ;  &gt; Males ;</t>
  </si>
  <si>
    <t>Tasmania ;  Steps taken:  Registered with Centrelink as a job seeker ;  Unemployed ;  &gt; Females ;</t>
  </si>
  <si>
    <t>Tasmania ;  Steps taken:  Registered with Centrelink as a job seeker ;  People who started current job in the last year ;  Persons ;</t>
  </si>
  <si>
    <t>Tasmania ;  Steps taken:  Registered with Centrelink as a job seeker ;  People who started current job in the last year ;  &gt; Males ;</t>
  </si>
  <si>
    <t>Tasmania ;  Steps taken:  Registered with Centrelink as a job seeker ;  People who started current job in the last year ;  &gt; Females ;</t>
  </si>
  <si>
    <t>Tasmania ;  Steps taken:  Other steps ;  Unemployed ;  Persons ;</t>
  </si>
  <si>
    <t>Tasmania ;  Steps taken:  Other steps ;  Unemployed ;  &gt; Males ;</t>
  </si>
  <si>
    <t>Tasmania ;  Steps taken:  Other steps ;  Unemployed ;  &gt; Females ;</t>
  </si>
  <si>
    <t>Tasmania ;  Steps taken:  Other steps ;  People who started current job in the last year ;  Persons ;</t>
  </si>
  <si>
    <t>Tasmania ;  Steps taken:  Other steps ;  People who started current job in the last year ;  &gt; Males ;</t>
  </si>
  <si>
    <t>Tasmania ;  Steps taken:  Other steps ;  People who started current job in the last year ;  &gt; Females ;</t>
  </si>
  <si>
    <t>Tasmania ;  Did not take steps to look for work or more hours ;  Unemployed ;  Persons ;</t>
  </si>
  <si>
    <t>Tasmania ;  Did not take steps to look for work or more hours ;  Unemployed ;  &gt; Males ;</t>
  </si>
  <si>
    <t>Tasmania ;  Did not take steps to look for work or more hours ;  Unemployed ;  &gt; Females ;</t>
  </si>
  <si>
    <t>Tasmania ;  Did not take steps to look for work or more hours ;  People who started current job in the last year ;  Persons ;</t>
  </si>
  <si>
    <t>Tasmania ;  Did not take steps to look for work or more hours ;  People who started current job in the last year ;  &gt; Males ;</t>
  </si>
  <si>
    <t>Tasmania ;  Did not take steps to look for work or more hours ;  People who started current job in the last year ;  &gt; Females ;</t>
  </si>
  <si>
    <t>Tasmania ;  With non-school qualification ;  Unemployed ;  Persons ;</t>
  </si>
  <si>
    <t>Tasmania ;  With non-school qualification ;  Unemployed ;  &gt; Males ;</t>
  </si>
  <si>
    <t>A125994938K</t>
  </si>
  <si>
    <t>A125993138V</t>
  </si>
  <si>
    <t>A125996806V</t>
  </si>
  <si>
    <t>A126000406L</t>
  </si>
  <si>
    <t>A125998606L</t>
  </si>
  <si>
    <t>A125991406T</t>
  </si>
  <si>
    <t>A125995006C</t>
  </si>
  <si>
    <t>A125993206K</t>
  </si>
  <si>
    <t>A125996850C</t>
  </si>
  <si>
    <t>A126000450W</t>
  </si>
  <si>
    <t>A125998650W</t>
  </si>
  <si>
    <t>A125991450A</t>
  </si>
  <si>
    <t>A125995050L</t>
  </si>
  <si>
    <t>A125993250V</t>
  </si>
  <si>
    <t>A125996878F</t>
  </si>
  <si>
    <t>A126000478X</t>
  </si>
  <si>
    <t>A125998678X</t>
  </si>
  <si>
    <t>A125991478C</t>
  </si>
  <si>
    <t>A125995078R</t>
  </si>
  <si>
    <t>A125993278W</t>
  </si>
  <si>
    <t>A125997010F</t>
  </si>
  <si>
    <t>A126000610W</t>
  </si>
  <si>
    <t>A125998810W</t>
  </si>
  <si>
    <t>A125991610A</t>
  </si>
  <si>
    <t>A125995210L</t>
  </si>
  <si>
    <t>A125993410V</t>
  </si>
  <si>
    <t>A125996942L</t>
  </si>
  <si>
    <t>A126000542F</t>
  </si>
  <si>
    <t>A125998742F</t>
  </si>
  <si>
    <t>A125991542K</t>
  </si>
  <si>
    <t>A125995142W</t>
  </si>
  <si>
    <t>A125993342C</t>
  </si>
  <si>
    <t>A125997014R</t>
  </si>
  <si>
    <t>A126000614F</t>
  </si>
  <si>
    <t>A125998814F</t>
  </si>
  <si>
    <t>A125991614K</t>
  </si>
  <si>
    <t>A125995214W</t>
  </si>
  <si>
    <t>A125993414C</t>
  </si>
  <si>
    <t>A125997018X</t>
  </si>
  <si>
    <t>A126000618R</t>
  </si>
  <si>
    <t>A125998818R</t>
  </si>
  <si>
    <t>A125991618V</t>
  </si>
  <si>
    <t>A125995218F</t>
  </si>
  <si>
    <t>A125993418L</t>
  </si>
  <si>
    <t>A125996946W</t>
  </si>
  <si>
    <t>A126000546R</t>
  </si>
  <si>
    <t>A125998746R</t>
  </si>
  <si>
    <t>A125991546V</t>
  </si>
  <si>
    <t>A125995146F</t>
  </si>
  <si>
    <t>A125993346L</t>
  </si>
  <si>
    <t>A125996950L</t>
  </si>
  <si>
    <t>A126000550F</t>
  </si>
  <si>
    <t>A125998750F</t>
  </si>
  <si>
    <t>A125991550K</t>
  </si>
  <si>
    <t>A125995150W</t>
  </si>
  <si>
    <t>A125993350C</t>
  </si>
  <si>
    <t>A125996990F</t>
  </si>
  <si>
    <t>A126000590X</t>
  </si>
  <si>
    <t>A125998790X</t>
  </si>
  <si>
    <t>A125991590C</t>
  </si>
  <si>
    <t>A125995190R</t>
  </si>
  <si>
    <t>A125993390W</t>
  </si>
  <si>
    <t>A125996910V</t>
  </si>
  <si>
    <t>A126000510L</t>
  </si>
  <si>
    <t>A125998710L</t>
  </si>
  <si>
    <t>A125991510T</t>
  </si>
  <si>
    <t>A125995110C</t>
  </si>
  <si>
    <t>A125993310K</t>
  </si>
  <si>
    <t>A125997022R</t>
  </si>
  <si>
    <t>A126000622F</t>
  </si>
  <si>
    <t>A125998822F</t>
  </si>
  <si>
    <t>A125991622K</t>
  </si>
  <si>
    <t>A125995222W</t>
  </si>
  <si>
    <t>A125993422C</t>
  </si>
  <si>
    <t>A125996954W</t>
  </si>
  <si>
    <t>A126000554R</t>
  </si>
  <si>
    <t>A125998754R</t>
  </si>
  <si>
    <t>A125991554V</t>
  </si>
  <si>
    <t>A125995154F</t>
  </si>
  <si>
    <t>A125993354L</t>
  </si>
  <si>
    <t>A125996882W</t>
  </si>
  <si>
    <t>A126000482R</t>
  </si>
  <si>
    <t>A125998682R</t>
  </si>
  <si>
    <t>A125991482V</t>
  </si>
  <si>
    <t>A125995082F</t>
  </si>
  <si>
    <t>A125993282L</t>
  </si>
  <si>
    <t>A125996958F</t>
  </si>
  <si>
    <t>A126000558X</t>
  </si>
  <si>
    <t>A125998758X</t>
  </si>
  <si>
    <t>A125991558C</t>
  </si>
  <si>
    <t>A125995158R</t>
  </si>
  <si>
    <t>A125993358W</t>
  </si>
  <si>
    <t>A125996962W</t>
  </si>
  <si>
    <t>A126000562R</t>
  </si>
  <si>
    <t>A125998762R</t>
  </si>
  <si>
    <t>A125991562V</t>
  </si>
  <si>
    <t>A125995162F</t>
  </si>
  <si>
    <t>A125993362L</t>
  </si>
  <si>
    <t>A125997034X</t>
  </si>
  <si>
    <t>A126000634R</t>
  </si>
  <si>
    <t>A125998834R</t>
  </si>
  <si>
    <t>A125991634V</t>
  </si>
  <si>
    <t>A125995234F</t>
  </si>
  <si>
    <t>A125993434L</t>
  </si>
  <si>
    <t>A125996854L</t>
  </si>
  <si>
    <t>A126000454F</t>
  </si>
  <si>
    <t>A125998654F</t>
  </si>
  <si>
    <t>A125991454K</t>
  </si>
  <si>
    <t>A125995054W</t>
  </si>
  <si>
    <t>A125993254C</t>
  </si>
  <si>
    <t>A125997026X</t>
  </si>
  <si>
    <t>A126000626R</t>
  </si>
  <si>
    <t>A125998826R</t>
  </si>
  <si>
    <t>A125991626V</t>
  </si>
  <si>
    <t>A125995226F</t>
  </si>
  <si>
    <t>A125993426L</t>
  </si>
  <si>
    <t>A125997030R</t>
  </si>
  <si>
    <t>A126000630F</t>
  </si>
  <si>
    <t>A125998830F</t>
  </si>
  <si>
    <t>A125991630K</t>
  </si>
  <si>
    <t>A125995230W</t>
  </si>
  <si>
    <t>A125993430C</t>
  </si>
  <si>
    <t>A125996858W</t>
  </si>
  <si>
    <t>A126000458R</t>
  </si>
  <si>
    <t>A125998658R</t>
  </si>
  <si>
    <t>A125991458V</t>
  </si>
  <si>
    <t>A125995058F</t>
  </si>
  <si>
    <t>A125993258L</t>
  </si>
  <si>
    <t>A125996914C</t>
  </si>
  <si>
    <t>A126000514W</t>
  </si>
  <si>
    <t>A125998714W</t>
  </si>
  <si>
    <t>A125991514A</t>
  </si>
  <si>
    <t>A125995114L</t>
  </si>
  <si>
    <t>A125993314V</t>
  </si>
  <si>
    <t>A125996966F</t>
  </si>
  <si>
    <t>A126000566X</t>
  </si>
  <si>
    <t>A125998766X</t>
  </si>
  <si>
    <t>A125991566C</t>
  </si>
  <si>
    <t>A125995166R</t>
  </si>
  <si>
    <t>A125993366W</t>
  </si>
  <si>
    <t>A125997038J</t>
  </si>
  <si>
    <t>A126000638X</t>
  </si>
  <si>
    <t>A125998838X</t>
  </si>
  <si>
    <t>A125991638C</t>
  </si>
  <si>
    <t>A125995238R</t>
  </si>
  <si>
    <t>A125993438W</t>
  </si>
  <si>
    <t>A125996862L</t>
  </si>
  <si>
    <t>A126000462F</t>
  </si>
  <si>
    <t>A125998662F</t>
  </si>
  <si>
    <t>A125996994R</t>
  </si>
  <si>
    <t>A126000594J</t>
  </si>
  <si>
    <t>A125998794J</t>
  </si>
  <si>
    <t>A125991594L</t>
  </si>
  <si>
    <t>A125995194X</t>
  </si>
  <si>
    <t>A125993394F</t>
  </si>
  <si>
    <t>A125996998X</t>
  </si>
  <si>
    <t>A126000598T</t>
  </si>
  <si>
    <t>A125998798T</t>
  </si>
  <si>
    <t>A125991598W</t>
  </si>
  <si>
    <t>A125995198J</t>
  </si>
  <si>
    <t>A125993398R</t>
  </si>
  <si>
    <t>A125996894F</t>
  </si>
  <si>
    <t>A126000494X</t>
  </si>
  <si>
    <t>A125998694X</t>
  </si>
  <si>
    <t>A125991494C</t>
  </si>
  <si>
    <t>A125995094R</t>
  </si>
  <si>
    <t>A125993294W</t>
  </si>
  <si>
    <t>A125996866W</t>
  </si>
  <si>
    <t>A126000466R</t>
  </si>
  <si>
    <t>A125998666R</t>
  </si>
  <si>
    <t>A125991466V</t>
  </si>
  <si>
    <t>A125995066F</t>
  </si>
  <si>
    <t>A125993266L</t>
  </si>
  <si>
    <t>A125991518K</t>
  </si>
  <si>
    <t>A125995118W</t>
  </si>
  <si>
    <t>A125993318C</t>
  </si>
  <si>
    <t>A125996886F</t>
  </si>
  <si>
    <t>A126000486X</t>
  </si>
  <si>
    <t>A125998686X</t>
  </si>
  <si>
    <t>A125991486C</t>
  </si>
  <si>
    <t>A125995086R</t>
  </si>
  <si>
    <t>A125993286W</t>
  </si>
  <si>
    <t>A125996922C</t>
  </si>
  <si>
    <t>A126000522W</t>
  </si>
  <si>
    <t>A125998722W</t>
  </si>
  <si>
    <t>A125991522A</t>
  </si>
  <si>
    <t>A125995122L</t>
  </si>
  <si>
    <t>A125993322V</t>
  </si>
  <si>
    <t>A125996898R</t>
  </si>
  <si>
    <t>A126000498J</t>
  </si>
  <si>
    <t>A125998698J</t>
  </si>
  <si>
    <t>A125991498L</t>
  </si>
  <si>
    <t>A125995098X</t>
  </si>
  <si>
    <t>A125993298F</t>
  </si>
  <si>
    <t>A125996926L</t>
  </si>
  <si>
    <t>A126000526F</t>
  </si>
  <si>
    <t>A125998726F</t>
  </si>
  <si>
    <t>A125991526K</t>
  </si>
  <si>
    <t>A125995126W</t>
  </si>
  <si>
    <t>A125993326C</t>
  </si>
  <si>
    <t>A125996970W</t>
  </si>
  <si>
    <t>A126000570R</t>
  </si>
  <si>
    <t>A125998770R</t>
  </si>
  <si>
    <t>A125991570V</t>
  </si>
  <si>
    <t>A125995170F</t>
  </si>
  <si>
    <t>A125993370L</t>
  </si>
  <si>
    <t>A125996930C</t>
  </si>
  <si>
    <t>A126000530W</t>
  </si>
  <si>
    <t>A125998730W</t>
  </si>
  <si>
    <t>A125991530A</t>
  </si>
  <si>
    <t>A125995130L</t>
  </si>
  <si>
    <t>A125993330V</t>
  </si>
  <si>
    <t>A125996902V</t>
  </si>
  <si>
    <t>A126000502L</t>
  </si>
  <si>
    <t>A125998702L</t>
  </si>
  <si>
    <t>A125991502T</t>
  </si>
  <si>
    <t>A125995102C</t>
  </si>
  <si>
    <t>A125993302K</t>
  </si>
  <si>
    <t>A125997002F</t>
  </si>
  <si>
    <t>A126000602W</t>
  </si>
  <si>
    <t>A125998802W</t>
  </si>
  <si>
    <t>A125991602A</t>
  </si>
  <si>
    <t>A125995202L</t>
  </si>
  <si>
    <t>A125993402V</t>
  </si>
  <si>
    <t>A125996974F</t>
  </si>
  <si>
    <t>A126000574X</t>
  </si>
  <si>
    <t>A125998774X</t>
  </si>
  <si>
    <t>A125991574C</t>
  </si>
  <si>
    <t>A125995174R</t>
  </si>
  <si>
    <t>A125993374W</t>
  </si>
  <si>
    <t>A125996978R</t>
  </si>
  <si>
    <t>A126000578J</t>
  </si>
  <si>
    <t>A125998778J</t>
  </si>
  <si>
    <t>A125991578L</t>
  </si>
  <si>
    <t>A125995178X</t>
  </si>
  <si>
    <t>A125993378F</t>
  </si>
  <si>
    <t>A125997042X</t>
  </si>
  <si>
    <t>A126000642R</t>
  </si>
  <si>
    <t>A125998842R</t>
  </si>
  <si>
    <t>A125991642V</t>
  </si>
  <si>
    <t>A125995242F</t>
  </si>
  <si>
    <t>A125993442L</t>
  </si>
  <si>
    <t>A125996870L</t>
  </si>
  <si>
    <t>A126000470F</t>
  </si>
  <si>
    <t>A125998670F</t>
  </si>
  <si>
    <t>A125991470K</t>
  </si>
  <si>
    <t>A125995070W</t>
  </si>
  <si>
    <t>A125993270C</t>
  </si>
  <si>
    <t>A125996934L</t>
  </si>
  <si>
    <t>A126000534F</t>
  </si>
  <si>
    <t>Tasmania ;  With non-school qualification ;  Unemployed ;  &gt; Females ;</t>
  </si>
  <si>
    <t>Tasmania ;  With non-school qualification ;  People who started current job in the last year ;  Persons ;</t>
  </si>
  <si>
    <t>Tasmania ;  With non-school qualification ;  People who started current job in the last year ;  &gt; Males ;</t>
  </si>
  <si>
    <t>Tasmania ;  With non-school qualification ;  People who started current job in the last year ;  &gt; Females ;</t>
  </si>
  <si>
    <t>Tasmania ;  &gt; Postgraduate Degree ;  Unemployed ;  Persons ;</t>
  </si>
  <si>
    <t>Tasmania ;  &gt; Postgraduate Degree ;  Unemployed ;  &gt; Males ;</t>
  </si>
  <si>
    <t>Tasmania ;  &gt; Postgraduate Degree ;  Unemployed ;  &gt; Females ;</t>
  </si>
  <si>
    <t>Tasmania ;  &gt; Postgraduate Degree ;  People who started current job in the last year ;  Persons ;</t>
  </si>
  <si>
    <t>Tasmania ;  &gt; Postgraduate Degree ;  People who started current job in the last year ;  &gt; Males ;</t>
  </si>
  <si>
    <t>Tasmania ;  &gt; Postgraduate Degree ;  People who started current job in the last year ;  &gt; Females ;</t>
  </si>
  <si>
    <t>Tasmania ;  &gt; Graduate Diploma or Certificate ;  Unemployed ;  Persons ;</t>
  </si>
  <si>
    <t>Tasmania ;  &gt; Graduate Diploma or Certificate ;  Unemployed ;  &gt; Males ;</t>
  </si>
  <si>
    <t>Tasmania ;  &gt; Graduate Diploma or Certificate ;  Unemployed ;  &gt; Females ;</t>
  </si>
  <si>
    <t>Tasmania ;  &gt; Graduate Diploma or Certificate ;  People who started current job in the last year ;  Persons ;</t>
  </si>
  <si>
    <t>Tasmania ;  &gt; Graduate Diploma or Certificate ;  People who started current job in the last year ;  &gt; Males ;</t>
  </si>
  <si>
    <t>Tasmania ;  &gt; Graduate Diploma or Certificate ;  People who started current job in the last year ;  &gt; Females ;</t>
  </si>
  <si>
    <t>Tasmania ;  &gt; Bachelor Degree ;  Unemployed ;  Persons ;</t>
  </si>
  <si>
    <t>Tasmania ;  &gt; Bachelor Degree ;  Unemployed ;  &gt; Males ;</t>
  </si>
  <si>
    <t>Tasmania ;  &gt; Bachelor Degree ;  Unemployed ;  &gt; Females ;</t>
  </si>
  <si>
    <t>Tasmania ;  &gt; Bachelor Degree ;  People who started current job in the last year ;  Persons ;</t>
  </si>
  <si>
    <t>Tasmania ;  &gt; Bachelor Degree ;  People who started current job in the last year ;  &gt; Males ;</t>
  </si>
  <si>
    <t>Tasmania ;  &gt; Bachelor Degree ;  People who started current job in the last year ;  &gt; Females ;</t>
  </si>
  <si>
    <t>Tasmania ;  &gt; Advanced Diploma or Diploma ;  Unemployed ;  Persons ;</t>
  </si>
  <si>
    <t>Tasmania ;  &gt; Advanced Diploma or Diploma ;  Unemployed ;  &gt; Males ;</t>
  </si>
  <si>
    <t>Tasmania ;  &gt; Advanced Diploma or Diploma ;  Unemployed ;  &gt; Females ;</t>
  </si>
  <si>
    <t>Tasmania ;  &gt; Advanced Diploma or Diploma ;  People who started current job in the last year ;  Persons ;</t>
  </si>
  <si>
    <t>Tasmania ;  &gt; Advanced Diploma or Diploma ;  People who started current job in the last year ;  &gt; Males ;</t>
  </si>
  <si>
    <t>Tasmania ;  &gt; Advanced Diploma or Diploma ;  People who started current job in the last year ;  &gt; Females ;</t>
  </si>
  <si>
    <t>Tasmania ;  &gt; Certificate III or IV ;  Unemployed ;  Persons ;</t>
  </si>
  <si>
    <t>Tasmania ;  &gt; Certificate III or IV ;  Unemployed ;  &gt; Males ;</t>
  </si>
  <si>
    <t>Tasmania ;  &gt; Certificate III or IV ;  Unemployed ;  &gt; Females ;</t>
  </si>
  <si>
    <t>Tasmania ;  &gt; Certificate III or IV ;  People who started current job in the last year ;  Persons ;</t>
  </si>
  <si>
    <t>Tasmania ;  &gt; Certificate III or IV ;  People who started current job in the last year ;  &gt; Males ;</t>
  </si>
  <si>
    <t>Tasmania ;  &gt; Certificate III or IV ;  People who started current job in the last year ;  &gt; Females ;</t>
  </si>
  <si>
    <t>Tasmania ;  &gt; Certificate I or II ;  Unemployed ;  Persons ;</t>
  </si>
  <si>
    <t>Tasmania ;  &gt; Certificate I or II ;  Unemployed ;  &gt; Males ;</t>
  </si>
  <si>
    <t>Tasmania ;  &gt; Certificate I or II ;  Unemployed ;  &gt; Females ;</t>
  </si>
  <si>
    <t>Tasmania ;  &gt; Certificate I or II ;  People who started current job in the last year ;  Persons ;</t>
  </si>
  <si>
    <t>Tasmania ;  &gt; Certificate I or II ;  People who started current job in the last year ;  &gt; Males ;</t>
  </si>
  <si>
    <t>Tasmania ;  &gt; Certificate I or II ;  People who started current job in the last year ;  &gt; Females ;</t>
  </si>
  <si>
    <t>Tasmania ;  &gt; Certificate nfd ;  Unemployed ;  Persons ;</t>
  </si>
  <si>
    <t>Tasmania ;  &gt; Certificate nfd ;  Unemployed ;  &gt; Males ;</t>
  </si>
  <si>
    <t>Tasmania ;  &gt; Certificate nfd ;  Unemployed ;  &gt; Females ;</t>
  </si>
  <si>
    <t>Tasmania ;  &gt; Certificate nfd ;  People who started current job in the last year ;  Persons ;</t>
  </si>
  <si>
    <t>Tasmania ;  &gt; Certificate nfd ;  People who started current job in the last year ;  &gt; Males ;</t>
  </si>
  <si>
    <t>Tasmania ;  &gt; Certificate nfd ;  People who started current job in the last year ;  &gt; Females ;</t>
  </si>
  <si>
    <t>Tasmania ;  &gt; Level not determined ;  Unemployed ;  Persons ;</t>
  </si>
  <si>
    <t>Tasmania ;  &gt; Level not determined ;  Unemployed ;  &gt; Males ;</t>
  </si>
  <si>
    <t>Tasmania ;  &gt; Level not determined ;  Unemployed ;  &gt; Females ;</t>
  </si>
  <si>
    <t>Tasmania ;  &gt; Level not determined ;  People who started current job in the last year ;  Persons ;</t>
  </si>
  <si>
    <t>Tasmania ;  &gt; Level not determined ;  People who started current job in the last year ;  &gt; Males ;</t>
  </si>
  <si>
    <t>Tasmania ;  &gt; Level not determined ;  People who started current job in the last year ;  &gt; Females ;</t>
  </si>
  <si>
    <t>Tasmania ;  Without non-school qualification ;  Unemployed ;  Persons ;</t>
  </si>
  <si>
    <t>Tasmania ;  Without non-school qualification ;  Unemployed ;  &gt; Males ;</t>
  </si>
  <si>
    <t>Tasmania ;  Without non-school qualification ;  Unemployed ;  &gt; Females ;</t>
  </si>
  <si>
    <t>Tasmania ;  Without non-school qualification ;  People who started current job in the last year ;  Persons ;</t>
  </si>
  <si>
    <t>Tasmania ;  Without non-school qualification ;  People who started current job in the last year ;  &gt; Males ;</t>
  </si>
  <si>
    <t>Tasmania ;  Without non-school qualification ;  People who started current job in the last year ;  &gt; Females ;</t>
  </si>
  <si>
    <t>Northern Territory ;  Unemployed ;  Persons ;</t>
  </si>
  <si>
    <t>Northern Territory ;  Unemployed ;  &gt; Males ;</t>
  </si>
  <si>
    <t>Northern Territory ;  Unemployed ;  &gt; Females ;</t>
  </si>
  <si>
    <t>Northern Territory ;  People who started current job in the last year ;  Persons ;</t>
  </si>
  <si>
    <t>Northern Territory ;  People who started current job in the last year ;  &gt; Males ;</t>
  </si>
  <si>
    <t>Northern Territory ;  People who started current job in the last year ;  &gt; Females ;</t>
  </si>
  <si>
    <t>Northern Territory ;  Family member ;  Unemployed ;  Persons ;</t>
  </si>
  <si>
    <t>Northern Territory ;  Family member ;  Unemployed ;  &gt; Males ;</t>
  </si>
  <si>
    <t>Northern Territory ;  Family member ;  Unemployed ;  &gt; Females ;</t>
  </si>
  <si>
    <t>Northern Territory ;  Family member ;  People who started current job in the last year ;  Persons ;</t>
  </si>
  <si>
    <t>Northern Territory ;  Family member ;  People who started current job in the last year ;  &gt; Males ;</t>
  </si>
  <si>
    <t>Northern Territory ;  Family member ;  People who started current job in the last year ;  &gt; Females ;</t>
  </si>
  <si>
    <t>Northern Territory ;  &gt; Husband, wife or partner ;  Unemployed ;  Persons ;</t>
  </si>
  <si>
    <t>Northern Territory ;  &gt; Husband, wife or partner ;  Unemployed ;  &gt; Males ;</t>
  </si>
  <si>
    <t>Northern Territory ;  &gt; Husband, wife or partner ;  Unemployed ;  &gt; Females ;</t>
  </si>
  <si>
    <t>Northern Territory ;  &gt; Husband, wife or partner ;  People who started current job in the last year ;  Persons ;</t>
  </si>
  <si>
    <t>Northern Territory ;  &gt; Husband, wife or partner ;  People who started current job in the last year ;  &gt; Males ;</t>
  </si>
  <si>
    <t>Northern Territory ;  &gt; Husband, wife or partner ;  People who started current job in the last year ;  &gt; Females ;</t>
  </si>
  <si>
    <t>Northern Territory ;  &gt;&gt; Husband, wife or partner with dependants ;  Unemployed ;  Persons ;</t>
  </si>
  <si>
    <t>Northern Territory ;  &gt;&gt; Husband, wife or partner with dependants ;  Unemployed ;  &gt; Males ;</t>
  </si>
  <si>
    <t>Northern Territory ;  &gt;&gt; Husband, wife or partner with dependants ;  Unemployed ;  &gt; Females ;</t>
  </si>
  <si>
    <t>Northern Territory ;  &gt;&gt; Husband, wife or partner with dependants ;  People who started current job in the last year ;  Persons ;</t>
  </si>
  <si>
    <t>Northern Territory ;  &gt;&gt; Husband, wife or partner with dependants ;  People who started current job in the last year ;  &gt; Males ;</t>
  </si>
  <si>
    <t>Northern Territory ;  &gt;&gt; Husband, wife or partner with dependants ;  People who started current job in the last year ;  &gt; Females ;</t>
  </si>
  <si>
    <t>Northern Territory ;  &gt;&gt; Husband, wife or partner without dependants ;  Unemployed ;  Persons ;</t>
  </si>
  <si>
    <t>Northern Territory ;  &gt;&gt; Husband, wife or partner without dependants ;  Unemployed ;  &gt; Males ;</t>
  </si>
  <si>
    <t>Northern Territory ;  &gt;&gt; Husband, wife or partner without dependants ;  Unemployed ;  &gt; Females ;</t>
  </si>
  <si>
    <t>Northern Territory ;  &gt;&gt; Husband, wife or partner without dependants ;  People who started current job in the last year ;  Persons ;</t>
  </si>
  <si>
    <t>Northern Territory ;  &gt;&gt; Husband, wife or partner without dependants ;  People who started current job in the last year ;  &gt; Males ;</t>
  </si>
  <si>
    <t>Northern Territory ;  &gt;&gt; Husband, wife or partner without dependants ;  People who started current job in the last year ;  &gt; Females ;</t>
  </si>
  <si>
    <t>Northern Territory ;  &gt; Lone parent ;  Unemployed ;  Persons ;</t>
  </si>
  <si>
    <t>Northern Territory ;  &gt; Lone parent ;  Unemployed ;  &gt; Males ;</t>
  </si>
  <si>
    <t>Northern Territory ;  &gt; Lone parent ;  Unemployed ;  &gt; Females ;</t>
  </si>
  <si>
    <t>Northern Territory ;  &gt; Lone parent ;  People who started current job in the last year ;  Persons ;</t>
  </si>
  <si>
    <t>Northern Territory ;  &gt; Lone parent ;  People who started current job in the last year ;  &gt; Males ;</t>
  </si>
  <si>
    <t>Northern Territory ;  &gt; Lone parent ;  People who started current job in the last year ;  &gt; Females ;</t>
  </si>
  <si>
    <t>Northern Territory ;  &gt; Dependent student ;  Unemployed ;  Persons ;</t>
  </si>
  <si>
    <t>Northern Territory ;  &gt; Dependent student ;  Unemployed ;  &gt; Males ;</t>
  </si>
  <si>
    <t>Northern Territory ;  &gt; Dependent student ;  Unemployed ;  &gt; Females ;</t>
  </si>
  <si>
    <t>Northern Territory ;  &gt; Dependent student ;  People who started current job in the last year ;  Persons ;</t>
  </si>
  <si>
    <t>Northern Territory ;  &gt; Dependent student ;  People who started current job in the last year ;  &gt; Males ;</t>
  </si>
  <si>
    <t>Northern Territory ;  &gt; Dependent student ;  People who started current job in the last year ;  &gt; Females ;</t>
  </si>
  <si>
    <t>Northern Territory ;  &gt; Non-dependent child ;  Unemployed ;  Persons ;</t>
  </si>
  <si>
    <t>Northern Territory ;  &gt; Non-dependent child ;  Unemployed ;  &gt; Males ;</t>
  </si>
  <si>
    <t>Northern Territory ;  &gt; Non-dependent child ;  Unemployed ;  &gt; Females ;</t>
  </si>
  <si>
    <t>Northern Territory ;  &gt; Non-dependent child ;  People who started current job in the last year ;  Persons ;</t>
  </si>
  <si>
    <t>Northern Territory ;  &gt; Non-dependent child ;  People who started current job in the last year ;  &gt; Males ;</t>
  </si>
  <si>
    <t>Northern Territory ;  &gt; Non-dependent child ;  People who started current job in the last year ;  &gt; Females ;</t>
  </si>
  <si>
    <t>Northern Territory ;  &gt; Other relative ;  Unemployed ;  Persons ;</t>
  </si>
  <si>
    <t>Northern Territory ;  &gt; Other relative ;  Unemployed ;  &gt; Males ;</t>
  </si>
  <si>
    <t>Northern Territory ;  &gt; Other relative ;  Unemployed ;  &gt; Females ;</t>
  </si>
  <si>
    <t>Northern Territory ;  &gt; Other relative ;  People who started current job in the last year ;  Persons ;</t>
  </si>
  <si>
    <t>Northern Territory ;  &gt; Other relative ;  People who started current job in the last year ;  &gt; Males ;</t>
  </si>
  <si>
    <t>Northern Territory ;  &gt; Other relative ;  People who started current job in the last year ;  &gt; Females ;</t>
  </si>
  <si>
    <t>Northern Territory ;  Not in a family ;  Unemployed ;  Persons ;</t>
  </si>
  <si>
    <t>Northern Territory ;  Not in a family ;  Unemployed ;  &gt; Males ;</t>
  </si>
  <si>
    <t>Northern Territory ;  Not in a family ;  Unemployed ;  &gt; Females ;</t>
  </si>
  <si>
    <t>Northern Territory ;  Not in a family ;  People who started current job in the last year ;  Persons ;</t>
  </si>
  <si>
    <t>Northern Territory ;  Not in a family ;  People who started current job in the last year ;  &gt; Males ;</t>
  </si>
  <si>
    <t>Northern Territory ;  Not in a family ;  People who started current job in the last year ;  &gt; Females ;</t>
  </si>
  <si>
    <t>Northern Territory ;  &gt; Person living alone ;  Unemployed ;  Persons ;</t>
  </si>
  <si>
    <t>Northern Territory ;  &gt; Person living alone ;  Unemployed ;  &gt; Males ;</t>
  </si>
  <si>
    <t>Northern Territory ;  &gt; Person living alone ;  Unemployed ;  &gt; Females ;</t>
  </si>
  <si>
    <t>Northern Territory ;  &gt; Person living alone ;  People who started current job in the last year ;  Persons ;</t>
  </si>
  <si>
    <t>Northern Territory ;  &gt; Person living alone ;  People who started current job in the last year ;  &gt; Males ;</t>
  </si>
  <si>
    <t>Northern Territory ;  &gt; Person living alone ;  People who started current job in the last year ;  &gt; Females ;</t>
  </si>
  <si>
    <t>Northern Territory ;  &gt; Person living with non-relatives ;  Unemployed ;  Persons ;</t>
  </si>
  <si>
    <t>Northern Territory ;  &gt; Person living with non-relatives ;  Unemployed ;  &gt; Males ;</t>
  </si>
  <si>
    <t>Northern Territory ;  &gt; Person living with non-relatives ;  Unemployed ;  &gt; Females ;</t>
  </si>
  <si>
    <t>Northern Territory ;  &gt; Person living with non-relatives ;  People who started current job in the last year ;  Persons ;</t>
  </si>
  <si>
    <t>Northern Territory ;  &gt; Person living with non-relatives ;  People who started current job in the last year ;  &gt; Males ;</t>
  </si>
  <si>
    <t>Northern Territory ;  &gt; Person living with non-relatives ;  People who started current job in the last year ;  &gt; Females ;</t>
  </si>
  <si>
    <t>Northern Territory ;  Relationship not determined ;  Unemployed ;  Persons ;</t>
  </si>
  <si>
    <t>Northern Territory ;  Relationship not determined ;  Unemployed ;  &gt; Males ;</t>
  </si>
  <si>
    <t>Northern Territory ;  Relationship not determined ;  Unemployed ;  &gt; Females ;</t>
  </si>
  <si>
    <t>Northern Territory ;  Relationship not determined ;  People who started current job in the last year ;  Persons ;</t>
  </si>
  <si>
    <t>Northern Territory ;  Relationship not determined ;  People who started current job in the last year ;  &gt; Males ;</t>
  </si>
  <si>
    <t>Northern Territory ;  Relationship not determined ;  People who started current job in the last year ;  &gt; Females ;</t>
  </si>
  <si>
    <t>Northern Territory ;  No jobs in last 12 months ;  Unemployed ;  Persons ;</t>
  </si>
  <si>
    <t>Northern Territory ;  No jobs in last 12 months ;  Unemployed ;  &gt; Males ;</t>
  </si>
  <si>
    <t>Northern Territory ;  No jobs in last 12 months ;  Unemployed ;  &gt; Females ;</t>
  </si>
  <si>
    <t>Northern Territory ;  One job in last 12 months ;  Unemployed ;  Persons ;</t>
  </si>
  <si>
    <t>Northern Territory ;  One job in last 12 months ;  Unemployed ;  &gt; Males ;</t>
  </si>
  <si>
    <t>Northern Territory ;  One job in last 12 months ;  Unemployed ;  &gt; Females ;</t>
  </si>
  <si>
    <t>Northern Territory ;  One job in last 12 months ;  People who started current job in the last year ;  Persons ;</t>
  </si>
  <si>
    <t>Northern Territory ;  One job in last 12 months ;  People who started current job in the last year ;  &gt; Males ;</t>
  </si>
  <si>
    <t>Northern Territory ;  One job in last 12 months ;  People who started current job in the last year ;  &gt; Females ;</t>
  </si>
  <si>
    <t>Northern Territory ;  Two jobs in last 12 months ;  Unemployed ;  Persons ;</t>
  </si>
  <si>
    <t>Northern Territory ;  Two jobs in last 12 months ;  Unemployed ;  &gt; Males ;</t>
  </si>
  <si>
    <t>Northern Territory ;  Two jobs in last 12 months ;  Unemployed ;  &gt; Females ;</t>
  </si>
  <si>
    <t>Northern Territory ;  Two jobs in last 12 months ;  People who started current job in the last year ;  Persons ;</t>
  </si>
  <si>
    <t>Northern Territory ;  Two jobs in last 12 months ;  People who started current job in the last year ;  &gt; Males ;</t>
  </si>
  <si>
    <t>Northern Territory ;  Two jobs in last 12 months ;  People who started current job in the last year ;  &gt; Females ;</t>
  </si>
  <si>
    <t>Northern Territory ;  Three jobs in last 12 months ;  Unemployed ;  Persons ;</t>
  </si>
  <si>
    <t>Northern Territory ;  Three jobs in last 12 months ;  Unemployed ;  &gt; Males ;</t>
  </si>
  <si>
    <t>Northern Territory ;  Three jobs in last 12 months ;  Unemployed ;  &gt; Females ;</t>
  </si>
  <si>
    <t>Northern Territory ;  Three jobs in last 12 months ;  People who started current job in the last year ;  Persons ;</t>
  </si>
  <si>
    <t>Northern Territory ;  Three jobs in last 12 months ;  People who started current job in the last year ;  &gt; Males ;</t>
  </si>
  <si>
    <t>Northern Territory ;  Three jobs in last 12 months ;  People who started current job in the last year ;  &gt; Females ;</t>
  </si>
  <si>
    <t>Northern Territory ;  Four or more jobs in last 12 months ;  Unemployed ;  Persons ;</t>
  </si>
  <si>
    <t>Northern Territory ;  Four or more jobs in last 12 months ;  Unemployed ;  &gt; Males ;</t>
  </si>
  <si>
    <t>Northern Territory ;  Four or more jobs in last 12 months ;  Unemployed ;  &gt; Females ;</t>
  </si>
  <si>
    <t>Northern Territory ;  Four or more jobs in last 12 months ;  People who started current job in the last year ;  Persons ;</t>
  </si>
  <si>
    <t>Northern Territory ;  Four or more jobs in last 12 months ;  People who started current job in the last year ;  &gt; Males ;</t>
  </si>
  <si>
    <t>Northern Territory ;  Four or more jobs in last 12 months ;  People who started current job in the last year ;  &gt; Females ;</t>
  </si>
  <si>
    <t>Northern Territory ;  Steps taken:  Asked current employer for more work ;  People who started current job in the last year ;  Persons ;</t>
  </si>
  <si>
    <t>Northern Territory ;  Steps taken:  Asked current employer for more work ;  People who started current job in the last year ;  &gt; Males ;</t>
  </si>
  <si>
    <t>Northern Territory ;  Steps taken:  Asked current employer for more work ;  People who started current job in the last year ;  &gt; Females ;</t>
  </si>
  <si>
    <t>Northern Territory ;  Steps taken:  Wrote, phoned or applied in person to an employer ;  Unemployed ;  Persons ;</t>
  </si>
  <si>
    <t>Northern Territory ;  Steps taken:  Wrote, phoned or applied in person to an employer ;  Unemployed ;  &gt; Males ;</t>
  </si>
  <si>
    <t>Northern Territory ;  Steps taken:  Wrote, phoned or applied in person to an employer ;  Unemployed ;  &gt; Females ;</t>
  </si>
  <si>
    <t>Northern Territory ;  Steps taken:  Wrote, phoned or applied in person to an employer ;  People who started current job in the last year ;  Persons ;</t>
  </si>
  <si>
    <t>Northern Territory ;  Steps taken:  Wrote, phoned or applied in person to an employer ;  People who started current job in the last year ;  &gt; Males ;</t>
  </si>
  <si>
    <t>Northern Territory ;  Steps taken:  Wrote, phoned or applied in person to an employer ;  People who started current job in the last year ;  &gt; Females ;</t>
  </si>
  <si>
    <t>Northern Territory ;  Steps taken:  Answered an ad for a job on the Internet, newspaper, etc ;  Unemployed ;  Persons ;</t>
  </si>
  <si>
    <t>Northern Territory ;  Steps taken:  Answered an ad for a job on the Internet, newspaper, etc ;  Unemployed ;  &gt; Males ;</t>
  </si>
  <si>
    <t>Northern Territory ;  Steps taken:  Answered an ad for a job on the Internet, newspaper, etc ;  Unemployed ;  &gt; Females ;</t>
  </si>
  <si>
    <t>Northern Territory ;  Steps taken:  Answered an ad for a job on the Internet, newspaper, etc ;  People who started current job in the last year ;  Persons ;</t>
  </si>
  <si>
    <t>Northern Territory ;  Steps taken:  Answered an ad for a job on the Internet, newspaper, etc ;  People who started current job in the last year ;  &gt; Males ;</t>
  </si>
  <si>
    <t>Northern Territory ;  Steps taken:  Answered an ad for a job on the Internet, newspaper, etc ;  People who started current job in the last year ;  &gt; Females ;</t>
  </si>
  <si>
    <t>Northern Territory ;  Steps taken:  Had an interview with an employer ;  Unemployed ;  Persons ;</t>
  </si>
  <si>
    <t>Northern Territory ;  Steps taken:  Had an interview with an employer ;  Unemployed ;  &gt; Males ;</t>
  </si>
  <si>
    <t>Northern Territory ;  Steps taken:  Had an interview with an employer ;  Unemployed ;  &gt; Females ;</t>
  </si>
  <si>
    <t>Northern Territory ;  Steps taken:  Had an interview with an employer ;  People who started current job in the last year ;  Persons ;</t>
  </si>
  <si>
    <t>Northern Territory ;  Steps taken:  Had an interview with an employer ;  People who started current job in the last year ;  &gt; Males ;</t>
  </si>
  <si>
    <t>Northern Territory ;  Steps taken:  Had an interview with an employer ;  People who started current job in the last year ;  &gt; Females ;</t>
  </si>
  <si>
    <t>Northern Territory ;  Steps taken:  Contacted friends or relatives ;  Unemployed ;  Persons ;</t>
  </si>
  <si>
    <t>Northern Territory ;  Steps taken:  Contacted friends or relatives ;  Unemployed ;  &gt; Males ;</t>
  </si>
  <si>
    <t>Northern Territory ;  Steps taken:  Contacted friends or relatives ;  Unemployed ;  &gt; Females ;</t>
  </si>
  <si>
    <t>Northern Territory ;  Steps taken:  Contacted friends or relatives ;  People who started current job in the last year ;  Persons ;</t>
  </si>
  <si>
    <t>Northern Territory ;  Steps taken:  Contacted friends or relatives ;  People who started current job in the last year ;  &gt; Males ;</t>
  </si>
  <si>
    <t>Northern Territory ;  Steps taken:  Contacted friends or relatives ;  People who started current job in the last year ;  &gt; Females ;</t>
  </si>
  <si>
    <t>Northern Territory ;  Steps taken:  Took steps to purchase or start up own business ;  Unemployed ;  Persons ;</t>
  </si>
  <si>
    <t>Northern Territory ;  Steps taken:  Took steps to purchase or start up own business ;  Unemployed ;  &gt; Males ;</t>
  </si>
  <si>
    <t>Northern Territory ;  Steps taken:  Took steps to purchase or start up own business ;  Unemployed ;  &gt; Females ;</t>
  </si>
  <si>
    <t>Northern Territory ;  Steps taken:  Took steps to purchase or start up own business ;  People who started current job in the last year ;  Persons ;</t>
  </si>
  <si>
    <t>Northern Territory ;  Steps taken:  Took steps to purchase or start up own business ;  People who started current job in the last year ;  &gt; Males ;</t>
  </si>
  <si>
    <t>Northern Territory ;  Steps taken:  Took steps to purchase or start up own business ;  People who started current job in the last year ;  &gt; Females ;</t>
  </si>
  <si>
    <t>A125998734F</t>
  </si>
  <si>
    <t>A125991534K</t>
  </si>
  <si>
    <t>A125995134W</t>
  </si>
  <si>
    <t>A125993334C</t>
  </si>
  <si>
    <t>A125996890W</t>
  </si>
  <si>
    <t>A126000490R</t>
  </si>
  <si>
    <t>A125998690R</t>
  </si>
  <si>
    <t>A125991490V</t>
  </si>
  <si>
    <t>A125995090F</t>
  </si>
  <si>
    <t>A125993290L</t>
  </si>
  <si>
    <t>A125996982F</t>
  </si>
  <si>
    <t>A126000582X</t>
  </si>
  <si>
    <t>A125998782X</t>
  </si>
  <si>
    <t>A125991582C</t>
  </si>
  <si>
    <t>A125995182R</t>
  </si>
  <si>
    <t>A125993382W</t>
  </si>
  <si>
    <t>A125996986R</t>
  </si>
  <si>
    <t>A126000586J</t>
  </si>
  <si>
    <t>A125998786J</t>
  </si>
  <si>
    <t>A125991586L</t>
  </si>
  <si>
    <t>A125995186X</t>
  </si>
  <si>
    <t>A125993386F</t>
  </si>
  <si>
    <t>A125996906C</t>
  </si>
  <si>
    <t>A126000506W</t>
  </si>
  <si>
    <t>A125998706W</t>
  </si>
  <si>
    <t>A125991506A</t>
  </si>
  <si>
    <t>A125995106L</t>
  </si>
  <si>
    <t>A125993306V</t>
  </si>
  <si>
    <t>A125996874W</t>
  </si>
  <si>
    <t>A126000474R</t>
  </si>
  <si>
    <t>A125998674R</t>
  </si>
  <si>
    <t>A125991474V</t>
  </si>
  <si>
    <t>A125995074F</t>
  </si>
  <si>
    <t>A125993274L</t>
  </si>
  <si>
    <t>A125997046J</t>
  </si>
  <si>
    <t>A126000646X</t>
  </si>
  <si>
    <t>A125998846X</t>
  </si>
  <si>
    <t>A125991646C</t>
  </si>
  <si>
    <t>A125995246R</t>
  </si>
  <si>
    <t>A125993446W</t>
  </si>
  <si>
    <t>A125996938W</t>
  </si>
  <si>
    <t>A126000538R</t>
  </si>
  <si>
    <t>A125998738R</t>
  </si>
  <si>
    <t>A125991538V</t>
  </si>
  <si>
    <t>A125995138F</t>
  </si>
  <si>
    <t>A125993338L</t>
  </si>
  <si>
    <t>A125997006R</t>
  </si>
  <si>
    <t>A126000606F</t>
  </si>
  <si>
    <t>A125998806F</t>
  </si>
  <si>
    <t>A125991606K</t>
  </si>
  <si>
    <t>A125995206W</t>
  </si>
  <si>
    <t>A125993406C</t>
  </si>
  <si>
    <t>A125997050X</t>
  </si>
  <si>
    <t>A126000650R</t>
  </si>
  <si>
    <t>A125998850R</t>
  </si>
  <si>
    <t>A125991650V</t>
  </si>
  <si>
    <t>A125995250F</t>
  </si>
  <si>
    <t>A125993450L</t>
  </si>
  <si>
    <t>A125997078A</t>
  </si>
  <si>
    <t>A126000678T</t>
  </si>
  <si>
    <t>A125998878T</t>
  </si>
  <si>
    <t>A125991678W</t>
  </si>
  <si>
    <t>A125995278J</t>
  </si>
  <si>
    <t>A125993478R</t>
  </si>
  <si>
    <t>A125997210X</t>
  </si>
  <si>
    <t>A126000810R</t>
  </si>
  <si>
    <t>A125999010T</t>
  </si>
  <si>
    <t>A125991810V</t>
  </si>
  <si>
    <t>A125995410F</t>
  </si>
  <si>
    <t>A125993610L</t>
  </si>
  <si>
    <t>A125997142J</t>
  </si>
  <si>
    <t>A126000742X</t>
  </si>
  <si>
    <t>A125998942X</t>
  </si>
  <si>
    <t>A125991742C</t>
  </si>
  <si>
    <t>A125995342R</t>
  </si>
  <si>
    <t>A125993542W</t>
  </si>
  <si>
    <t>A125997214J</t>
  </si>
  <si>
    <t>A126000814X</t>
  </si>
  <si>
    <t>A125999014A</t>
  </si>
  <si>
    <t>A125991814C</t>
  </si>
  <si>
    <t>A125995414R</t>
  </si>
  <si>
    <t>A125993614W</t>
  </si>
  <si>
    <t>A125997218T</t>
  </si>
  <si>
    <t>A126000818J</t>
  </si>
  <si>
    <t>A125999018K</t>
  </si>
  <si>
    <t>A125991818L</t>
  </si>
  <si>
    <t>A125995418X</t>
  </si>
  <si>
    <t>A125993618F</t>
  </si>
  <si>
    <t>A125997146T</t>
  </si>
  <si>
    <t>A126000746J</t>
  </si>
  <si>
    <t>A125998946J</t>
  </si>
  <si>
    <t>A125991746L</t>
  </si>
  <si>
    <t>A125995346X</t>
  </si>
  <si>
    <t>A125993546F</t>
  </si>
  <si>
    <t>A125997150J</t>
  </si>
  <si>
    <t>A126000750X</t>
  </si>
  <si>
    <t>A125998950X</t>
  </si>
  <si>
    <t>A125991750C</t>
  </si>
  <si>
    <t>A125995350R</t>
  </si>
  <si>
    <t>A125993550W</t>
  </si>
  <si>
    <t>A125997190A</t>
  </si>
  <si>
    <t>A126000790T</t>
  </si>
  <si>
    <t>A125998990T</t>
  </si>
  <si>
    <t>A125991790W</t>
  </si>
  <si>
    <t>A125995390J</t>
  </si>
  <si>
    <t>A125993590R</t>
  </si>
  <si>
    <t>A125997110R</t>
  </si>
  <si>
    <t>A126000710F</t>
  </si>
  <si>
    <t>A125998910F</t>
  </si>
  <si>
    <t>A125991710K</t>
  </si>
  <si>
    <t>A125995310W</t>
  </si>
  <si>
    <t>A125993510C</t>
  </si>
  <si>
    <t>A125997222J</t>
  </si>
  <si>
    <t>A126000822X</t>
  </si>
  <si>
    <t>A125999022A</t>
  </si>
  <si>
    <t>A125991822C</t>
  </si>
  <si>
    <t>A125995422R</t>
  </si>
  <si>
    <t>A125993622W</t>
  </si>
  <si>
    <t>A125997154T</t>
  </si>
  <si>
    <t>A126000754J</t>
  </si>
  <si>
    <t>A125998954J</t>
  </si>
  <si>
    <t>A125991754L</t>
  </si>
  <si>
    <t>A125995354X</t>
  </si>
  <si>
    <t>A125993554F</t>
  </si>
  <si>
    <t>A125997082T</t>
  </si>
  <si>
    <t>A126000682J</t>
  </si>
  <si>
    <t>A125998882J</t>
  </si>
  <si>
    <t>A125991682L</t>
  </si>
  <si>
    <t>A125995282X</t>
  </si>
  <si>
    <t>A125993482F</t>
  </si>
  <si>
    <t>A125997158A</t>
  </si>
  <si>
    <t>A126000758T</t>
  </si>
  <si>
    <t>A125998958T</t>
  </si>
  <si>
    <t>A125991758W</t>
  </si>
  <si>
    <t>A125995358J</t>
  </si>
  <si>
    <t>A125993558R</t>
  </si>
  <si>
    <t>A125997162T</t>
  </si>
  <si>
    <t>A126000762J</t>
  </si>
  <si>
    <t>A125998962J</t>
  </si>
  <si>
    <t>A125991762L</t>
  </si>
  <si>
    <t>A125995362X</t>
  </si>
  <si>
    <t>A125993562F</t>
  </si>
  <si>
    <t>A125997234T</t>
  </si>
  <si>
    <t>A126000834J</t>
  </si>
  <si>
    <t>A125999034K</t>
  </si>
  <si>
    <t>A125991834L</t>
  </si>
  <si>
    <t>A125995434X</t>
  </si>
  <si>
    <t>A125993634F</t>
  </si>
  <si>
    <t>A125997054J</t>
  </si>
  <si>
    <t>A126000654X</t>
  </si>
  <si>
    <t>A125998854X</t>
  </si>
  <si>
    <t>A125991654C</t>
  </si>
  <si>
    <t>A125995254R</t>
  </si>
  <si>
    <t>A125993454W</t>
  </si>
  <si>
    <t>A125997226T</t>
  </si>
  <si>
    <t>A126000826J</t>
  </si>
  <si>
    <t>A125999026K</t>
  </si>
  <si>
    <t>A125991826L</t>
  </si>
  <si>
    <t>A125995426X</t>
  </si>
  <si>
    <t>A125993626F</t>
  </si>
  <si>
    <t>A125997230J</t>
  </si>
  <si>
    <t>A126000830X</t>
  </si>
  <si>
    <t>A125999030A</t>
  </si>
  <si>
    <t>A125991830C</t>
  </si>
  <si>
    <t>A125995430R</t>
  </si>
  <si>
    <t>A125993630W</t>
  </si>
  <si>
    <t>A125997058T</t>
  </si>
  <si>
    <t>A126000658J</t>
  </si>
  <si>
    <t>A125998858J</t>
  </si>
  <si>
    <t>A125991658L</t>
  </si>
  <si>
    <t>A125995258X</t>
  </si>
  <si>
    <t>A125993458F</t>
  </si>
  <si>
    <t>A125997114X</t>
  </si>
  <si>
    <t>A126000714R</t>
  </si>
  <si>
    <t>A125998914R</t>
  </si>
  <si>
    <t>A125991714V</t>
  </si>
  <si>
    <t>A125995314F</t>
  </si>
  <si>
    <t>A125993514L</t>
  </si>
  <si>
    <t>A125997166A</t>
  </si>
  <si>
    <t>A126000766T</t>
  </si>
  <si>
    <t>A125998966T</t>
  </si>
  <si>
    <t>A125991766W</t>
  </si>
  <si>
    <t>A125995366J</t>
  </si>
  <si>
    <t>A125993566R</t>
  </si>
  <si>
    <t>A125997238A</t>
  </si>
  <si>
    <t>A126000838T</t>
  </si>
  <si>
    <t>A125999038V</t>
  </si>
  <si>
    <t>A125991838W</t>
  </si>
  <si>
    <t>A125995438J</t>
  </si>
  <si>
    <t>A125993638R</t>
  </si>
  <si>
    <t>A125997062J</t>
  </si>
  <si>
    <t>A126000662X</t>
  </si>
  <si>
    <t>A125998862X</t>
  </si>
  <si>
    <t>A125997194K</t>
  </si>
  <si>
    <t>A126000794A</t>
  </si>
  <si>
    <t>A125998994A</t>
  </si>
  <si>
    <t>A125991794F</t>
  </si>
  <si>
    <t>A125995394T</t>
  </si>
  <si>
    <t>A125993594X</t>
  </si>
  <si>
    <t>A125997198V</t>
  </si>
  <si>
    <t>A126000798K</t>
  </si>
  <si>
    <t>A125998998K</t>
  </si>
  <si>
    <t>A125991798R</t>
  </si>
  <si>
    <t>A125995398A</t>
  </si>
  <si>
    <t>A125993598J</t>
  </si>
  <si>
    <t>A125997094A</t>
  </si>
  <si>
    <t>A126000694T</t>
  </si>
  <si>
    <t>A125998894T</t>
  </si>
  <si>
    <t>A125991694W</t>
  </si>
  <si>
    <t>A125995294J</t>
  </si>
  <si>
    <t>A125993494R</t>
  </si>
  <si>
    <t>A125997066T</t>
  </si>
  <si>
    <t>A126000666J</t>
  </si>
  <si>
    <t>A125998866J</t>
  </si>
  <si>
    <t>A125991666L</t>
  </si>
  <si>
    <t>A125995266X</t>
  </si>
  <si>
    <t>A125993466F</t>
  </si>
  <si>
    <t>A125991718C</t>
  </si>
  <si>
    <t>A125995318R</t>
  </si>
  <si>
    <t>A125993518W</t>
  </si>
  <si>
    <t>A125997086A</t>
  </si>
  <si>
    <t>A126000686T</t>
  </si>
  <si>
    <t>A125998886T</t>
  </si>
  <si>
    <t>A125991686W</t>
  </si>
  <si>
    <t>A125995286J</t>
  </si>
  <si>
    <t>A125993486R</t>
  </si>
  <si>
    <t>A125997122X</t>
  </si>
  <si>
    <t>A126000722R</t>
  </si>
  <si>
    <t>A125998922R</t>
  </si>
  <si>
    <t>A125991722V</t>
  </si>
  <si>
    <t>A125995322F</t>
  </si>
  <si>
    <t>A125993522L</t>
  </si>
  <si>
    <t>A125997098K</t>
  </si>
  <si>
    <t>A126000698A</t>
  </si>
  <si>
    <t>A125998898A</t>
  </si>
  <si>
    <t>A125991698F</t>
  </si>
  <si>
    <t>A125995298T</t>
  </si>
  <si>
    <t>A125993498X</t>
  </si>
  <si>
    <t>A125997126J</t>
  </si>
  <si>
    <t>A126000726X</t>
  </si>
  <si>
    <t>A125998926X</t>
  </si>
  <si>
    <t>A125991726C</t>
  </si>
  <si>
    <t>A125995326R</t>
  </si>
  <si>
    <t>A125993526W</t>
  </si>
  <si>
    <t>A125997170T</t>
  </si>
  <si>
    <t>A126000770J</t>
  </si>
  <si>
    <t>A125998970J</t>
  </si>
  <si>
    <t>A125991770L</t>
  </si>
  <si>
    <t>A125995370X</t>
  </si>
  <si>
    <t>A125993570F</t>
  </si>
  <si>
    <t>Northern Territory ;  Steps taken:  Advertised or tendered for work ;  Unemployed ;  Persons ;</t>
  </si>
  <si>
    <t>Northern Territory ;  Steps taken:  Advertised or tendered for work ;  Unemployed ;  &gt; Males ;</t>
  </si>
  <si>
    <t>Northern Territory ;  Steps taken:  Advertised or tendered for work ;  Unemployed ;  &gt; Females ;</t>
  </si>
  <si>
    <t>Northern Territory ;  Steps taken:  Advertised or tendered for work ;  People who started current job in the last year ;  Persons ;</t>
  </si>
  <si>
    <t>Northern Territory ;  Steps taken:  Advertised or tendered for work ;  People who started current job in the last year ;  &gt; Males ;</t>
  </si>
  <si>
    <t>Northern Territory ;  Steps taken:  Advertised or tendered for work ;  People who started current job in the last year ;  &gt; Females ;</t>
  </si>
  <si>
    <t>Northern Territory ;  Steps taken:  Checked or registered with a jobactive Australia provider ;  Unemployed ;  Persons ;</t>
  </si>
  <si>
    <t>Northern Territory ;  Steps taken:  Checked or registered with a jobactive Australia provider ;  Unemployed ;  &gt; Males ;</t>
  </si>
  <si>
    <t>Northern Territory ;  Steps taken:  Checked or registered with a jobactive Australia provider ;  Unemployed ;  &gt; Females ;</t>
  </si>
  <si>
    <t>Northern Territory ;  Steps taken:  Checked or registered with a jobactive Australia provider ;  People who started current job in the last year ;  Persons ;</t>
  </si>
  <si>
    <t>Northern Territory ;  Steps taken:  Checked or registered with a jobactive Australia provider ;  People who started current job in the last year ;  &gt; Males ;</t>
  </si>
  <si>
    <t>Northern Territory ;  Steps taken:  Checked or registered with a jobactive Australia provider ;  People who started current job in the last year ;  &gt; Females ;</t>
  </si>
  <si>
    <t>Northern Territory ;  Steps taken:  Checked or registered with other employment agency ;  Unemployed ;  Persons ;</t>
  </si>
  <si>
    <t>Northern Territory ;  Steps taken:  Checked or registered with other employment agency ;  Unemployed ;  &gt; Males ;</t>
  </si>
  <si>
    <t>Northern Territory ;  Steps taken:  Checked or registered with other employment agency ;  Unemployed ;  &gt; Females ;</t>
  </si>
  <si>
    <t>Northern Territory ;  Steps taken:  Checked or registered with other employment agency ;  People who started current job in the last year ;  Persons ;</t>
  </si>
  <si>
    <t>Northern Territory ;  Steps taken:  Checked or registered with other employment agency ;  People who started current job in the last year ;  &gt; Males ;</t>
  </si>
  <si>
    <t>Northern Territory ;  Steps taken:  Checked or registered with other employment agency ;  People who started current job in the last year ;  &gt; Females ;</t>
  </si>
  <si>
    <t>Northern Territory ;  Steps taken:  Looked at ads for jobs on the Internet, newspaper, etc ;  Unemployed ;  Persons ;</t>
  </si>
  <si>
    <t>Northern Territory ;  Steps taken:  Looked at ads for jobs on the Internet, newspaper, etc ;  Unemployed ;  &gt; Males ;</t>
  </si>
  <si>
    <t>Northern Territory ;  Steps taken:  Looked at ads for jobs on the Internet, newspaper, etc ;  Unemployed ;  &gt; Females ;</t>
  </si>
  <si>
    <t>Northern Territory ;  Steps taken:  Looked at ads for jobs on the Internet, newspaper, etc ;  People who started current job in the last year ;  Persons ;</t>
  </si>
  <si>
    <t>Northern Territory ;  Steps taken:  Looked at ads for jobs on the Internet, newspaper, etc ;  People who started current job in the last year ;  &gt; Males ;</t>
  </si>
  <si>
    <t>Northern Territory ;  Steps taken:  Looked at ads for jobs on the Internet, newspaper, etc ;  People who started current job in the last year ;  &gt; Females ;</t>
  </si>
  <si>
    <t>Northern Territory ;  Steps taken:  Registered with Centrelink as a job seeker ;  Unemployed ;  Persons ;</t>
  </si>
  <si>
    <t>Northern Territory ;  Steps taken:  Registered with Centrelink as a job seeker ;  Unemployed ;  &gt; Males ;</t>
  </si>
  <si>
    <t>Northern Territory ;  Steps taken:  Registered with Centrelink as a job seeker ;  Unemployed ;  &gt; Females ;</t>
  </si>
  <si>
    <t>Northern Territory ;  Steps taken:  Registered with Centrelink as a job seeker ;  People who started current job in the last year ;  Persons ;</t>
  </si>
  <si>
    <t>Northern Territory ;  Steps taken:  Registered with Centrelink as a job seeker ;  People who started current job in the last year ;  &gt; Males ;</t>
  </si>
  <si>
    <t>Northern Territory ;  Steps taken:  Registered with Centrelink as a job seeker ;  People who started current job in the last year ;  &gt; Females ;</t>
  </si>
  <si>
    <t>Northern Territory ;  Steps taken:  Other steps ;  Unemployed ;  Persons ;</t>
  </si>
  <si>
    <t>Northern Territory ;  Steps taken:  Other steps ;  Unemployed ;  &gt; Males ;</t>
  </si>
  <si>
    <t>Northern Territory ;  Steps taken:  Other steps ;  Unemployed ;  &gt; Females ;</t>
  </si>
  <si>
    <t>Northern Territory ;  Steps taken:  Other steps ;  People who started current job in the last year ;  Persons ;</t>
  </si>
  <si>
    <t>Northern Territory ;  Steps taken:  Other steps ;  People who started current job in the last year ;  &gt; Males ;</t>
  </si>
  <si>
    <t>Northern Territory ;  Steps taken:  Other steps ;  People who started current job in the last year ;  &gt; Females ;</t>
  </si>
  <si>
    <t>Northern Territory ;  Did not take steps to look for work or more hours ;  Unemployed ;  Persons ;</t>
  </si>
  <si>
    <t>Northern Territory ;  Did not take steps to look for work or more hours ;  Unemployed ;  &gt; Males ;</t>
  </si>
  <si>
    <t>Northern Territory ;  Did not take steps to look for work or more hours ;  Unemployed ;  &gt; Females ;</t>
  </si>
  <si>
    <t>Northern Territory ;  Did not take steps to look for work or more hours ;  People who started current job in the last year ;  Persons ;</t>
  </si>
  <si>
    <t>Northern Territory ;  Did not take steps to look for work or more hours ;  People who started current job in the last year ;  &gt; Males ;</t>
  </si>
  <si>
    <t>Northern Territory ;  Did not take steps to look for work or more hours ;  People who started current job in the last year ;  &gt; Females ;</t>
  </si>
  <si>
    <t>Northern Territory ;  With non-school qualification ;  Unemployed ;  Persons ;</t>
  </si>
  <si>
    <t>Northern Territory ;  With non-school qualification ;  Unemployed ;  &gt; Males ;</t>
  </si>
  <si>
    <t>Northern Territory ;  With non-school qualification ;  Unemployed ;  &gt; Females ;</t>
  </si>
  <si>
    <t>Northern Territory ;  With non-school qualification ;  People who started current job in the last year ;  Persons ;</t>
  </si>
  <si>
    <t>Northern Territory ;  With non-school qualification ;  People who started current job in the last year ;  &gt; Males ;</t>
  </si>
  <si>
    <t>Northern Territory ;  With non-school qualification ;  People who started current job in the last year ;  &gt; Females ;</t>
  </si>
  <si>
    <t>Northern Territory ;  &gt; Postgraduate Degree ;  Unemployed ;  Persons ;</t>
  </si>
  <si>
    <t>Northern Territory ;  &gt; Postgraduate Degree ;  Unemployed ;  &gt; Males ;</t>
  </si>
  <si>
    <t>Northern Territory ;  &gt; Postgraduate Degree ;  Unemployed ;  &gt; Females ;</t>
  </si>
  <si>
    <t>Northern Territory ;  &gt; Postgraduate Degree ;  People who started current job in the last year ;  Persons ;</t>
  </si>
  <si>
    <t>Northern Territory ;  &gt; Postgraduate Degree ;  People who started current job in the last year ;  &gt; Males ;</t>
  </si>
  <si>
    <t>Northern Territory ;  &gt; Postgraduate Degree ;  People who started current job in the last year ;  &gt; Females ;</t>
  </si>
  <si>
    <t>Northern Territory ;  &gt; Graduate Diploma or Certificate ;  Unemployed ;  Persons ;</t>
  </si>
  <si>
    <t>Northern Territory ;  &gt; Graduate Diploma or Certificate ;  Unemployed ;  &gt; Males ;</t>
  </si>
  <si>
    <t>Northern Territory ;  &gt; Graduate Diploma or Certificate ;  Unemployed ;  &gt; Females ;</t>
  </si>
  <si>
    <t>Northern Territory ;  &gt; Graduate Diploma or Certificate ;  People who started current job in the last year ;  Persons ;</t>
  </si>
  <si>
    <t>Northern Territory ;  &gt; Graduate Diploma or Certificate ;  People who started current job in the last year ;  &gt; Males ;</t>
  </si>
  <si>
    <t>Northern Territory ;  &gt; Graduate Diploma or Certificate ;  People who started current job in the last year ;  &gt; Females ;</t>
  </si>
  <si>
    <t>Northern Territory ;  &gt; Bachelor Degree ;  Unemployed ;  Persons ;</t>
  </si>
  <si>
    <t>Northern Territory ;  &gt; Bachelor Degree ;  Unemployed ;  &gt; Males ;</t>
  </si>
  <si>
    <t>Northern Territory ;  &gt; Bachelor Degree ;  Unemployed ;  &gt; Females ;</t>
  </si>
  <si>
    <t>Northern Territory ;  &gt; Bachelor Degree ;  People who started current job in the last year ;  Persons ;</t>
  </si>
  <si>
    <t>Northern Territory ;  &gt; Bachelor Degree ;  People who started current job in the last year ;  &gt; Males ;</t>
  </si>
  <si>
    <t>Northern Territory ;  &gt; Bachelor Degree ;  People who started current job in the last year ;  &gt; Females ;</t>
  </si>
  <si>
    <t>Northern Territory ;  &gt; Advanced Diploma or Diploma ;  Unemployed ;  Persons ;</t>
  </si>
  <si>
    <t>Northern Territory ;  &gt; Advanced Diploma or Diploma ;  Unemployed ;  &gt; Males ;</t>
  </si>
  <si>
    <t>Northern Territory ;  &gt; Advanced Diploma or Diploma ;  Unemployed ;  &gt; Females ;</t>
  </si>
  <si>
    <t>Northern Territory ;  &gt; Advanced Diploma or Diploma ;  People who started current job in the last year ;  Persons ;</t>
  </si>
  <si>
    <t>Northern Territory ;  &gt; Advanced Diploma or Diploma ;  People who started current job in the last year ;  &gt; Males ;</t>
  </si>
  <si>
    <t>Northern Territory ;  &gt; Advanced Diploma or Diploma ;  People who started current job in the last year ;  &gt; Females ;</t>
  </si>
  <si>
    <t>Northern Territory ;  &gt; Certificate III or IV ;  Unemployed ;  Persons ;</t>
  </si>
  <si>
    <t>Northern Territory ;  &gt; Certificate III or IV ;  Unemployed ;  &gt; Males ;</t>
  </si>
  <si>
    <t>Northern Territory ;  &gt; Certificate III or IV ;  Unemployed ;  &gt; Females ;</t>
  </si>
  <si>
    <t>Northern Territory ;  &gt; Certificate III or IV ;  People who started current job in the last year ;  Persons ;</t>
  </si>
  <si>
    <t>Northern Territory ;  &gt; Certificate III or IV ;  People who started current job in the last year ;  &gt; Males ;</t>
  </si>
  <si>
    <t>Northern Territory ;  &gt; Certificate III or IV ;  People who started current job in the last year ;  &gt; Females ;</t>
  </si>
  <si>
    <t>Northern Territory ;  &gt; Certificate I or II ;  Unemployed ;  Persons ;</t>
  </si>
  <si>
    <t>Northern Territory ;  &gt; Certificate I or II ;  Unemployed ;  &gt; Males ;</t>
  </si>
  <si>
    <t>Northern Territory ;  &gt; Certificate I or II ;  Unemployed ;  &gt; Females ;</t>
  </si>
  <si>
    <t>Northern Territory ;  &gt; Certificate I or II ;  People who started current job in the last year ;  Persons ;</t>
  </si>
  <si>
    <t>Northern Territory ;  &gt; Certificate I or II ;  People who started current job in the last year ;  &gt; Males ;</t>
  </si>
  <si>
    <t>Northern Territory ;  &gt; Certificate I or II ;  People who started current job in the last year ;  &gt; Females ;</t>
  </si>
  <si>
    <t>Northern Territory ;  &gt; Certificate nfd ;  Unemployed ;  Persons ;</t>
  </si>
  <si>
    <t>Northern Territory ;  &gt; Certificate nfd ;  Unemployed ;  &gt; Males ;</t>
  </si>
  <si>
    <t>Northern Territory ;  &gt; Certificate nfd ;  Unemployed ;  &gt; Females ;</t>
  </si>
  <si>
    <t>Northern Territory ;  &gt; Certificate nfd ;  People who started current job in the last year ;  Persons ;</t>
  </si>
  <si>
    <t>Northern Territory ;  &gt; Certificate nfd ;  People who started current job in the last year ;  &gt; Males ;</t>
  </si>
  <si>
    <t>Northern Territory ;  &gt; Certificate nfd ;  People who started current job in the last year ;  &gt; Females ;</t>
  </si>
  <si>
    <t>Northern Territory ;  &gt; Level not determined ;  Unemployed ;  Persons ;</t>
  </si>
  <si>
    <t>Northern Territory ;  &gt; Level not determined ;  Unemployed ;  &gt; Males ;</t>
  </si>
  <si>
    <t>Northern Territory ;  &gt; Level not determined ;  Unemployed ;  &gt; Females ;</t>
  </si>
  <si>
    <t>Northern Territory ;  &gt; Level not determined ;  People who started current job in the last year ;  Persons ;</t>
  </si>
  <si>
    <t>Northern Territory ;  &gt; Level not determined ;  People who started current job in the last year ;  &gt; Males ;</t>
  </si>
  <si>
    <t>Northern Territory ;  &gt; Level not determined ;  People who started current job in the last year ;  &gt; Females ;</t>
  </si>
  <si>
    <t>Northern Territory ;  Without non-school qualification ;  Unemployed ;  Persons ;</t>
  </si>
  <si>
    <t>Northern Territory ;  Without non-school qualification ;  Unemployed ;  &gt; Males ;</t>
  </si>
  <si>
    <t>Northern Territory ;  Without non-school qualification ;  Unemployed ;  &gt; Females ;</t>
  </si>
  <si>
    <t>Northern Territory ;  Without non-school qualification ;  People who started current job in the last year ;  Persons ;</t>
  </si>
  <si>
    <t>Northern Territory ;  Without non-school qualification ;  People who started current job in the last year ;  &gt; Males ;</t>
  </si>
  <si>
    <t>Northern Territory ;  Without non-school qualification ;  People who started current job in the last year ;  &gt; Females ;</t>
  </si>
  <si>
    <t>Australian Capital Territory ;  Unemployed ;  Persons ;</t>
  </si>
  <si>
    <t>Australian Capital Territory ;  Unemployed ;  &gt; Males ;</t>
  </si>
  <si>
    <t>Australian Capital Territory ;  Unemployed ;  &gt; Females ;</t>
  </si>
  <si>
    <t>Australian Capital Territory ;  People who started current job in the last year ;  Persons ;</t>
  </si>
  <si>
    <t>Australian Capital Territory ;  People who started current job in the last year ;  &gt; Males ;</t>
  </si>
  <si>
    <t>Australian Capital Territory ;  People who started current job in the last year ;  &gt; Females ;</t>
  </si>
  <si>
    <t>Australian Capital Territory ;  Family member ;  Unemployed ;  Persons ;</t>
  </si>
  <si>
    <t>Australian Capital Territory ;  Family member ;  Unemployed ;  &gt; Males ;</t>
  </si>
  <si>
    <t>Australian Capital Territory ;  Family member ;  Unemployed ;  &gt; Females ;</t>
  </si>
  <si>
    <t>Australian Capital Territory ;  Family member ;  People who started current job in the last year ;  Persons ;</t>
  </si>
  <si>
    <t>Australian Capital Territory ;  Family member ;  People who started current job in the last year ;  &gt; Males ;</t>
  </si>
  <si>
    <t>Australian Capital Territory ;  Family member ;  People who started current job in the last year ;  &gt; Females ;</t>
  </si>
  <si>
    <t>Australian Capital Territory ;  &gt; Husband, wife or partner ;  Unemployed ;  Persons ;</t>
  </si>
  <si>
    <t>Australian Capital Territory ;  &gt; Husband, wife or partner ;  Unemployed ;  &gt; Males ;</t>
  </si>
  <si>
    <t>Australian Capital Territory ;  &gt; Husband, wife or partner ;  Unemployed ;  &gt; Females ;</t>
  </si>
  <si>
    <t>Australian Capital Territory ;  &gt; Husband, wife or partner ;  People who started current job in the last year ;  Persons ;</t>
  </si>
  <si>
    <t>Australian Capital Territory ;  &gt; Husband, wife or partner ;  People who started current job in the last year ;  &gt; Males ;</t>
  </si>
  <si>
    <t>Australian Capital Territory ;  &gt; Husband, wife or partner ;  People who started current job in the last year ;  &gt; Females ;</t>
  </si>
  <si>
    <t>Australian Capital Territory ;  &gt;&gt; Husband, wife or partner with dependants ;  Unemployed ;  Persons ;</t>
  </si>
  <si>
    <t>Australian Capital Territory ;  &gt;&gt; Husband, wife or partner with dependants ;  Unemployed ;  &gt; Males ;</t>
  </si>
  <si>
    <t>Australian Capital Territory ;  &gt;&gt; Husband, wife or partner with dependants ;  Unemployed ;  &gt; Females ;</t>
  </si>
  <si>
    <t>Australian Capital Territory ;  &gt;&gt; Husband, wife or partner with dependants ;  People who started current job in the last year ;  Persons ;</t>
  </si>
  <si>
    <t>Australian Capital Territory ;  &gt;&gt; Husband, wife or partner with dependants ;  People who started current job in the last year ;  &gt; Males ;</t>
  </si>
  <si>
    <t>Australian Capital Territory ;  &gt;&gt; Husband, wife or partner with dependants ;  People who started current job in the last year ;  &gt; Females ;</t>
  </si>
  <si>
    <t>Australian Capital Territory ;  &gt;&gt; Husband, wife or partner without dependants ;  Unemployed ;  Persons ;</t>
  </si>
  <si>
    <t>Australian Capital Territory ;  &gt;&gt; Husband, wife or partner without dependants ;  Unemployed ;  &gt; Males ;</t>
  </si>
  <si>
    <t>Australian Capital Territory ;  &gt;&gt; Husband, wife or partner without dependants ;  Unemployed ;  &gt; Females ;</t>
  </si>
  <si>
    <t>Australian Capital Territory ;  &gt;&gt; Husband, wife or partner without dependants ;  People who started current job in the last year ;  Persons ;</t>
  </si>
  <si>
    <t>Australian Capital Territory ;  &gt;&gt; Husband, wife or partner without dependants ;  People who started current job in the last year ;  &gt; Males ;</t>
  </si>
  <si>
    <t>Australian Capital Territory ;  &gt;&gt; Husband, wife or partner without dependants ;  People who started current job in the last year ;  &gt; Females ;</t>
  </si>
  <si>
    <t>Australian Capital Territory ;  &gt; Lone parent ;  Unemployed ;  Persons ;</t>
  </si>
  <si>
    <t>Australian Capital Territory ;  &gt; Lone parent ;  Unemployed ;  &gt; Males ;</t>
  </si>
  <si>
    <t>Australian Capital Territory ;  &gt; Lone parent ;  Unemployed ;  &gt; Females ;</t>
  </si>
  <si>
    <t>Australian Capital Territory ;  &gt; Lone parent ;  People who started current job in the last year ;  Persons ;</t>
  </si>
  <si>
    <t>Australian Capital Territory ;  &gt; Lone parent ;  People who started current job in the last year ;  &gt; Males ;</t>
  </si>
  <si>
    <t>Australian Capital Territory ;  &gt; Lone parent ;  People who started current job in the last year ;  &gt; Females ;</t>
  </si>
  <si>
    <t>Australian Capital Territory ;  &gt; Dependent student ;  Unemployed ;  Persons ;</t>
  </si>
  <si>
    <t>Australian Capital Territory ;  &gt; Dependent student ;  Unemployed ;  &gt; Males ;</t>
  </si>
  <si>
    <t>Australian Capital Territory ;  &gt; Dependent student ;  Unemployed ;  &gt; Females ;</t>
  </si>
  <si>
    <t>Australian Capital Territory ;  &gt; Dependent student ;  People who started current job in the last year ;  Persons ;</t>
  </si>
  <si>
    <t>Australian Capital Territory ;  &gt; Dependent student ;  People who started current job in the last year ;  &gt; Males ;</t>
  </si>
  <si>
    <t>Australian Capital Territory ;  &gt; Dependent student ;  People who started current job in the last year ;  &gt; Females ;</t>
  </si>
  <si>
    <t>Australian Capital Territory ;  &gt; Non-dependent child ;  Unemployed ;  Persons ;</t>
  </si>
  <si>
    <t>Australian Capital Territory ;  &gt; Non-dependent child ;  Unemployed ;  &gt; Males ;</t>
  </si>
  <si>
    <t>Australian Capital Territory ;  &gt; Non-dependent child ;  Unemployed ;  &gt; Females ;</t>
  </si>
  <si>
    <t>Australian Capital Territory ;  &gt; Non-dependent child ;  People who started current job in the last year ;  Persons ;</t>
  </si>
  <si>
    <t>Australian Capital Territory ;  &gt; Non-dependent child ;  People who started current job in the last year ;  &gt; Males ;</t>
  </si>
  <si>
    <t>Australian Capital Territory ;  &gt; Non-dependent child ;  People who started current job in the last year ;  &gt; Females ;</t>
  </si>
  <si>
    <t>Australian Capital Territory ;  &gt; Other relative ;  Unemployed ;  Persons ;</t>
  </si>
  <si>
    <t>Australian Capital Territory ;  &gt; Other relative ;  Unemployed ;  &gt; Males ;</t>
  </si>
  <si>
    <t>Australian Capital Territory ;  &gt; Other relative ;  Unemployed ;  &gt; Females ;</t>
  </si>
  <si>
    <t>Australian Capital Territory ;  &gt; Other relative ;  People who started current job in the last year ;  Persons ;</t>
  </si>
  <si>
    <t>Australian Capital Territory ;  &gt; Other relative ;  People who started current job in the last year ;  &gt; Males ;</t>
  </si>
  <si>
    <t>Australian Capital Territory ;  &gt; Other relative ;  People who started current job in the last year ;  &gt; Females ;</t>
  </si>
  <si>
    <t>Australian Capital Territory ;  Not in a family ;  Unemployed ;  Persons ;</t>
  </si>
  <si>
    <t>Australian Capital Territory ;  Not in a family ;  Unemployed ;  &gt; Males ;</t>
  </si>
  <si>
    <t>Australian Capital Territory ;  Not in a family ;  Unemployed ;  &gt; Females ;</t>
  </si>
  <si>
    <t>Australian Capital Territory ;  Not in a family ;  People who started current job in the last year ;  Persons ;</t>
  </si>
  <si>
    <t>Australian Capital Territory ;  Not in a family ;  People who started current job in the last year ;  &gt; Males ;</t>
  </si>
  <si>
    <t>Australian Capital Territory ;  Not in a family ;  People who started current job in the last year ;  &gt; Females ;</t>
  </si>
  <si>
    <t>Australian Capital Territory ;  &gt; Person living alone ;  Unemployed ;  Persons ;</t>
  </si>
  <si>
    <t>Australian Capital Territory ;  &gt; Person living alone ;  Unemployed ;  &gt; Males ;</t>
  </si>
  <si>
    <t>Australian Capital Territory ;  &gt; Person living alone ;  Unemployed ;  &gt; Females ;</t>
  </si>
  <si>
    <t>Australian Capital Territory ;  &gt; Person living alone ;  People who started current job in the last year ;  Persons ;</t>
  </si>
  <si>
    <t>Australian Capital Territory ;  &gt; Person living alone ;  People who started current job in the last year ;  &gt; Males ;</t>
  </si>
  <si>
    <t>Australian Capital Territory ;  &gt; Person living alone ;  People who started current job in the last year ;  &gt; Females ;</t>
  </si>
  <si>
    <t>Australian Capital Territory ;  &gt; Person living with non-relatives ;  Unemployed ;  Persons ;</t>
  </si>
  <si>
    <t>Australian Capital Territory ;  &gt; Person living with non-relatives ;  Unemployed ;  &gt; Males ;</t>
  </si>
  <si>
    <t>Australian Capital Territory ;  &gt; Person living with non-relatives ;  Unemployed ;  &gt; Females ;</t>
  </si>
  <si>
    <t>Australian Capital Territory ;  &gt; Person living with non-relatives ;  People who started current job in the last year ;  Persons ;</t>
  </si>
  <si>
    <t>Australian Capital Territory ;  &gt; Person living with non-relatives ;  People who started current job in the last year ;  &gt; Males ;</t>
  </si>
  <si>
    <t>Australian Capital Territory ;  &gt; Person living with non-relatives ;  People who started current job in the last year ;  &gt; Females ;</t>
  </si>
  <si>
    <t>Australian Capital Territory ;  Relationship not determined ;  Unemployed ;  Persons ;</t>
  </si>
  <si>
    <t>Australian Capital Territory ;  Relationship not determined ;  Unemployed ;  &gt; Males ;</t>
  </si>
  <si>
    <t>Australian Capital Territory ;  Relationship not determined ;  Unemployed ;  &gt; Females ;</t>
  </si>
  <si>
    <t>Australian Capital Territory ;  Relationship not determined ;  People who started current job in the last year ;  Persons ;</t>
  </si>
  <si>
    <t>Australian Capital Territory ;  Relationship not determined ;  People who started current job in the last year ;  &gt; Males ;</t>
  </si>
  <si>
    <t>Australian Capital Territory ;  Relationship not determined ;  People who started current job in the last year ;  &gt; Females ;</t>
  </si>
  <si>
    <t>Australian Capital Territory ;  No jobs in last 12 months ;  Unemployed ;  Persons ;</t>
  </si>
  <si>
    <t>Australian Capital Territory ;  No jobs in last 12 months ;  Unemployed ;  &gt; Males ;</t>
  </si>
  <si>
    <t>Australian Capital Territory ;  No jobs in last 12 months ;  Unemployed ;  &gt; Females ;</t>
  </si>
  <si>
    <t>Australian Capital Territory ;  One job in last 12 months ;  Unemployed ;  Persons ;</t>
  </si>
  <si>
    <t>Australian Capital Territory ;  One job in last 12 months ;  Unemployed ;  &gt; Males ;</t>
  </si>
  <si>
    <t>Australian Capital Territory ;  One job in last 12 months ;  Unemployed ;  &gt; Females ;</t>
  </si>
  <si>
    <t>Australian Capital Territory ;  One job in last 12 months ;  People who started current job in the last year ;  Persons ;</t>
  </si>
  <si>
    <t>Australian Capital Territory ;  One job in last 12 months ;  People who started current job in the last year ;  &gt; Males ;</t>
  </si>
  <si>
    <t>Australian Capital Territory ;  One job in last 12 months ;  People who started current job in the last year ;  &gt; Females ;</t>
  </si>
  <si>
    <t>Australian Capital Territory ;  Two jobs in last 12 months ;  Unemployed ;  Persons ;</t>
  </si>
  <si>
    <t>Australian Capital Territory ;  Two jobs in last 12 months ;  Unemployed ;  &gt; Males ;</t>
  </si>
  <si>
    <t>Australian Capital Territory ;  Two jobs in last 12 months ;  Unemployed ;  &gt; Females ;</t>
  </si>
  <si>
    <t>Australian Capital Territory ;  Two jobs in last 12 months ;  People who started current job in the last year ;  Persons ;</t>
  </si>
  <si>
    <t>Australian Capital Territory ;  Two jobs in last 12 months ;  People who started current job in the last year ;  &gt; Males ;</t>
  </si>
  <si>
    <t>Australian Capital Territory ;  Two jobs in last 12 months ;  People who started current job in the last year ;  &gt; Females ;</t>
  </si>
  <si>
    <t>Australian Capital Territory ;  Three jobs in last 12 months ;  Unemployed ;  Persons ;</t>
  </si>
  <si>
    <t>A125997130X</t>
  </si>
  <si>
    <t>A126000730R</t>
  </si>
  <si>
    <t>A125998930R</t>
  </si>
  <si>
    <t>A125991730V</t>
  </si>
  <si>
    <t>A125995330F</t>
  </si>
  <si>
    <t>A125993530L</t>
  </si>
  <si>
    <t>A125997102R</t>
  </si>
  <si>
    <t>A126000702F</t>
  </si>
  <si>
    <t>A125998902F</t>
  </si>
  <si>
    <t>A125991702K</t>
  </si>
  <si>
    <t>A125995302W</t>
  </si>
  <si>
    <t>A125993502C</t>
  </si>
  <si>
    <t>A125997202X</t>
  </si>
  <si>
    <t>A126000802R</t>
  </si>
  <si>
    <t>A125999002T</t>
  </si>
  <si>
    <t>A125991802V</t>
  </si>
  <si>
    <t>A125995402F</t>
  </si>
  <si>
    <t>A125993602L</t>
  </si>
  <si>
    <t>A125997174A</t>
  </si>
  <si>
    <t>A126000774T</t>
  </si>
  <si>
    <t>A125998974T</t>
  </si>
  <si>
    <t>A125991774W</t>
  </si>
  <si>
    <t>A125995374J</t>
  </si>
  <si>
    <t>A125993574R</t>
  </si>
  <si>
    <t>A125997178K</t>
  </si>
  <si>
    <t>A126000778A</t>
  </si>
  <si>
    <t>A125998978A</t>
  </si>
  <si>
    <t>A125991778F</t>
  </si>
  <si>
    <t>A125995378T</t>
  </si>
  <si>
    <t>A125993578X</t>
  </si>
  <si>
    <t>A125997242T</t>
  </si>
  <si>
    <t>A126000842J</t>
  </si>
  <si>
    <t>A125999042K</t>
  </si>
  <si>
    <t>A125991842L</t>
  </si>
  <si>
    <t>A125995442X</t>
  </si>
  <si>
    <t>A125993642F</t>
  </si>
  <si>
    <t>A125997070J</t>
  </si>
  <si>
    <t>A126000670X</t>
  </si>
  <si>
    <t>A125998870X</t>
  </si>
  <si>
    <t>A125991670C</t>
  </si>
  <si>
    <t>A125995270R</t>
  </si>
  <si>
    <t>A125993470W</t>
  </si>
  <si>
    <t>A125997134J</t>
  </si>
  <si>
    <t>A126000734X</t>
  </si>
  <si>
    <t>A125998934X</t>
  </si>
  <si>
    <t>A125991734C</t>
  </si>
  <si>
    <t>A125995334R</t>
  </si>
  <si>
    <t>A125993534W</t>
  </si>
  <si>
    <t>A125997090T</t>
  </si>
  <si>
    <t>A126000690J</t>
  </si>
  <si>
    <t>A125998890J</t>
  </si>
  <si>
    <t>A125991690L</t>
  </si>
  <si>
    <t>A125995290X</t>
  </si>
  <si>
    <t>A125993490F</t>
  </si>
  <si>
    <t>A125997182A</t>
  </si>
  <si>
    <t>A126000782T</t>
  </si>
  <si>
    <t>A125998982T</t>
  </si>
  <si>
    <t>A125991782W</t>
  </si>
  <si>
    <t>A125995382J</t>
  </si>
  <si>
    <t>A125993582R</t>
  </si>
  <si>
    <t>A125997186K</t>
  </si>
  <si>
    <t>A126000786A</t>
  </si>
  <si>
    <t>A125998986A</t>
  </si>
  <si>
    <t>A125991786F</t>
  </si>
  <si>
    <t>A125995386T</t>
  </si>
  <si>
    <t>A125993586X</t>
  </si>
  <si>
    <t>A125997106X</t>
  </si>
  <si>
    <t>A126000706R</t>
  </si>
  <si>
    <t>A125998906R</t>
  </si>
  <si>
    <t>A125991706V</t>
  </si>
  <si>
    <t>A125995306F</t>
  </si>
  <si>
    <t>A125993506L</t>
  </si>
  <si>
    <t>A125997074T</t>
  </si>
  <si>
    <t>A126000674J</t>
  </si>
  <si>
    <t>A125998874J</t>
  </si>
  <si>
    <t>A125991674L</t>
  </si>
  <si>
    <t>A125995274X</t>
  </si>
  <si>
    <t>A125993474F</t>
  </si>
  <si>
    <t>A125997246A</t>
  </si>
  <si>
    <t>A126000846T</t>
  </si>
  <si>
    <t>A125999046V</t>
  </si>
  <si>
    <t>A125991846W</t>
  </si>
  <si>
    <t>A125995446J</t>
  </si>
  <si>
    <t>A125993646R</t>
  </si>
  <si>
    <t>A125997138T</t>
  </si>
  <si>
    <t>A126000738J</t>
  </si>
  <si>
    <t>A125998938J</t>
  </si>
  <si>
    <t>A125991738L</t>
  </si>
  <si>
    <t>A125995338X</t>
  </si>
  <si>
    <t>A125993538F</t>
  </si>
  <si>
    <t>A125997206J</t>
  </si>
  <si>
    <t>A126000806X</t>
  </si>
  <si>
    <t>A125999006A</t>
  </si>
  <si>
    <t>A125991806C</t>
  </si>
  <si>
    <t>A125995406R</t>
  </si>
  <si>
    <t>A125993606W</t>
  </si>
  <si>
    <t>A125997250T</t>
  </si>
  <si>
    <t>A126000850J</t>
  </si>
  <si>
    <t>A125999050K</t>
  </si>
  <si>
    <t>A125991850L</t>
  </si>
  <si>
    <t>A125995450X</t>
  </si>
  <si>
    <t>A125993650F</t>
  </si>
  <si>
    <t>A125996278A</t>
  </si>
  <si>
    <t>A125999878K</t>
  </si>
  <si>
    <t>A125998078V</t>
  </si>
  <si>
    <t>A125990878W</t>
  </si>
  <si>
    <t>A125994478J</t>
  </si>
  <si>
    <t>A125992678R</t>
  </si>
  <si>
    <t>A125996410X</t>
  </si>
  <si>
    <t>A126000010T</t>
  </si>
  <si>
    <t>A125998210T</t>
  </si>
  <si>
    <t>A125991010W</t>
  </si>
  <si>
    <t>A125994610F</t>
  </si>
  <si>
    <t>A125992810L</t>
  </si>
  <si>
    <t>A125996342J</t>
  </si>
  <si>
    <t>A125999942T</t>
  </si>
  <si>
    <t>A125998142A</t>
  </si>
  <si>
    <t>A125990942C</t>
  </si>
  <si>
    <t>A125994542R</t>
  </si>
  <si>
    <t>A125992742W</t>
  </si>
  <si>
    <t>A125996414J</t>
  </si>
  <si>
    <t>A126000014A</t>
  </si>
  <si>
    <t>A125998214A</t>
  </si>
  <si>
    <t>A125991014F</t>
  </si>
  <si>
    <t>A125994614R</t>
  </si>
  <si>
    <t>A125992814W</t>
  </si>
  <si>
    <t>A125996418T</t>
  </si>
  <si>
    <t>A126000018K</t>
  </si>
  <si>
    <t>A125998218K</t>
  </si>
  <si>
    <t>A125991018R</t>
  </si>
  <si>
    <t>A125994618X</t>
  </si>
  <si>
    <t>A125992818F</t>
  </si>
  <si>
    <t>A125996346T</t>
  </si>
  <si>
    <t>A125999946A</t>
  </si>
  <si>
    <t>A125998146K</t>
  </si>
  <si>
    <t>A125990946L</t>
  </si>
  <si>
    <t>A125994546X</t>
  </si>
  <si>
    <t>A125992746F</t>
  </si>
  <si>
    <t>A125996350J</t>
  </si>
  <si>
    <t>A125999950T</t>
  </si>
  <si>
    <t>A125998150A</t>
  </si>
  <si>
    <t>A125990950C</t>
  </si>
  <si>
    <t>A125994550R</t>
  </si>
  <si>
    <t>A125992750W</t>
  </si>
  <si>
    <t>A125996390A</t>
  </si>
  <si>
    <t>A125999990K</t>
  </si>
  <si>
    <t>A125998190V</t>
  </si>
  <si>
    <t>A125990990W</t>
  </si>
  <si>
    <t>A125994590J</t>
  </si>
  <si>
    <t>A125992790R</t>
  </si>
  <si>
    <t>A125996310R</t>
  </si>
  <si>
    <t>A125999910X</t>
  </si>
  <si>
    <t>A125998110J</t>
  </si>
  <si>
    <t>A125990910K</t>
  </si>
  <si>
    <t>A125994510W</t>
  </si>
  <si>
    <t>A125992710C</t>
  </si>
  <si>
    <t>A125996422J</t>
  </si>
  <si>
    <t>A126000022A</t>
  </si>
  <si>
    <t>A125998222A</t>
  </si>
  <si>
    <t>A125991022F</t>
  </si>
  <si>
    <t>A125994622R</t>
  </si>
  <si>
    <t>A125992822W</t>
  </si>
  <si>
    <t>A125996354T</t>
  </si>
  <si>
    <t>A125999954A</t>
  </si>
  <si>
    <t>A125998154K</t>
  </si>
  <si>
    <t>A125990954L</t>
  </si>
  <si>
    <t>A125994554X</t>
  </si>
  <si>
    <t>A125992754F</t>
  </si>
  <si>
    <t>A125996282T</t>
  </si>
  <si>
    <t>A125999882A</t>
  </si>
  <si>
    <t>A125998082K</t>
  </si>
  <si>
    <t>A125990882L</t>
  </si>
  <si>
    <t>A125994482X</t>
  </si>
  <si>
    <t>A125992682F</t>
  </si>
  <si>
    <t>A125996358A</t>
  </si>
  <si>
    <t>A125999958K</t>
  </si>
  <si>
    <t>A125998158V</t>
  </si>
  <si>
    <t>A125990958W</t>
  </si>
  <si>
    <t>A125994558J</t>
  </si>
  <si>
    <t>A125992758R</t>
  </si>
  <si>
    <t>A125996362T</t>
  </si>
  <si>
    <t>A125999962A</t>
  </si>
  <si>
    <t>A125998162K</t>
  </si>
  <si>
    <t>A125990962L</t>
  </si>
  <si>
    <t>A125994562X</t>
  </si>
  <si>
    <t>A125992762F</t>
  </si>
  <si>
    <t>A125996434T</t>
  </si>
  <si>
    <t>A126000034K</t>
  </si>
  <si>
    <t>A125998234K</t>
  </si>
  <si>
    <t>A125991034R</t>
  </si>
  <si>
    <t>A125994634X</t>
  </si>
  <si>
    <t>A125992834F</t>
  </si>
  <si>
    <t>A125996254J</t>
  </si>
  <si>
    <t>A125999854T</t>
  </si>
  <si>
    <t>A125998054A</t>
  </si>
  <si>
    <t>A125990854C</t>
  </si>
  <si>
    <t>A125994454R</t>
  </si>
  <si>
    <t>A125992654W</t>
  </si>
  <si>
    <t>A125996426T</t>
  </si>
  <si>
    <t>A126000026K</t>
  </si>
  <si>
    <t>A125998226K</t>
  </si>
  <si>
    <t>A125991026R</t>
  </si>
  <si>
    <t>A125994626X</t>
  </si>
  <si>
    <t>A125992826F</t>
  </si>
  <si>
    <t>A125996430J</t>
  </si>
  <si>
    <t>A126000030A</t>
  </si>
  <si>
    <t>A125998230A</t>
  </si>
  <si>
    <t>A125991030F</t>
  </si>
  <si>
    <t>A125994630R</t>
  </si>
  <si>
    <t>A125992830W</t>
  </si>
  <si>
    <t>A125996258T</t>
  </si>
  <si>
    <t>A125999858A</t>
  </si>
  <si>
    <t>A125998058K</t>
  </si>
  <si>
    <t>A125990858L</t>
  </si>
  <si>
    <t>A125994458X</t>
  </si>
  <si>
    <t>A125992658F</t>
  </si>
  <si>
    <t>A125996314X</t>
  </si>
  <si>
    <t>A125999914J</t>
  </si>
  <si>
    <t>A125998114T</t>
  </si>
  <si>
    <t>A125990914V</t>
  </si>
  <si>
    <t>A125994514F</t>
  </si>
  <si>
    <t>A125992714L</t>
  </si>
  <si>
    <t>A125996366A</t>
  </si>
  <si>
    <t>A125999966K</t>
  </si>
  <si>
    <t>A125998166V</t>
  </si>
  <si>
    <t>A125990966W</t>
  </si>
  <si>
    <t>A125994566J</t>
  </si>
  <si>
    <t>A125992766R</t>
  </si>
  <si>
    <t>A125996438A</t>
  </si>
  <si>
    <t>A126000038V</t>
  </si>
  <si>
    <t>A125998238V</t>
  </si>
  <si>
    <t>A125991038X</t>
  </si>
  <si>
    <t>A125994638J</t>
  </si>
  <si>
    <t>A125992838R</t>
  </si>
  <si>
    <t>A125996262J</t>
  </si>
  <si>
    <t>A125999862T</t>
  </si>
  <si>
    <t>A125998062A</t>
  </si>
  <si>
    <t>A125996394K</t>
  </si>
  <si>
    <t>A125999994V</t>
  </si>
  <si>
    <t>A125998194C</t>
  </si>
  <si>
    <t>A125990994F</t>
  </si>
  <si>
    <t>A125994594T</t>
  </si>
  <si>
    <t>A125992794X</t>
  </si>
  <si>
    <t>A125996398V</t>
  </si>
  <si>
    <t>A125999998C</t>
  </si>
  <si>
    <t>A125998198L</t>
  </si>
  <si>
    <t>A125990998R</t>
  </si>
  <si>
    <t>A125994598A</t>
  </si>
  <si>
    <t>A125992798J</t>
  </si>
  <si>
    <t>A125996294A</t>
  </si>
  <si>
    <t>Australian Capital Territory ;  Three jobs in last 12 months ;  Unemployed ;  &gt; Males ;</t>
  </si>
  <si>
    <t>Australian Capital Territory ;  Three jobs in last 12 months ;  Unemployed ;  &gt; Females ;</t>
  </si>
  <si>
    <t>Australian Capital Territory ;  Three jobs in last 12 months ;  People who started current job in the last year ;  Persons ;</t>
  </si>
  <si>
    <t>Australian Capital Territory ;  Three jobs in last 12 months ;  People who started current job in the last year ;  &gt; Males ;</t>
  </si>
  <si>
    <t>Australian Capital Territory ;  Three jobs in last 12 months ;  People who started current job in the last year ;  &gt; Females ;</t>
  </si>
  <si>
    <t>Australian Capital Territory ;  Four or more jobs in last 12 months ;  Unemployed ;  Persons ;</t>
  </si>
  <si>
    <t>Australian Capital Territory ;  Four or more jobs in last 12 months ;  Unemployed ;  &gt; Males ;</t>
  </si>
  <si>
    <t>Australian Capital Territory ;  Four or more jobs in last 12 months ;  Unemployed ;  &gt; Females ;</t>
  </si>
  <si>
    <t>Australian Capital Territory ;  Four or more jobs in last 12 months ;  People who started current job in the last year ;  Persons ;</t>
  </si>
  <si>
    <t>Australian Capital Territory ;  Four or more jobs in last 12 months ;  People who started current job in the last year ;  &gt; Males ;</t>
  </si>
  <si>
    <t>Australian Capital Territory ;  Four or more jobs in last 12 months ;  People who started current job in the last year ;  &gt; Females ;</t>
  </si>
  <si>
    <t>Australian Capital Territory ;  Steps taken:  Asked current employer for more work ;  People who started current job in the last year ;  Persons ;</t>
  </si>
  <si>
    <t>Australian Capital Territory ;  Steps taken:  Asked current employer for more work ;  People who started current job in the last year ;  &gt; Males ;</t>
  </si>
  <si>
    <t>Australian Capital Territory ;  Steps taken:  Asked current employer for more work ;  People who started current job in the last year ;  &gt; Females ;</t>
  </si>
  <si>
    <t>Australian Capital Territory ;  Steps taken:  Wrote, phoned or applied in person to an employer ;  Unemployed ;  Persons ;</t>
  </si>
  <si>
    <t>Australian Capital Territory ;  Steps taken:  Wrote, phoned or applied in person to an employer ;  Unemployed ;  &gt; Males ;</t>
  </si>
  <si>
    <t>Australian Capital Territory ;  Steps taken:  Wrote, phoned or applied in person to an employer ;  Unemployed ;  &gt; Females ;</t>
  </si>
  <si>
    <t>Australian Capital Territory ;  Steps taken:  Wrote, phoned or applied in person to an employer ;  People who started current job in the last year ;  Persons ;</t>
  </si>
  <si>
    <t>Australian Capital Territory ;  Steps taken:  Wrote, phoned or applied in person to an employer ;  People who started current job in the last year ;  &gt; Males ;</t>
  </si>
  <si>
    <t>Australian Capital Territory ;  Steps taken:  Wrote, phoned or applied in person to an employer ;  People who started current job in the last year ;  &gt; Females ;</t>
  </si>
  <si>
    <t>Australian Capital Territory ;  Steps taken:  Answered an ad for a job on the Internet, newspaper, etc ;  Unemployed ;  Persons ;</t>
  </si>
  <si>
    <t>Australian Capital Territory ;  Steps taken:  Answered an ad for a job on the Internet, newspaper, etc ;  Unemployed ;  &gt; Males ;</t>
  </si>
  <si>
    <t>Australian Capital Territory ;  Steps taken:  Answered an ad for a job on the Internet, newspaper, etc ;  Unemployed ;  &gt; Females ;</t>
  </si>
  <si>
    <t>Australian Capital Territory ;  Steps taken:  Answered an ad for a job on the Internet, newspaper, etc ;  People who started current job in the last year ;  Persons ;</t>
  </si>
  <si>
    <t>Australian Capital Territory ;  Steps taken:  Answered an ad for a job on the Internet, newspaper, etc ;  People who started current job in the last year ;  &gt; Males ;</t>
  </si>
  <si>
    <t>Australian Capital Territory ;  Steps taken:  Answered an ad for a job on the Internet, newspaper, etc ;  People who started current job in the last year ;  &gt; Females ;</t>
  </si>
  <si>
    <t>Australian Capital Territory ;  Steps taken:  Had an interview with an employer ;  Unemployed ;  Persons ;</t>
  </si>
  <si>
    <t>Australian Capital Territory ;  Steps taken:  Had an interview with an employer ;  Unemployed ;  &gt; Males ;</t>
  </si>
  <si>
    <t>Australian Capital Territory ;  Steps taken:  Had an interview with an employer ;  Unemployed ;  &gt; Females ;</t>
  </si>
  <si>
    <t>Australian Capital Territory ;  Steps taken:  Had an interview with an employer ;  People who started current job in the last year ;  Persons ;</t>
  </si>
  <si>
    <t>Australian Capital Territory ;  Steps taken:  Had an interview with an employer ;  People who started current job in the last year ;  &gt; Males ;</t>
  </si>
  <si>
    <t>Australian Capital Territory ;  Steps taken:  Had an interview with an employer ;  People who started current job in the last year ;  &gt; Females ;</t>
  </si>
  <si>
    <t>Australian Capital Territory ;  Steps taken:  Contacted friends or relatives ;  Unemployed ;  Persons ;</t>
  </si>
  <si>
    <t>Australian Capital Territory ;  Steps taken:  Contacted friends or relatives ;  Unemployed ;  &gt; Males ;</t>
  </si>
  <si>
    <t>Australian Capital Territory ;  Steps taken:  Contacted friends or relatives ;  Unemployed ;  &gt; Females ;</t>
  </si>
  <si>
    <t>Australian Capital Territory ;  Steps taken:  Contacted friends or relatives ;  People who started current job in the last year ;  Persons ;</t>
  </si>
  <si>
    <t>Australian Capital Territory ;  Steps taken:  Contacted friends or relatives ;  People who started current job in the last year ;  &gt; Males ;</t>
  </si>
  <si>
    <t>Australian Capital Territory ;  Steps taken:  Contacted friends or relatives ;  People who started current job in the last year ;  &gt; Females ;</t>
  </si>
  <si>
    <t>Australian Capital Territory ;  Steps taken:  Took steps to purchase or start up own business ;  Unemployed ;  Persons ;</t>
  </si>
  <si>
    <t>Australian Capital Territory ;  Steps taken:  Took steps to purchase or start up own business ;  Unemployed ;  &gt; Males ;</t>
  </si>
  <si>
    <t>Australian Capital Territory ;  Steps taken:  Took steps to purchase or start up own business ;  Unemployed ;  &gt; Females ;</t>
  </si>
  <si>
    <t>Australian Capital Territory ;  Steps taken:  Took steps to purchase or start up own business ;  People who started current job in the last year ;  Persons ;</t>
  </si>
  <si>
    <t>Australian Capital Territory ;  Steps taken:  Took steps to purchase or start up own business ;  People who started current job in the last year ;  &gt; Males ;</t>
  </si>
  <si>
    <t>Australian Capital Territory ;  Steps taken:  Took steps to purchase or start up own business ;  People who started current job in the last year ;  &gt; Females ;</t>
  </si>
  <si>
    <t>Australian Capital Territory ;  Steps taken:  Advertised or tendered for work ;  Unemployed ;  Persons ;</t>
  </si>
  <si>
    <t>Australian Capital Territory ;  Steps taken:  Advertised or tendered for work ;  Unemployed ;  &gt; Males ;</t>
  </si>
  <si>
    <t>Australian Capital Territory ;  Steps taken:  Advertised or tendered for work ;  Unemployed ;  &gt; Females ;</t>
  </si>
  <si>
    <t>Australian Capital Territory ;  Steps taken:  Advertised or tendered for work ;  People who started current job in the last year ;  Persons ;</t>
  </si>
  <si>
    <t>Australian Capital Territory ;  Steps taken:  Advertised or tendered for work ;  People who started current job in the last year ;  &gt; Males ;</t>
  </si>
  <si>
    <t>Australian Capital Territory ;  Steps taken:  Advertised or tendered for work ;  People who started current job in the last year ;  &gt; Females ;</t>
  </si>
  <si>
    <t>Australian Capital Territory ;  Steps taken:  Checked or registered with a jobactive Australia provider ;  Unemployed ;  Persons ;</t>
  </si>
  <si>
    <t>Australian Capital Territory ;  Steps taken:  Checked or registered with a jobactive Australia provider ;  Unemployed ;  &gt; Males ;</t>
  </si>
  <si>
    <t>Australian Capital Territory ;  Steps taken:  Checked or registered with a jobactive Australia provider ;  Unemployed ;  &gt; Females ;</t>
  </si>
  <si>
    <t>Australian Capital Territory ;  Steps taken:  Checked or registered with a jobactive Australia provider ;  People who started current job in the last year ;  Persons ;</t>
  </si>
  <si>
    <t>Australian Capital Territory ;  Steps taken:  Checked or registered with a jobactive Australia provider ;  People who started current job in the last year ;  &gt; Males ;</t>
  </si>
  <si>
    <t>Australian Capital Territory ;  Steps taken:  Checked or registered with a jobactive Australia provider ;  People who started current job in the last year ;  &gt; Females ;</t>
  </si>
  <si>
    <t>Australian Capital Territory ;  Steps taken:  Checked or registered with other employment agency ;  Unemployed ;  Persons ;</t>
  </si>
  <si>
    <t>Australian Capital Territory ;  Steps taken:  Checked or registered with other employment agency ;  Unemployed ;  &gt; Males ;</t>
  </si>
  <si>
    <t>Australian Capital Territory ;  Steps taken:  Checked or registered with other employment agency ;  Unemployed ;  &gt; Females ;</t>
  </si>
  <si>
    <t>Australian Capital Territory ;  Steps taken:  Checked or registered with other employment agency ;  People who started current job in the last year ;  Persons ;</t>
  </si>
  <si>
    <t>Australian Capital Territory ;  Steps taken:  Checked or registered with other employment agency ;  People who started current job in the last year ;  &gt; Males ;</t>
  </si>
  <si>
    <t>Australian Capital Territory ;  Steps taken:  Checked or registered with other employment agency ;  People who started current job in the last year ;  &gt; Females ;</t>
  </si>
  <si>
    <t>Australian Capital Territory ;  Steps taken:  Looked at ads for jobs on the Internet, newspaper, etc ;  Unemployed ;  Persons ;</t>
  </si>
  <si>
    <t>Australian Capital Territory ;  Steps taken:  Looked at ads for jobs on the Internet, newspaper, etc ;  Unemployed ;  &gt; Males ;</t>
  </si>
  <si>
    <t>Australian Capital Territory ;  Steps taken:  Looked at ads for jobs on the Internet, newspaper, etc ;  Unemployed ;  &gt; Females ;</t>
  </si>
  <si>
    <t>Australian Capital Territory ;  Steps taken:  Looked at ads for jobs on the Internet, newspaper, etc ;  People who started current job in the last year ;  Persons ;</t>
  </si>
  <si>
    <t>Australian Capital Territory ;  Steps taken:  Looked at ads for jobs on the Internet, newspaper, etc ;  People who started current job in the last year ;  &gt; Males ;</t>
  </si>
  <si>
    <t>Australian Capital Territory ;  Steps taken:  Looked at ads for jobs on the Internet, newspaper, etc ;  People who started current job in the last year ;  &gt; Females ;</t>
  </si>
  <si>
    <t>Australian Capital Territory ;  Steps taken:  Registered with Centrelink as a job seeker ;  Unemployed ;  Persons ;</t>
  </si>
  <si>
    <t>Australian Capital Territory ;  Steps taken:  Registered with Centrelink as a job seeker ;  Unemployed ;  &gt; Males ;</t>
  </si>
  <si>
    <t>Australian Capital Territory ;  Steps taken:  Registered with Centrelink as a job seeker ;  Unemployed ;  &gt; Females ;</t>
  </si>
  <si>
    <t>Australian Capital Territory ;  Steps taken:  Registered with Centrelink as a job seeker ;  People who started current job in the last year ;  Persons ;</t>
  </si>
  <si>
    <t>Australian Capital Territory ;  Steps taken:  Registered with Centrelink as a job seeker ;  People who started current job in the last year ;  &gt; Males ;</t>
  </si>
  <si>
    <t>Australian Capital Territory ;  Steps taken:  Registered with Centrelink as a job seeker ;  People who started current job in the last year ;  &gt; Females ;</t>
  </si>
  <si>
    <t>Australian Capital Territory ;  Steps taken:  Other steps ;  Unemployed ;  Persons ;</t>
  </si>
  <si>
    <t>Australian Capital Territory ;  Steps taken:  Other steps ;  Unemployed ;  &gt; Males ;</t>
  </si>
  <si>
    <t>Australian Capital Territory ;  Steps taken:  Other steps ;  Unemployed ;  &gt; Females ;</t>
  </si>
  <si>
    <t>Australian Capital Territory ;  Steps taken:  Other steps ;  People who started current job in the last year ;  Persons ;</t>
  </si>
  <si>
    <t>Australian Capital Territory ;  Steps taken:  Other steps ;  People who started current job in the last year ;  &gt; Males ;</t>
  </si>
  <si>
    <t>Australian Capital Territory ;  Steps taken:  Other steps ;  People who started current job in the last year ;  &gt; Females ;</t>
  </si>
  <si>
    <t>Australian Capital Territory ;  Did not take steps to look for work or more hours ;  Unemployed ;  Persons ;</t>
  </si>
  <si>
    <t>Australian Capital Territory ;  Did not take steps to look for work or more hours ;  Unemployed ;  &gt; Males ;</t>
  </si>
  <si>
    <t>Australian Capital Territory ;  Did not take steps to look for work or more hours ;  Unemployed ;  &gt; Females ;</t>
  </si>
  <si>
    <t>Australian Capital Territory ;  Did not take steps to look for work or more hours ;  People who started current job in the last year ;  Persons ;</t>
  </si>
  <si>
    <t>Australian Capital Territory ;  Did not take steps to look for work or more hours ;  People who started current job in the last year ;  &gt; Males ;</t>
  </si>
  <si>
    <t>Australian Capital Territory ;  Did not take steps to look for work or more hours ;  People who started current job in the last year ;  &gt; Females ;</t>
  </si>
  <si>
    <t>Australian Capital Territory ;  With non-school qualification ;  Unemployed ;  Persons ;</t>
  </si>
  <si>
    <t>Australian Capital Territory ;  With non-school qualification ;  Unemployed ;  &gt; Males ;</t>
  </si>
  <si>
    <t>Australian Capital Territory ;  With non-school qualification ;  Unemployed ;  &gt; Females ;</t>
  </si>
  <si>
    <t>Australian Capital Territory ;  With non-school qualification ;  People who started current job in the last year ;  Persons ;</t>
  </si>
  <si>
    <t>Australian Capital Territory ;  With non-school qualification ;  People who started current job in the last year ;  &gt; Males ;</t>
  </si>
  <si>
    <t>Australian Capital Territory ;  With non-school qualification ;  People who started current job in the last year ;  &gt; Females ;</t>
  </si>
  <si>
    <t>Australian Capital Territory ;  &gt; Postgraduate Degree ;  Unemployed ;  Persons ;</t>
  </si>
  <si>
    <t>Australian Capital Territory ;  &gt; Postgraduate Degree ;  Unemployed ;  &gt; Males ;</t>
  </si>
  <si>
    <t>Australian Capital Territory ;  &gt; Postgraduate Degree ;  Unemployed ;  &gt; Females ;</t>
  </si>
  <si>
    <t>Australian Capital Territory ;  &gt; Postgraduate Degree ;  People who started current job in the last year ;  Persons ;</t>
  </si>
  <si>
    <t>Australian Capital Territory ;  &gt; Postgraduate Degree ;  People who started current job in the last year ;  &gt; Males ;</t>
  </si>
  <si>
    <t>Australian Capital Territory ;  &gt; Postgraduate Degree ;  People who started current job in the last year ;  &gt; Females ;</t>
  </si>
  <si>
    <t>Australian Capital Territory ;  &gt; Graduate Diploma or Certificate ;  Unemployed ;  Persons ;</t>
  </si>
  <si>
    <t>Australian Capital Territory ;  &gt; Graduate Diploma or Certificate ;  Unemployed ;  &gt; Males ;</t>
  </si>
  <si>
    <t>Australian Capital Territory ;  &gt; Graduate Diploma or Certificate ;  Unemployed ;  &gt; Females ;</t>
  </si>
  <si>
    <t>Australian Capital Territory ;  &gt; Graduate Diploma or Certificate ;  People who started current job in the last year ;  Persons ;</t>
  </si>
  <si>
    <t>Australian Capital Territory ;  &gt; Graduate Diploma or Certificate ;  People who started current job in the last year ;  &gt; Males ;</t>
  </si>
  <si>
    <t>Australian Capital Territory ;  &gt; Graduate Diploma or Certificate ;  People who started current job in the last year ;  &gt; Females ;</t>
  </si>
  <si>
    <t>Australian Capital Territory ;  &gt; Bachelor Degree ;  Unemployed ;  Persons ;</t>
  </si>
  <si>
    <t>Australian Capital Territory ;  &gt; Bachelor Degree ;  Unemployed ;  &gt; Males ;</t>
  </si>
  <si>
    <t>Australian Capital Territory ;  &gt; Bachelor Degree ;  Unemployed ;  &gt; Females ;</t>
  </si>
  <si>
    <t>Australian Capital Territory ;  &gt; Bachelor Degree ;  People who started current job in the last year ;  Persons ;</t>
  </si>
  <si>
    <t>Australian Capital Territory ;  &gt; Bachelor Degree ;  People who started current job in the last year ;  &gt; Males ;</t>
  </si>
  <si>
    <t>Australian Capital Territory ;  &gt; Bachelor Degree ;  People who started current job in the last year ;  &gt; Females ;</t>
  </si>
  <si>
    <t>Australian Capital Territory ;  &gt; Advanced Diploma or Diploma ;  Unemployed ;  Persons ;</t>
  </si>
  <si>
    <t>Australian Capital Territory ;  &gt; Advanced Diploma or Diploma ;  Unemployed ;  &gt; Males ;</t>
  </si>
  <si>
    <t>Australian Capital Territory ;  &gt; Advanced Diploma or Diploma ;  Unemployed ;  &gt; Females ;</t>
  </si>
  <si>
    <t>Australian Capital Territory ;  &gt; Advanced Diploma or Diploma ;  People who started current job in the last year ;  Persons ;</t>
  </si>
  <si>
    <t>Australian Capital Territory ;  &gt; Advanced Diploma or Diploma ;  People who started current job in the last year ;  &gt; Males ;</t>
  </si>
  <si>
    <t>Australian Capital Territory ;  &gt; Advanced Diploma or Diploma ;  People who started current job in the last year ;  &gt; Females ;</t>
  </si>
  <si>
    <t>Australian Capital Territory ;  &gt; Certificate III or IV ;  Unemployed ;  Persons ;</t>
  </si>
  <si>
    <t>Australian Capital Territory ;  &gt; Certificate III or IV ;  Unemployed ;  &gt; Males ;</t>
  </si>
  <si>
    <t>Australian Capital Territory ;  &gt; Certificate III or IV ;  Unemployed ;  &gt; Females ;</t>
  </si>
  <si>
    <t>Australian Capital Territory ;  &gt; Certificate III or IV ;  People who started current job in the last year ;  Persons ;</t>
  </si>
  <si>
    <t>Australian Capital Territory ;  &gt; Certificate III or IV ;  People who started current job in the last year ;  &gt; Males ;</t>
  </si>
  <si>
    <t>Australian Capital Territory ;  &gt; Certificate III or IV ;  People who started current job in the last year ;  &gt; Females ;</t>
  </si>
  <si>
    <t>Australian Capital Territory ;  &gt; Certificate I or II ;  Unemployed ;  Persons ;</t>
  </si>
  <si>
    <t>Australian Capital Territory ;  &gt; Certificate I or II ;  Unemployed ;  &gt; Males ;</t>
  </si>
  <si>
    <t>Australian Capital Territory ;  &gt; Certificate I or II ;  Unemployed ;  &gt; Females ;</t>
  </si>
  <si>
    <t>Australian Capital Territory ;  &gt; Certificate I or II ;  People who started current job in the last year ;  Persons ;</t>
  </si>
  <si>
    <t>Australian Capital Territory ;  &gt; Certificate I or II ;  People who started current job in the last year ;  &gt; Males ;</t>
  </si>
  <si>
    <t>Australian Capital Territory ;  &gt; Certificate I or II ;  People who started current job in the last year ;  &gt; Females ;</t>
  </si>
  <si>
    <t>Australian Capital Territory ;  &gt; Certificate nfd ;  Unemployed ;  Persons ;</t>
  </si>
  <si>
    <t>Australian Capital Territory ;  &gt; Certificate nfd ;  Unemployed ;  &gt; Males ;</t>
  </si>
  <si>
    <t>Australian Capital Territory ;  &gt; Certificate nfd ;  Unemployed ;  &gt; Females ;</t>
  </si>
  <si>
    <t>Australian Capital Territory ;  &gt; Certificate nfd ;  People who started current job in the last year ;  Persons ;</t>
  </si>
  <si>
    <t>Australian Capital Territory ;  &gt; Certificate nfd ;  People who started current job in the last year ;  &gt; Males ;</t>
  </si>
  <si>
    <t>Australian Capital Territory ;  &gt; Certificate nfd ;  People who started current job in the last year ;  &gt; Females ;</t>
  </si>
  <si>
    <t>Australian Capital Territory ;  &gt; Level not determined ;  Unemployed ;  Persons ;</t>
  </si>
  <si>
    <t>Australian Capital Territory ;  &gt; Level not determined ;  Unemployed ;  &gt; Males ;</t>
  </si>
  <si>
    <t>Australian Capital Territory ;  &gt; Level not determined ;  Unemployed ;  &gt; Females ;</t>
  </si>
  <si>
    <t>Australian Capital Territory ;  &gt; Level not determined ;  People who started current job in the last year ;  Persons ;</t>
  </si>
  <si>
    <t>Australian Capital Territory ;  &gt; Level not determined ;  People who started current job in the last year ;  &gt; Males ;</t>
  </si>
  <si>
    <t>Australian Capital Territory ;  &gt; Level not determined ;  People who started current job in the last year ;  &gt; Females ;</t>
  </si>
  <si>
    <t>Australian Capital Territory ;  Without non-school qualification ;  Unemployed ;  Persons ;</t>
  </si>
  <si>
    <t>Australian Capital Territory ;  Without non-school qualification ;  Unemployed ;  &gt; Males ;</t>
  </si>
  <si>
    <t>Australian Capital Territory ;  Without non-school qualification ;  Unemployed ;  &gt; Females ;</t>
  </si>
  <si>
    <t>Australian Capital Territory ;  Without non-school qualification ;  People who started current job in the last year ;  Persons ;</t>
  </si>
  <si>
    <t>Australian Capital Territory ;  Without non-school qualification ;  People who started current job in the last year ;  &gt; Males ;</t>
  </si>
  <si>
    <t>Australian Capital Territory ;  Without non-school qualification ;  People who started current job in the last year ;  &gt; Females ;</t>
  </si>
  <si>
    <t>A125999894K</t>
  </si>
  <si>
    <t>A125998094V</t>
  </si>
  <si>
    <t>A125990894W</t>
  </si>
  <si>
    <t>A125994494J</t>
  </si>
  <si>
    <t>A125992694R</t>
  </si>
  <si>
    <t>A125996266T</t>
  </si>
  <si>
    <t>A125999866A</t>
  </si>
  <si>
    <t>A125998066K</t>
  </si>
  <si>
    <t>A125990866L</t>
  </si>
  <si>
    <t>A125994466X</t>
  </si>
  <si>
    <t>A125992666F</t>
  </si>
  <si>
    <t>A125990918C</t>
  </si>
  <si>
    <t>A125994518R</t>
  </si>
  <si>
    <t>A125992718W</t>
  </si>
  <si>
    <t>A125996286A</t>
  </si>
  <si>
    <t>A125999886K</t>
  </si>
  <si>
    <t>A125998086V</t>
  </si>
  <si>
    <t>A125990886W</t>
  </si>
  <si>
    <t>A125994486J</t>
  </si>
  <si>
    <t>A125992686R</t>
  </si>
  <si>
    <t>A125996322X</t>
  </si>
  <si>
    <t>A125999922J</t>
  </si>
  <si>
    <t>A125998122T</t>
  </si>
  <si>
    <t>A125990922V</t>
  </si>
  <si>
    <t>A125994522F</t>
  </si>
  <si>
    <t>A125992722L</t>
  </si>
  <si>
    <t>A125996298K</t>
  </si>
  <si>
    <t>A125999898V</t>
  </si>
  <si>
    <t>A125998098C</t>
  </si>
  <si>
    <t>A125990898F</t>
  </si>
  <si>
    <t>A125994498T</t>
  </si>
  <si>
    <t>A125992698X</t>
  </si>
  <si>
    <t>A125996326J</t>
  </si>
  <si>
    <t>A125999926T</t>
  </si>
  <si>
    <t>A125998126A</t>
  </si>
  <si>
    <t>A125990926C</t>
  </si>
  <si>
    <t>A125994526R</t>
  </si>
  <si>
    <t>A125992726W</t>
  </si>
  <si>
    <t>A125996370T</t>
  </si>
  <si>
    <t>A125999970A</t>
  </si>
  <si>
    <t>A125998170K</t>
  </si>
  <si>
    <t>A125990970L</t>
  </si>
  <si>
    <t>A125994570X</t>
  </si>
  <si>
    <t>A125992770F</t>
  </si>
  <si>
    <t>A125996330X</t>
  </si>
  <si>
    <t>A125999930J</t>
  </si>
  <si>
    <t>A125998130T</t>
  </si>
  <si>
    <t>A125990930V</t>
  </si>
  <si>
    <t>A125994530F</t>
  </si>
  <si>
    <t>A125992730L</t>
  </si>
  <si>
    <t>A125996302R</t>
  </si>
  <si>
    <t>A125999902X</t>
  </si>
  <si>
    <t>A125998102J</t>
  </si>
  <si>
    <t>A125990902K</t>
  </si>
  <si>
    <t>A125994502W</t>
  </si>
  <si>
    <t>A125992702C</t>
  </si>
  <si>
    <t>A125996402X</t>
  </si>
  <si>
    <t>A126000002T</t>
  </si>
  <si>
    <t>A125998202T</t>
  </si>
  <si>
    <t>A125991002W</t>
  </si>
  <si>
    <t>A125994602F</t>
  </si>
  <si>
    <t>A125992802L</t>
  </si>
  <si>
    <t>A125996374A</t>
  </si>
  <si>
    <t>A125999974K</t>
  </si>
  <si>
    <t>A125998174V</t>
  </si>
  <si>
    <t>A125990974W</t>
  </si>
  <si>
    <t>A125994574J</t>
  </si>
  <si>
    <t>A125992774R</t>
  </si>
  <si>
    <t>A125996378K</t>
  </si>
  <si>
    <t>A125999978V</t>
  </si>
  <si>
    <t>A125998178C</t>
  </si>
  <si>
    <t>A125990978F</t>
  </si>
  <si>
    <t>A125994578T</t>
  </si>
  <si>
    <t>A125992778X</t>
  </si>
  <si>
    <t>A125996442T</t>
  </si>
  <si>
    <t>A126000042K</t>
  </si>
  <si>
    <t>A125998242K</t>
  </si>
  <si>
    <t>A125991042R</t>
  </si>
  <si>
    <t>A125994642X</t>
  </si>
  <si>
    <t>A125992842F</t>
  </si>
  <si>
    <t>A125996270J</t>
  </si>
  <si>
    <t>A125999870T</t>
  </si>
  <si>
    <t>A125998070A</t>
  </si>
  <si>
    <t>A125990870C</t>
  </si>
  <si>
    <t>A125994470R</t>
  </si>
  <si>
    <t>A125992670W</t>
  </si>
  <si>
    <t>A125996334J</t>
  </si>
  <si>
    <t>A125999934T</t>
  </si>
  <si>
    <t>A125998134A</t>
  </si>
  <si>
    <t>A125990934C</t>
  </si>
  <si>
    <t>A125994534R</t>
  </si>
  <si>
    <t>A125992734W</t>
  </si>
  <si>
    <t>A125996290T</t>
  </si>
  <si>
    <t>A125999890A</t>
  </si>
  <si>
    <t>A125998090K</t>
  </si>
  <si>
    <t>A125990890L</t>
  </si>
  <si>
    <t>A125994490X</t>
  </si>
  <si>
    <t>A125992690F</t>
  </si>
  <si>
    <t>A125996382A</t>
  </si>
  <si>
    <t>A125999982K</t>
  </si>
  <si>
    <t>A125998182V</t>
  </si>
  <si>
    <t>A125990982W</t>
  </si>
  <si>
    <t>A125994582J</t>
  </si>
  <si>
    <t>A125992782R</t>
  </si>
  <si>
    <t>A125996386K</t>
  </si>
  <si>
    <t>A125999986V</t>
  </si>
  <si>
    <t>A125998186C</t>
  </si>
  <si>
    <t>A125990986F</t>
  </si>
  <si>
    <t>A125994586T</t>
  </si>
  <si>
    <t>A125992786X</t>
  </si>
  <si>
    <t>A125996306X</t>
  </si>
  <si>
    <t>A125999906J</t>
  </si>
  <si>
    <t>A125998106T</t>
  </si>
  <si>
    <t>A125990906V</t>
  </si>
  <si>
    <t>A125994506F</t>
  </si>
  <si>
    <t>A125992706L</t>
  </si>
  <si>
    <t>A125996274T</t>
  </si>
  <si>
    <t>A125999874A</t>
  </si>
  <si>
    <t>A125998074K</t>
  </si>
  <si>
    <t>A125990874L</t>
  </si>
  <si>
    <t>A125994474X</t>
  </si>
  <si>
    <t>A125992674F</t>
  </si>
  <si>
    <t>A125996446A</t>
  </si>
  <si>
    <t>A126000046V</t>
  </si>
  <si>
    <t>A125998246V</t>
  </si>
  <si>
    <t>A125991046X</t>
  </si>
  <si>
    <t>A125994646J</t>
  </si>
  <si>
    <t>A125992846R</t>
  </si>
  <si>
    <t>A125996338T</t>
  </si>
  <si>
    <t>A125999938A</t>
  </si>
  <si>
    <t>A125998138K</t>
  </si>
  <si>
    <t>A125990938L</t>
  </si>
  <si>
    <t>A125994538X</t>
  </si>
  <si>
    <t>A125992738F</t>
  </si>
  <si>
    <t>A125996406J</t>
  </si>
  <si>
    <t>A126000006A</t>
  </si>
  <si>
    <t>A125998206A</t>
  </si>
  <si>
    <t>A125991006F</t>
  </si>
  <si>
    <t>A125994606R</t>
  </si>
  <si>
    <t>A125992806W</t>
  </si>
  <si>
    <t>A125996450T</t>
  </si>
  <si>
    <t>A126000050K</t>
  </si>
  <si>
    <t>A125998250K</t>
  </si>
  <si>
    <t>A125991050R</t>
  </si>
  <si>
    <t>A125994650X</t>
  </si>
  <si>
    <t>A125992850F</t>
  </si>
  <si>
    <t>Time Series Workbook</t>
  </si>
  <si>
    <t>6228.0 Potential workers</t>
  </si>
  <si>
    <t>Table 6. Characteristics of successful and unsuccessful job search experience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</si>
  <si>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</si>
  <si>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</si>
  <si>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</si>
  <si>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</si>
  <si>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</si>
  <si>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</si>
  <si>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</si>
  <si>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Fri 29 Apr 2022</t>
  </si>
  <si>
    <t>Contents</t>
  </si>
  <si>
    <t>Tables</t>
  </si>
  <si>
    <t>Table 6.1 - Characteristics of successful and unsuccessful job search experience by state and territory,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</si>
  <si>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</si>
  <si>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</si>
  <si>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</si>
  <si>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</si>
  <si>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</si>
  <si>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</si>
  <si>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</si>
  <si>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</si>
  <si>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</si>
  <si>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</si>
  <si>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</si>
  <si>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Unemployed</t>
  </si>
  <si>
    <t>People who started current job in the last year</t>
  </si>
  <si>
    <t>Persons</t>
  </si>
  <si>
    <t>Males</t>
  </si>
  <si>
    <t>Females</t>
  </si>
  <si>
    <t>'000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</si>
  <si>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</si>
  <si>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</si>
  <si>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</si>
  <si>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</si>
  <si>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</si>
  <si>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</si>
  <si>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</si>
  <si>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</si>
  <si>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</si>
  <si>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</si>
  <si>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</si>
  <si>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</si>
  <si>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</si>
  <si>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</si>
  <si>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</si>
  <si>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</si>
  <si>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</si>
  <si>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</si>
  <si>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</si>
  <si>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</si>
  <si>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</si>
  <si>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</si>
  <si>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</si>
  <si>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</si>
  <si>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</si>
  <si>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</si>
  <si>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</si>
  <si>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</si>
  <si>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</si>
  <si>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</si>
  <si>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</si>
  <si>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</si>
  <si>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Number of jobs in last 12 months</t>
  </si>
  <si>
    <t>No jobs</t>
  </si>
  <si>
    <t xml:space="preserve">. . </t>
  </si>
  <si>
    <t>One job</t>
  </si>
  <si>
    <t>Two jobs</t>
  </si>
  <si>
    <t>Three jobs</t>
  </si>
  <si>
    <t>Four or more jobs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</si>
  <si>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</si>
  <si>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</si>
  <si>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</si>
  <si>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</si>
  <si>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</si>
  <si>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</si>
  <si>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</si>
  <si>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</si>
  <si>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a jobactive Australia provider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</si>
  <si>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</si>
  <si>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</si>
  <si>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</si>
  <si>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</si>
  <si>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</si>
  <si>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Level of highest non-school qualification</t>
  </si>
  <si>
    <t>With non-school qualification</t>
  </si>
  <si>
    <t>Postgraduate Degree</t>
  </si>
  <si>
    <t>Graduate Diploma or Certificate</t>
  </si>
  <si>
    <t>Bachelor Degree</t>
  </si>
  <si>
    <t>Advanced Diploma or Diploma</t>
  </si>
  <si>
    <t>Certificate III or IV</t>
  </si>
  <si>
    <t>Certificate I or II</t>
  </si>
  <si>
    <t>Certificate nfd</t>
  </si>
  <si>
    <t>Level not determined</t>
  </si>
  <si>
    <t>Without non-school qualification</t>
  </si>
  <si>
    <t>Total</t>
  </si>
  <si>
    <t>Aust Capital Territory</t>
  </si>
  <si>
    <t>weeks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</si>
  <si>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</si>
  <si>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</si>
  <si>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</si>
  <si>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</si>
  <si>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</si>
  <si>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</si>
  <si>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15-64 years ;  Unemployed ;  Persons ;</t>
  </si>
  <si>
    <t>15-64 years ;  Unemployed ;  &gt; Males ;</t>
  </si>
  <si>
    <t>15-64 years ;  Unemployed ;  &gt; Females ;</t>
  </si>
  <si>
    <t>15-64 years ;  People who started current job in the last year ;  Persons ;</t>
  </si>
  <si>
    <t>15-64 years ;  People who started current job in the last year ;  &gt; Males ;</t>
  </si>
  <si>
    <t>15-64 years ;  People who started current job in the last year ;  &gt; Females ;</t>
  </si>
  <si>
    <t>&gt; 15-24 years ;  Unemployed ;  Persons ;</t>
  </si>
  <si>
    <t>&gt; 15-24 years ;  Unemployed ;  &gt; Males ;</t>
  </si>
  <si>
    <t>&gt; 15-24 years ;  Unemployed ;  &gt; Females ;</t>
  </si>
  <si>
    <t>&gt; 15-24 years ;  People who started current job in the last year ;  Persons ;</t>
  </si>
  <si>
    <t>&gt; 15-24 years ;  People who started current job in the last year ;  &gt; Males ;</t>
  </si>
  <si>
    <t>&gt; 15-24 years ;  People who started current job in the last year ;  &gt; Females ;</t>
  </si>
  <si>
    <t>New South Wales ;  15-64 years ;  Unemployed ;  Persons ;</t>
  </si>
  <si>
    <t>New South Wales ;  15-64 years ;  Unemployed ;  &gt; Males ;</t>
  </si>
  <si>
    <t>New South Wales ;  15-64 years ;  Unemployed ;  &gt; Females ;</t>
  </si>
  <si>
    <t>New South Wales ;  15-64 years ;  People who started current job in the last year ;  Persons ;</t>
  </si>
  <si>
    <t>New South Wales ;  15-64 years ;  People who started current job in the last year ;  &gt; Males ;</t>
  </si>
  <si>
    <t>New South Wales ;  15-64 years ;  People who started current job in the last year ;  &gt; Females ;</t>
  </si>
  <si>
    <t>New South Wales ;  &gt; 15-24 years ;  Unemployed ;  Persons ;</t>
  </si>
  <si>
    <t>New South Wales ;  &gt; 15-24 years ;  Unemployed ;  &gt; Males ;</t>
  </si>
  <si>
    <t>New South Wales ;  &gt; 15-24 years ;  Unemployed ;  &gt; Females ;</t>
  </si>
  <si>
    <t>New South Wales ;  &gt; 15-24 years ;  People who started current job in the last year ;  Persons ;</t>
  </si>
  <si>
    <t>New South Wales ;  &gt; 15-24 years ;  People who started current job in the last year ;  &gt; Males ;</t>
  </si>
  <si>
    <t>New South Wales ;  &gt; 15-24 years ;  People who started current job in the last year ;  &gt; Females ;</t>
  </si>
  <si>
    <t>Victoria ;  15-64 years ;  Unemployed ;  Persons ;</t>
  </si>
  <si>
    <t>Victoria ;  15-64 years ;  Unemployed ;  &gt; Males ;</t>
  </si>
  <si>
    <t>Victoria ;  15-64 years ;  Unemployed ;  &gt; Females ;</t>
  </si>
  <si>
    <t>Victoria ;  15-64 years ;  People who started current job in the last year ;  Persons ;</t>
  </si>
  <si>
    <t>Victoria ;  15-64 years ;  People who started current job in the last year ;  &gt; Males ;</t>
  </si>
  <si>
    <t>Victoria ;  15-64 years ;  People who started current job in the last year ;  &gt; Females ;</t>
  </si>
  <si>
    <t>Victoria ;  &gt; 15-24 years ;  Unemployed ;  Persons ;</t>
  </si>
  <si>
    <t>Victoria ;  &gt; 15-24 years ;  Unemployed ;  &gt; Males ;</t>
  </si>
  <si>
    <t>Victoria ;  &gt; 15-24 years ;  Unemployed ;  &gt; Females ;</t>
  </si>
  <si>
    <t>Victoria ;  &gt; 15-24 years ;  People who started current job in the last year ;  Persons ;</t>
  </si>
  <si>
    <t>Victoria ;  &gt; 15-24 years ;  People who started current job in the last year ;  &gt; Males ;</t>
  </si>
  <si>
    <t>Victoria ;  &gt; 15-24 years ;  People who started current job in the last year ;  &gt; Females ;</t>
  </si>
  <si>
    <t>Queensland ;  15-64 years ;  Unemployed ;  Persons ;</t>
  </si>
  <si>
    <t>Queensland ;  15-64 years ;  Unemployed ;  &gt; Males ;</t>
  </si>
  <si>
    <t>Queensland ;  15-64 years ;  Unemployed ;  &gt; Females ;</t>
  </si>
  <si>
    <t>Queensland ;  15-64 years ;  People who started current job in the last year ;  Persons ;</t>
  </si>
  <si>
    <t>Queensland ;  15-64 years ;  People who started current job in the last year ;  &gt; Males ;</t>
  </si>
  <si>
    <t>Queensland ;  15-64 years ;  People who started current job in the last year ;  &gt; Females ;</t>
  </si>
  <si>
    <t>Queensland ;  &gt; 15-24 years ;  Unemployed ;  Persons ;</t>
  </si>
  <si>
    <t>Queensland ;  &gt; 15-24 years ;  Unemployed ;  &gt; Males ;</t>
  </si>
  <si>
    <t>Queensland ;  &gt; 15-24 years ;  Unemployed ;  &gt; Females ;</t>
  </si>
  <si>
    <t>Queensland ;  &gt; 15-24 years ;  People who started current job in the last year ;  Persons ;</t>
  </si>
  <si>
    <t>Queensland ;  &gt; 15-24 years ;  People who started current job in the last year ;  &gt; Males ;</t>
  </si>
  <si>
    <t>Queensland ;  &gt; 15-24 years ;  People who started current job in the last year ;  &gt; Females ;</t>
  </si>
  <si>
    <t>South Australia ;  15-64 years ;  Unemployed ;  Persons ;</t>
  </si>
  <si>
    <t>South Australia ;  15-64 years ;  Unemployed ;  &gt; Males ;</t>
  </si>
  <si>
    <t>South Australia ;  15-64 years ;  Unemployed ;  &gt; Females ;</t>
  </si>
  <si>
    <t>South Australia ;  15-64 years ;  People who started current job in the last year ;  Persons ;</t>
  </si>
  <si>
    <t>South Australia ;  15-64 years ;  People who started current job in the last year ;  &gt; Males ;</t>
  </si>
  <si>
    <t>South Australia ;  15-64 years ;  People who started current job in the last year ;  &gt; Females ;</t>
  </si>
  <si>
    <t>South Australia ;  &gt; 15-24 years ;  Unemployed ;  Persons ;</t>
  </si>
  <si>
    <t>South Australia ;  &gt; 15-24 years ;  Unemployed ;  &gt; Males ;</t>
  </si>
  <si>
    <t>South Australia ;  &gt; 15-24 years ;  Unemployed ;  &gt; Females ;</t>
  </si>
  <si>
    <t>South Australia ;  &gt; 15-24 years ;  People who started current job in the last year ;  Persons ;</t>
  </si>
  <si>
    <t>South Australia ;  &gt; 15-24 years ;  People who started current job in the last year ;  &gt; Males ;</t>
  </si>
  <si>
    <t>South Australia ;  &gt; 15-24 years ;  People who started current job in the last year ;  &gt; Females ;</t>
  </si>
  <si>
    <t>Western Australia ;  15-64 years ;  Unemployed ;  Persons ;</t>
  </si>
  <si>
    <t>Western Australia ;  15-64 years ;  Unemployed ;  &gt; Males ;</t>
  </si>
  <si>
    <t>Western Australia ;  15-64 years ;  Unemployed ;  &gt; Females ;</t>
  </si>
  <si>
    <t>Western Australia ;  15-64 years ;  People who started current job in the last year ;  Persons ;</t>
  </si>
  <si>
    <t>Western Australia ;  15-64 years ;  People who started current job in the last year ;  &gt; Males ;</t>
  </si>
  <si>
    <t>Western Australia ;  15-64 years ;  People who started current job in the last year ;  &gt; Females ;</t>
  </si>
  <si>
    <t>Western Australia ;  &gt; 15-24 years ;  Unemployed ;  Persons ;</t>
  </si>
  <si>
    <t>Western Australia ;  &gt; 15-24 years ;  Unemployed ;  &gt; Males ;</t>
  </si>
  <si>
    <t>Western Australia ;  &gt; 15-24 years ;  Unemployed ;  &gt; Females ;</t>
  </si>
  <si>
    <t>Western Australia ;  &gt; 15-24 years ;  People who started current job in the last year ;  Persons ;</t>
  </si>
  <si>
    <t>Western Australia ;  &gt; 15-24 years ;  People who started current job in the last year ;  &gt; Males ;</t>
  </si>
  <si>
    <t>Western Australia ;  &gt; 15-24 years ;  People who started current job in the last year ;  &gt; Females ;</t>
  </si>
  <si>
    <t>Tasmania ;  15-64 years ;  Unemployed ;  Persons ;</t>
  </si>
  <si>
    <t>Tasmania ;  15-64 years ;  Unemployed ;  &gt; Males ;</t>
  </si>
  <si>
    <t>Tasmania ;  15-64 years ;  Unemployed ;  &gt; Females ;</t>
  </si>
  <si>
    <t>Tasmania ;  15-64 years ;  People who started current job in the last year ;  Persons ;</t>
  </si>
  <si>
    <t>Tasmania ;  15-64 years ;  People who started current job in the last year ;  &gt; Males ;</t>
  </si>
  <si>
    <t>Tasmania ;  15-64 years ;  People who started current job in the last year ;  &gt; Females ;</t>
  </si>
  <si>
    <t>Tasmania ;  &gt; 15-24 years ;  Unemployed ;  Persons ;</t>
  </si>
  <si>
    <t>Tasmania ;  &gt; 15-24 years ;  Unemployed ;  &gt; Males ;</t>
  </si>
  <si>
    <t>Tasmania ;  &gt; 15-24 years ;  Unemployed ;  &gt; Females ;</t>
  </si>
  <si>
    <t>Tasmania ;  &gt; 15-24 years ;  People who started current job in the last year ;  Persons ;</t>
  </si>
  <si>
    <t>Tasmania ;  &gt; 15-24 years ;  People who started current job in the last year ;  &gt; Males ;</t>
  </si>
  <si>
    <t>Tasmania ;  &gt; 15-24 years ;  People who started current job in the last year ;  &gt; Females ;</t>
  </si>
  <si>
    <t>Northern Territory ;  15-64 years ;  Unemployed ;  Persons ;</t>
  </si>
  <si>
    <t>Northern Territory ;  15-64 years ;  Unemployed ;  &gt; Males ;</t>
  </si>
  <si>
    <t>Northern Territory ;  15-64 years ;  Unemployed ;  &gt; Females ;</t>
  </si>
  <si>
    <t>Northern Territory ;  15-64 years ;  People who started current job in the last year ;  Persons ;</t>
  </si>
  <si>
    <t>Northern Territory ;  15-64 years ;  People who started current job in the last year ;  &gt; Males ;</t>
  </si>
  <si>
    <t>Northern Territory ;  15-64 years ;  People who started current job in the last year ;  &gt; Females ;</t>
  </si>
  <si>
    <t>Northern Territory ;  &gt; 15-24 years ;  Unemployed ;  Persons ;</t>
  </si>
  <si>
    <t>Northern Territory ;  &gt; 15-24 years ;  Unemployed ;  &gt; Males ;</t>
  </si>
  <si>
    <t>Northern Territory ;  &gt; 15-24 years ;  Unemployed ;  &gt; Females ;</t>
  </si>
  <si>
    <t>Northern Territory ;  &gt; 15-24 years ;  People who started current job in the last year ;  Persons ;</t>
  </si>
  <si>
    <t>Northern Territory ;  &gt; 15-24 years ;  People who started current job in the last year ;  &gt; Males ;</t>
  </si>
  <si>
    <t>Northern Territory ;  &gt; 15-24 years ;  People who started current job in the last year ;  &gt; Females ;</t>
  </si>
  <si>
    <t>Australian Capital Territory ;  15-64 years ;  Unemployed ;  Persons ;</t>
  </si>
  <si>
    <t>Australian Capital Territory ;  15-64 years ;  Unemployed ;  &gt; Males ;</t>
  </si>
  <si>
    <t>Australian Capital Territory ;  15-64 years ;  Unemployed ;  &gt; Females ;</t>
  </si>
  <si>
    <t>Australian Capital Territory ;  15-64 years ;  People who started current job in the last year ;  Persons ;</t>
  </si>
  <si>
    <t>Australian Capital Territory ;  15-64 years ;  People who started current job in the last year ;  &gt; Males ;</t>
  </si>
  <si>
    <t>Australian Capital Territory ;  15-64 years ;  People who started current job in the last year ;  &gt; Females ;</t>
  </si>
  <si>
    <t>Australian Capital Territory ;  &gt; 15-24 years ;  Unemployed ;  Persons ;</t>
  </si>
  <si>
    <t>Australian Capital Territory ;  &gt; 15-24 years ;  Unemployed ;  &gt; Males ;</t>
  </si>
  <si>
    <t>Australian Capital Territory ;  &gt; 15-24 years ;  Unemployed ;  &gt; Females ;</t>
  </si>
  <si>
    <t>Australian Capital Territory ;  &gt; 15-24 years ;  People who started current job in the last year ;  Persons ;</t>
  </si>
  <si>
    <t>Australian Capital Territory ;  &gt; 15-24 years ;  People who started current job in the last year ;  &gt; Males ;</t>
  </si>
  <si>
    <t>Australian Capital Territory ;  &gt; 15-24 years ;  People who started current job in the last year ;  &gt; Females ;</t>
  </si>
  <si>
    <t>&gt; 25-44 years ;  Unemployed ;  Persons ;</t>
  </si>
  <si>
    <t>&gt; 25-44 years ;  Unemployed ;  &gt; Males ;</t>
  </si>
  <si>
    <t>&gt; 25-44 years ;  Unemployed ;  &gt; Females ;</t>
  </si>
  <si>
    <t>&gt; 25-44 years ;  People who started current job in the last year ;  Persons ;</t>
  </si>
  <si>
    <t>&gt; 25-44 years ;  People who started current job in the last year ;  &gt; Males ;</t>
  </si>
  <si>
    <t>&gt; 25-44 years ;  People who started current job in the last year ;  &gt; Females ;</t>
  </si>
  <si>
    <t>&gt;&gt; 25-34 years ;  Unemployed ;  Persons ;</t>
  </si>
  <si>
    <t>&gt;&gt; 25-34 years ;  Unemployed ;  &gt; Males ;</t>
  </si>
  <si>
    <t>&gt;&gt; 25-34 years ;  Unemployed ;  &gt; Females ;</t>
  </si>
  <si>
    <t>&gt;&gt; 25-34 years ;  People who started current job in the last year ;  Persons ;</t>
  </si>
  <si>
    <t>&gt;&gt; 25-34 years ;  People who started current job in the last year ;  &gt; Males ;</t>
  </si>
  <si>
    <t>&gt;&gt; 25-34 years ;  People who started current job in the last year ;  &gt; Females ;</t>
  </si>
  <si>
    <t>New South Wales ;  &gt; 25-44 years ;  Unemployed ;  Persons ;</t>
  </si>
  <si>
    <t>New South Wales ;  &gt; 25-44 years ;  Unemployed ;  &gt; Males ;</t>
  </si>
  <si>
    <t>New South Wales ;  &gt; 25-44 years ;  Unemployed ;  &gt; Females ;</t>
  </si>
  <si>
    <t>New South Wales ;  &gt; 25-44 years ;  People who started current job in the last year ;  Persons ;</t>
  </si>
  <si>
    <t>New South Wales ;  &gt; 25-44 years ;  People who started current job in the last year ;  &gt; Males ;</t>
  </si>
  <si>
    <t>New South Wales ;  &gt; 25-44 years ;  People who started current job in the last year ;  &gt; Females ;</t>
  </si>
  <si>
    <t>New South Wales ;  &gt;&gt; 25-34 years ;  Unemployed ;  Persons ;</t>
  </si>
  <si>
    <t>New South Wales ;  &gt;&gt; 25-34 years ;  Unemployed ;  &gt; Males ;</t>
  </si>
  <si>
    <t>New South Wales ;  &gt;&gt; 25-34 years ;  Unemployed ;  &gt; Females ;</t>
  </si>
  <si>
    <t>New South Wales ;  &gt;&gt; 25-34 years ;  People who started current job in the last year ;  Persons ;</t>
  </si>
  <si>
    <t>New South Wales ;  &gt;&gt; 25-34 years ;  People who started current job in the last year ;  &gt; Males ;</t>
  </si>
  <si>
    <t>New South Wales ;  &gt;&gt; 25-34 years ;  People who started current job in the last year ;  &gt; Females ;</t>
  </si>
  <si>
    <t>Victoria ;  &gt; 25-44 years ;  Unemployed ;  Persons ;</t>
  </si>
  <si>
    <t>Victoria ;  &gt; 25-44 years ;  Unemployed ;  &gt; Males ;</t>
  </si>
  <si>
    <t>Victoria ;  &gt; 25-44 years ;  Unemployed ;  &gt; Females ;</t>
  </si>
  <si>
    <t>Victoria ;  &gt; 25-44 years ;  People who started current job in the last year ;  Persons ;</t>
  </si>
  <si>
    <t>Victoria ;  &gt; 25-44 years ;  People who started current job in the last year ;  &gt; Males ;</t>
  </si>
  <si>
    <t>Victoria ;  &gt; 25-44 years ;  People who started current job in the last year ;  &gt; Females ;</t>
  </si>
  <si>
    <t>Victoria ;  &gt;&gt; 25-34 years ;  Unemployed ;  Persons ;</t>
  </si>
  <si>
    <t>Victoria ;  &gt;&gt; 25-34 years ;  Unemployed ;  &gt; Males ;</t>
  </si>
  <si>
    <t>Victoria ;  &gt;&gt; 25-34 years ;  Unemployed ;  &gt; Females ;</t>
  </si>
  <si>
    <t>Victoria ;  &gt;&gt; 25-34 years ;  People who started current job in the last year ;  Persons ;</t>
  </si>
  <si>
    <t>Victoria ;  &gt;&gt; 25-34 years ;  People who started current job in the last year ;  &gt; Males ;</t>
  </si>
  <si>
    <t>Victoria ;  &gt;&gt; 25-34 years ;  People who started current job in the last year ;  &gt; Females ;</t>
  </si>
  <si>
    <t>Queensland ;  &gt; 25-44 years ;  Unemployed ;  Persons ;</t>
  </si>
  <si>
    <t>Queensland ;  &gt; 25-44 years ;  Unemployed ;  &gt; Males ;</t>
  </si>
  <si>
    <t>Queensland ;  &gt; 25-44 years ;  Unemployed ;  &gt; Females ;</t>
  </si>
  <si>
    <t>Queensland ;  &gt; 25-44 years ;  People who started current job in the last year ;  Persons ;</t>
  </si>
  <si>
    <t>Queensland ;  &gt; 25-44 years ;  People who started current job in the last year ;  &gt; Males ;</t>
  </si>
  <si>
    <t>Queensland ;  &gt; 25-44 years ;  People who started current job in the last year ;  &gt; Females ;</t>
  </si>
  <si>
    <t>Queensland ;  &gt;&gt; 25-34 years ;  Unemployed ;  Persons ;</t>
  </si>
  <si>
    <t>Queensland ;  &gt;&gt; 25-34 years ;  Unemployed ;  &gt; Males ;</t>
  </si>
  <si>
    <t>Queensland ;  &gt;&gt; 25-34 years ;  Unemployed ;  &gt; Females ;</t>
  </si>
  <si>
    <t>Queensland ;  &gt;&gt; 25-34 years ;  People who started current job in the last year ;  Persons ;</t>
  </si>
  <si>
    <t>Queensland ;  &gt;&gt; 25-34 years ;  People who started current job in the last year ;  &gt; Males ;</t>
  </si>
  <si>
    <t>Queensland ;  &gt;&gt; 25-34 years ;  People who started current job in the last year ;  &gt; Females ;</t>
  </si>
  <si>
    <t>South Australia ;  &gt; 25-44 years ;  Unemployed ;  Persons ;</t>
  </si>
  <si>
    <t>South Australia ;  &gt; 25-44 years ;  Unemployed ;  &gt; Males ;</t>
  </si>
  <si>
    <t>South Australia ;  &gt; 25-44 years ;  Unemployed ;  &gt; Females ;</t>
  </si>
  <si>
    <t>South Australia ;  &gt; 25-44 years ;  People who started current job in the last year ;  Persons ;</t>
  </si>
  <si>
    <t>South Australia ;  &gt; 25-44 years ;  People who started current job in the last year ;  &gt; Males ;</t>
  </si>
  <si>
    <t>South Australia ;  &gt; 25-44 years ;  People who started current job in the last year ;  &gt; Females ;</t>
  </si>
  <si>
    <t>South Australia ;  &gt;&gt; 25-34 years ;  Unemployed ;  Persons ;</t>
  </si>
  <si>
    <t>South Australia ;  &gt;&gt; 25-34 years ;  Unemployed ;  &gt; Males ;</t>
  </si>
  <si>
    <t>South Australia ;  &gt;&gt; 25-34 years ;  Unemployed ;  &gt; Females ;</t>
  </si>
  <si>
    <t>South Australia ;  &gt;&gt; 25-34 years ;  People who started current job in the last year ;  Persons ;</t>
  </si>
  <si>
    <t>South Australia ;  &gt;&gt; 25-34 years ;  People who started current job in the last year ;  &gt; Males ;</t>
  </si>
  <si>
    <t>South Australia ;  &gt;&gt; 25-34 years ;  People who started current job in the last year ;  &gt; Females ;</t>
  </si>
  <si>
    <t>Western Australia ;  &gt; 25-44 years ;  Unemployed ;  Persons ;</t>
  </si>
  <si>
    <t>Western Australia ;  &gt; 25-44 years ;  Unemployed ;  &gt; Males ;</t>
  </si>
  <si>
    <t>Western Australia ;  &gt; 25-44 years ;  Unemployed ;  &gt; Females ;</t>
  </si>
  <si>
    <t>Western Australia ;  &gt; 25-44 years ;  People who started current job in the last year ;  Persons ;</t>
  </si>
  <si>
    <t>Western Australia ;  &gt; 25-44 years ;  People who started current job in the last year ;  &gt; Males ;</t>
  </si>
  <si>
    <t>Western Australia ;  &gt; 25-44 years ;  People who started current job in the last year ;  &gt; Females ;</t>
  </si>
  <si>
    <t>Western Australia ;  &gt;&gt; 25-34 years ;  Unemployed ;  Persons ;</t>
  </si>
  <si>
    <t>Western Australia ;  &gt;&gt; 25-34 years ;  Unemployed ;  &gt; Males ;</t>
  </si>
  <si>
    <t>Western Australia ;  &gt;&gt; 25-34 years ;  Unemployed ;  &gt; Females ;</t>
  </si>
  <si>
    <t>Western Australia ;  &gt;&gt; 25-34 years ;  People who started current job in the last year ;  Persons ;</t>
  </si>
  <si>
    <t>Western Australia ;  &gt;&gt; 25-34 years ;  People who started current job in the last year ;  &gt; Males ;</t>
  </si>
  <si>
    <t>Western Australia ;  &gt;&gt; 25-34 years ;  People who started current job in the last year ;  &gt; Females ;</t>
  </si>
  <si>
    <t>Tasmania ;  &gt; 25-44 years ;  Unemployed ;  Persons ;</t>
  </si>
  <si>
    <t>Tasmania ;  &gt; 25-44 years ;  Unemployed ;  &gt; Males ;</t>
  </si>
  <si>
    <t>Tasmania ;  &gt; 25-44 years ;  Unemployed ;  &gt; Females ;</t>
  </si>
  <si>
    <t>Tasmania ;  &gt; 25-44 years ;  People who started current job in the last year ;  Persons ;</t>
  </si>
  <si>
    <t>Tasmania ;  &gt; 25-44 years ;  People who started current job in the last year ;  &gt; Males ;</t>
  </si>
  <si>
    <t>Tasmania ;  &gt; 25-44 years ;  People who started current job in the last year ;  &gt; Females ;</t>
  </si>
  <si>
    <t>Tasmania ;  &gt;&gt; 25-34 years ;  Unemployed ;  Persons ;</t>
  </si>
  <si>
    <t>Tasmania ;  &gt;&gt; 25-34 years ;  Unemployed ;  &gt; Males ;</t>
  </si>
  <si>
    <t>Tasmania ;  &gt;&gt; 25-34 years ;  Unemployed ;  &gt; Females ;</t>
  </si>
  <si>
    <t>Tasmania ;  &gt;&gt; 25-34 years ;  People who started current job in the last year ;  Persons ;</t>
  </si>
  <si>
    <t>Tasmania ;  &gt;&gt; 25-34 years ;  People who started current job in the last year ;  &gt; Males ;</t>
  </si>
  <si>
    <t>Tasmania ;  &gt;&gt; 25-34 years ;  People who started current job in the last year ;  &gt; Females ;</t>
  </si>
  <si>
    <t>Northern Territory ;  &gt; 25-44 years ;  Unemployed ;  Persons ;</t>
  </si>
  <si>
    <t>Northern Territory ;  &gt; 25-44 years ;  Unemployed ;  &gt; Males ;</t>
  </si>
  <si>
    <t>Northern Territory ;  &gt; 25-44 years ;  Unemployed ;  &gt; Females ;</t>
  </si>
  <si>
    <t>Northern Territory ;  &gt; 25-44 years ;  People who started current job in the last year ;  Persons ;</t>
  </si>
  <si>
    <t>Northern Territory ;  &gt; 25-44 years ;  People who started current job in the last year ;  &gt; Males ;</t>
  </si>
  <si>
    <t>Northern Territory ;  &gt; 25-44 years ;  People who started current job in the last year ;  &gt; Females ;</t>
  </si>
  <si>
    <t>Northern Territory ;  &gt;&gt; 25-34 years ;  Unemployed ;  Persons ;</t>
  </si>
  <si>
    <t>Northern Territory ;  &gt;&gt; 25-34 years ;  Unemployed ;  &gt; Males ;</t>
  </si>
  <si>
    <t>Northern Territory ;  &gt;&gt; 25-34 years ;  Unemployed ;  &gt; Females ;</t>
  </si>
  <si>
    <t>Northern Territory ;  &gt;&gt; 25-34 years ;  People who started current job in the last year ;  Persons ;</t>
  </si>
  <si>
    <t>Northern Territory ;  &gt;&gt; 25-34 years ;  People who started current job in the last year ;  &gt; Males ;</t>
  </si>
  <si>
    <t>Northern Territory ;  &gt;&gt; 25-34 years ;  People who started current job in the last year ;  &gt; Females ;</t>
  </si>
  <si>
    <t>Australian Capital Territory ;  &gt; 25-44 years ;  Unemployed ;  Persons ;</t>
  </si>
  <si>
    <t>Australian Capital Territory ;  &gt; 25-44 years ;  Unemployed ;  &gt; Males ;</t>
  </si>
  <si>
    <t>Australian Capital Territory ;  &gt; 25-44 years ;  Unemployed ;  &gt; Females ;</t>
  </si>
  <si>
    <t>Australian Capital Territory ;  &gt; 25-44 years ;  People who started current job in the last year ;  Persons ;</t>
  </si>
  <si>
    <t>Australian Capital Territory ;  &gt; 25-44 years ;  People who started current job in the last year ;  &gt; Males ;</t>
  </si>
  <si>
    <t>Australian Capital Territory ;  &gt; 25-44 years ;  People who started current job in the last year ;  &gt; Females ;</t>
  </si>
  <si>
    <t>Australian Capital Territory ;  &gt;&gt; 25-34 years ;  Unemployed ;  Persons ;</t>
  </si>
  <si>
    <t>Australian Capital Territory ;  &gt;&gt; 25-34 years ;  Unemployed ;  &gt; Males ;</t>
  </si>
  <si>
    <t>Australian Capital Territory ;  &gt;&gt; 25-34 years ;  Unemployed ;  &gt; Females ;</t>
  </si>
  <si>
    <t>Australian Capital Territory ;  &gt;&gt; 25-34 years ;  People who started current job in the last year ;  Persons ;</t>
  </si>
  <si>
    <t>Australian Capital Territory ;  &gt;&gt; 25-34 years ;  People who started current job in the last year ;  &gt; Males ;</t>
  </si>
  <si>
    <t>Australian Capital Territory ;  &gt;&gt; 25-34 years ;  People who started current job in the last year ;  &gt; Females ;</t>
  </si>
  <si>
    <t>&gt;&gt; 35-44 years ;  Unemployed ;  Persons ;</t>
  </si>
  <si>
    <t>&gt;&gt; 35-44 years ;  Unemployed ;  &gt; Males ;</t>
  </si>
  <si>
    <t>&gt;&gt; 35-44 years ;  Unemployed ;  &gt; Females ;</t>
  </si>
  <si>
    <t>&gt;&gt; 35-44 years ;  People who started current job in the last year ;  Persons ;</t>
  </si>
  <si>
    <t>&gt;&gt; 35-44 years ;  People who started current job in the last year ;  &gt; Males ;</t>
  </si>
  <si>
    <t>&gt;&gt; 35-44 years ;  People who started current job in the last year ;  &gt; Females ;</t>
  </si>
  <si>
    <t>New South Wales ;  &gt;&gt; 35-44 years ;  Unemployed ;  Persons ;</t>
  </si>
  <si>
    <t>New South Wales ;  &gt;&gt; 35-44 years ;  Unemployed ;  &gt; Males ;</t>
  </si>
  <si>
    <t>New South Wales ;  &gt;&gt; 35-44 years ;  Unemployed ;  &gt; Females ;</t>
  </si>
  <si>
    <t>New South Wales ;  &gt;&gt; 35-44 years ;  People who started current job in the last year ;  Persons ;</t>
  </si>
  <si>
    <t>New South Wales ;  &gt;&gt; 35-44 years ;  People who started current job in the last year ;  &gt; Males ;</t>
  </si>
  <si>
    <t>New South Wales ;  &gt;&gt; 35-44 years ;  People who started current job in the last year ;  &gt; Females ;</t>
  </si>
  <si>
    <t>Victoria ;  &gt;&gt; 35-44 years ;  Unemployed ;  Persons ;</t>
  </si>
  <si>
    <t>Victoria ;  &gt;&gt; 35-44 years ;  Unemployed ;  &gt; Males ;</t>
  </si>
  <si>
    <t>Victoria ;  &gt;&gt; 35-44 years ;  Unemployed ;  &gt; Females ;</t>
  </si>
  <si>
    <t>Victoria ;  &gt;&gt; 35-44 years ;  People who started current job in the last year ;  Persons ;</t>
  </si>
  <si>
    <t>Victoria ;  &gt;&gt; 35-44 years ;  People who started current job in the last year ;  &gt; Males ;</t>
  </si>
  <si>
    <t>Victoria ;  &gt;&gt; 35-44 years ;  People who started current job in the last year ;  &gt; Females ;</t>
  </si>
  <si>
    <t>Queensland ;  &gt;&gt; 35-44 years ;  Unemployed ;  Persons ;</t>
  </si>
  <si>
    <t>Queensland ;  &gt;&gt; 35-44 years ;  Unemployed ;  &gt; Males ;</t>
  </si>
  <si>
    <t>Queensland ;  &gt;&gt; 35-44 years ;  Unemployed ;  &gt; Females ;</t>
  </si>
  <si>
    <t>Queensland ;  &gt;&gt; 35-44 years ;  People who started current job in the last year ;  Persons ;</t>
  </si>
  <si>
    <t>Queensland ;  &gt;&gt; 35-44 years ;  People who started current job in the last year ;  &gt; Males ;</t>
  </si>
  <si>
    <t>Queensland ;  &gt;&gt; 35-44 years ;  People who started current job in the last year ;  &gt; Females ;</t>
  </si>
  <si>
    <t>South Australia ;  &gt;&gt; 35-44 years ;  Unemployed ;  Persons ;</t>
  </si>
  <si>
    <t>South Australia ;  &gt;&gt; 35-44 years ;  Unemployed ;  &gt; Males ;</t>
  </si>
  <si>
    <t>South Australia ;  &gt;&gt; 35-44 years ;  Unemployed ;  &gt; Females ;</t>
  </si>
  <si>
    <t>South Australia ;  &gt;&gt; 35-44 years ;  People who started current job in the last year ;  Persons ;</t>
  </si>
  <si>
    <t>South Australia ;  &gt;&gt; 35-44 years ;  People who started current job in the last year ;  &gt; Males ;</t>
  </si>
  <si>
    <t>South Australia ;  &gt;&gt; 35-44 years ;  People who started current job in the last year ;  &gt; Females ;</t>
  </si>
  <si>
    <t>Western Australia ;  &gt;&gt; 35-44 years ;  Unemployed ;  Persons ;</t>
  </si>
  <si>
    <t>Western Australia ;  &gt;&gt; 35-44 years ;  Unemployed ;  &gt; Males ;</t>
  </si>
  <si>
    <t>Western Australia ;  &gt;&gt; 35-44 years ;  Unemployed ;  &gt; Females ;</t>
  </si>
  <si>
    <t>Western Australia ;  &gt;&gt; 35-44 years ;  People who started current job in the last year ;  Persons ;</t>
  </si>
  <si>
    <t>Western Australia ;  &gt;&gt; 35-44 years ;  People who started current job in the last year ;  &gt; Males ;</t>
  </si>
  <si>
    <t>Western Australia ;  &gt;&gt; 35-44 years ;  People who started current job in the last year ;  &gt; Females ;</t>
  </si>
  <si>
    <t>Tasmania ;  &gt;&gt; 35-44 years ;  Unemployed ;  Persons ;</t>
  </si>
  <si>
    <t>Tasmania ;  &gt;&gt; 35-44 years ;  Unemployed ;  &gt; Males ;</t>
  </si>
  <si>
    <t>Tasmania ;  &gt;&gt; 35-44 years ;  Unemployed ;  &gt; Females ;</t>
  </si>
  <si>
    <t>Tasmania ;  &gt;&gt; 35-44 years ;  People who started current job in the last year ;  Persons ;</t>
  </si>
  <si>
    <t>Tasmania ;  &gt;&gt; 35-44 years ;  People who started current job in the last year ;  &gt; Males ;</t>
  </si>
  <si>
    <t>Tasmania ;  &gt;&gt; 35-44 years ;  People who started current job in the last year ;  &gt; Females ;</t>
  </si>
  <si>
    <t>Northern Territory ;  &gt;&gt; 35-44 years ;  Unemployed ;  Persons ;</t>
  </si>
  <si>
    <t>Northern Territory ;  &gt;&gt; 35-44 years ;  Unemployed ;  &gt; Males ;</t>
  </si>
  <si>
    <t>Northern Territory ;  &gt;&gt; 35-44 years ;  Unemployed ;  &gt; Females ;</t>
  </si>
  <si>
    <t>Northern Territory ;  &gt;&gt; 35-44 years ;  People who started current job in the last year ;  Persons ;</t>
  </si>
  <si>
    <t>Northern Territory ;  &gt;&gt; 35-44 years ;  People who started current job in the last year ;  &gt; Males ;</t>
  </si>
  <si>
    <t>Northern Territory ;  &gt;&gt; 35-44 years ;  People who started current job in the last year ;  &gt; Females ;</t>
  </si>
  <si>
    <t>Australian Capital Territory ;  &gt;&gt; 35-44 years ;  Unemployed ;  Persons ;</t>
  </si>
  <si>
    <t>Australian Capital Territory ;  &gt;&gt; 35-44 years ;  Unemployed ;  &gt; Males ;</t>
  </si>
  <si>
    <t>Australian Capital Territory ;  &gt;&gt; 35-44 years ;  Unemployed ;  &gt; Females ;</t>
  </si>
  <si>
    <t>Australian Capital Territory ;  &gt;&gt; 35-44 years ;  People who started current job in the last year ;  Persons ;</t>
  </si>
  <si>
    <t>Australian Capital Territory ;  &gt;&gt; 35-44 years ;  People who started current job in the last year ;  &gt; Males ;</t>
  </si>
  <si>
    <t>Australian Capital Territory ;  &gt;&gt; 35-44 years ;  People who started current job in the last year ;  &gt; Females ;</t>
  </si>
  <si>
    <t>&gt; 45-64 years ;  Unemployed ;  Persons ;</t>
  </si>
  <si>
    <t>&gt; 45-64 years ;  Unemployed ;  &gt; Males ;</t>
  </si>
  <si>
    <t>&gt; 45-64 years ;  Unemployed ;  &gt; Females ;</t>
  </si>
  <si>
    <t>&gt; 45-64 years ;  People who started current job in the last year ;  Persons ;</t>
  </si>
  <si>
    <t>&gt; 45-64 years ;  People who started current job in the last year ;  &gt; Males ;</t>
  </si>
  <si>
    <t>&gt; 45-64 years ;  People who started current job in the last year ;  &gt; Females ;</t>
  </si>
  <si>
    <t>&gt;&gt; 45-54 years ;  Unemployed ;  Persons ;</t>
  </si>
  <si>
    <t>&gt;&gt; 45-54 years ;  Unemployed ;  &gt; Males ;</t>
  </si>
  <si>
    <t>&gt;&gt; 45-54 years ;  Unemployed ;  &gt; Females ;</t>
  </si>
  <si>
    <t>&gt;&gt; 45-54 years ;  People who started current job in the last year ;  Persons ;</t>
  </si>
  <si>
    <t>&gt;&gt; 45-54 years ;  People who started current job in the last year ;  &gt; Males ;</t>
  </si>
  <si>
    <t>&gt;&gt; 45-54 years ;  People who started current job in the last year ;  &gt; Females ;</t>
  </si>
  <si>
    <t>New South Wales ;  &gt; 45-64 years ;  Unemployed ;  Persons ;</t>
  </si>
  <si>
    <t>New South Wales ;  &gt; 45-64 years ;  Unemployed ;  &gt; Males ;</t>
  </si>
  <si>
    <t>New South Wales ;  &gt; 45-64 years ;  Unemployed ;  &gt; Females ;</t>
  </si>
  <si>
    <t>New South Wales ;  &gt; 45-64 years ;  People who started current job in the last year ;  Persons ;</t>
  </si>
  <si>
    <t>New South Wales ;  &gt; 45-64 years ;  People who started current job in the last year ;  &gt; Males ;</t>
  </si>
  <si>
    <t>New South Wales ;  &gt; 45-64 years ;  People who started current job in the last year ;  &gt; Females ;</t>
  </si>
  <si>
    <t>New South Wales ;  &gt;&gt; 45-54 years ;  Unemployed ;  Persons ;</t>
  </si>
  <si>
    <t>New South Wales ;  &gt;&gt; 45-54 years ;  Unemployed ;  &gt; Males ;</t>
  </si>
  <si>
    <t>New South Wales ;  &gt;&gt; 45-54 years ;  Unemployed ;  &gt; Females ;</t>
  </si>
  <si>
    <t>New South Wales ;  &gt;&gt; 45-54 years ;  People who started current job in the last year ;  Persons ;</t>
  </si>
  <si>
    <t>New South Wales ;  &gt;&gt; 45-54 years ;  People who started current job in the last year ;  &gt; Males ;</t>
  </si>
  <si>
    <t>New South Wales ;  &gt;&gt; 45-54 years ;  People who started current job in the last year ;  &gt; Females ;</t>
  </si>
  <si>
    <t>Victoria ;  &gt; 45-64 years ;  Unemployed ;  Persons ;</t>
  </si>
  <si>
    <t>Victoria ;  &gt; 45-64 years ;  Unemployed ;  &gt; Males ;</t>
  </si>
  <si>
    <t>Victoria ;  &gt; 45-64 years ;  Unemployed ;  &gt; Females ;</t>
  </si>
  <si>
    <t>Victoria ;  &gt; 45-64 years ;  People who started current job in the last year ;  Persons ;</t>
  </si>
  <si>
    <t>Victoria ;  &gt; 45-64 years ;  People who started current job in the last year ;  &gt; Males ;</t>
  </si>
  <si>
    <t>Victoria ;  &gt; 45-64 years ;  People who started current job in the last year ;  &gt; Females ;</t>
  </si>
  <si>
    <t>Victoria ;  &gt;&gt; 45-54 years ;  Unemployed ;  Persons ;</t>
  </si>
  <si>
    <t>Victoria ;  &gt;&gt; 45-54 years ;  Unemployed ;  &gt; Males ;</t>
  </si>
  <si>
    <t>Victoria ;  &gt;&gt; 45-54 years ;  Unemployed ;  &gt; Females ;</t>
  </si>
  <si>
    <t>Victoria ;  &gt;&gt; 45-54 years ;  People who started current job in the last year ;  Persons ;</t>
  </si>
  <si>
    <t>Victoria ;  &gt;&gt; 45-54 years ;  People who started current job in the last year ;  &gt; Males ;</t>
  </si>
  <si>
    <t>Victoria ;  &gt;&gt; 45-54 years ;  People who started current job in the last year ;  &gt; Females ;</t>
  </si>
  <si>
    <t>Queensland ;  &gt; 45-64 years ;  Unemployed ;  Persons ;</t>
  </si>
  <si>
    <t>Queensland ;  &gt; 45-64 years ;  Unemployed ;  &gt; Males ;</t>
  </si>
  <si>
    <t>Queensland ;  &gt; 45-64 years ;  Unemployed ;  &gt; Females ;</t>
  </si>
  <si>
    <t>Queensland ;  &gt; 45-64 years ;  People who started current job in the last year ;  Persons ;</t>
  </si>
  <si>
    <t>Queensland ;  &gt; 45-64 years ;  People who started current job in the last year ;  &gt; Males ;</t>
  </si>
  <si>
    <t>Queensland ;  &gt; 45-64 years ;  People who started current job in the last year ;  &gt; Females ;</t>
  </si>
  <si>
    <t>Queensland ;  &gt;&gt; 45-54 years ;  Unemployed ;  Persons ;</t>
  </si>
  <si>
    <t>Queensland ;  &gt;&gt; 45-54 years ;  Unemployed ;  &gt; Males ;</t>
  </si>
  <si>
    <t>Queensland ;  &gt;&gt; 45-54 years ;  Unemployed ;  &gt; Females ;</t>
  </si>
  <si>
    <t>Queensland ;  &gt;&gt; 45-54 years ;  People who started current job in the last year ;  Persons ;</t>
  </si>
  <si>
    <t>Queensland ;  &gt;&gt; 45-54 years ;  People who started current job in the last year ;  &gt; Males ;</t>
  </si>
  <si>
    <t>Queensland ;  &gt;&gt; 45-54 years ;  People who started current job in the last year ;  &gt; Females ;</t>
  </si>
  <si>
    <t>South Australia ;  &gt; 45-64 years ;  Unemployed ;  Persons ;</t>
  </si>
  <si>
    <t>South Australia ;  &gt; 45-64 years ;  Unemployed ;  &gt; Males ;</t>
  </si>
  <si>
    <t>South Australia ;  &gt; 45-64 years ;  Unemployed ;  &gt; Females ;</t>
  </si>
  <si>
    <t>South Australia ;  &gt; 45-64 years ;  People who started current job in the last year ;  Persons ;</t>
  </si>
  <si>
    <t>South Australia ;  &gt; 45-64 years ;  People who started current job in the last year ;  &gt; Males ;</t>
  </si>
  <si>
    <t>South Australia ;  &gt; 45-64 years ;  People who started current job in the last year ;  &gt; Females ;</t>
  </si>
  <si>
    <t>South Australia ;  &gt;&gt; 45-54 years ;  Unemployed ;  Persons ;</t>
  </si>
  <si>
    <t>South Australia ;  &gt;&gt; 45-54 years ;  Unemployed ;  &gt; Males ;</t>
  </si>
  <si>
    <t>South Australia ;  &gt;&gt; 45-54 years ;  Unemployed ;  &gt; Females ;</t>
  </si>
  <si>
    <t>South Australia ;  &gt;&gt; 45-54 years ;  People who started current job in the last year ;  Persons ;</t>
  </si>
  <si>
    <t>South Australia ;  &gt;&gt; 45-54 years ;  People who started current job in the last year ;  &gt; Males ;</t>
  </si>
  <si>
    <t>South Australia ;  &gt;&gt; 45-54 years ;  People who started current job in the last year ;  &gt; Females ;</t>
  </si>
  <si>
    <t>Western Australia ;  &gt; 45-64 years ;  Unemployed ;  Persons ;</t>
  </si>
  <si>
    <t>Western Australia ;  &gt; 45-64 years ;  Unemployed ;  &gt; Males ;</t>
  </si>
  <si>
    <t>Western Australia ;  &gt; 45-64 years ;  Unemployed ;  &gt; Females ;</t>
  </si>
  <si>
    <t>Western Australia ;  &gt; 45-64 years ;  People who started current job in the last year ;  Persons ;</t>
  </si>
  <si>
    <t>Western Australia ;  &gt; 45-64 years ;  People who started current job in the last year ;  &gt; Males ;</t>
  </si>
  <si>
    <t>Western Australia ;  &gt; 45-64 years ;  People who started current job in the last year ;  &gt; Females ;</t>
  </si>
  <si>
    <t>Western Australia ;  &gt;&gt; 45-54 years ;  Unemployed ;  Persons ;</t>
  </si>
  <si>
    <t>Western Australia ;  &gt;&gt; 45-54 years ;  Unemployed ;  &gt; Males ;</t>
  </si>
  <si>
    <t>Western Australia ;  &gt;&gt; 45-54 years ;  Unemployed ;  &gt; Females ;</t>
  </si>
  <si>
    <t>Western Australia ;  &gt;&gt; 45-54 years ;  People who started current job in the last year ;  Persons ;</t>
  </si>
  <si>
    <t>Western Australia ;  &gt;&gt; 45-54 years ;  People who started current job in the last year ;  &gt; Males ;</t>
  </si>
  <si>
    <t>Western Australia ;  &gt;&gt; 45-54 years ;  People who started current job in the last year ;  &gt; Females ;</t>
  </si>
  <si>
    <t>Tasmania ;  &gt; 45-64 years ;  Unemployed ;  Persons ;</t>
  </si>
  <si>
    <t>Tasmania ;  &gt; 45-64 years ;  Unemployed ;  &gt; Males ;</t>
  </si>
  <si>
    <t>Tasmania ;  &gt; 45-64 years ;  Unemployed ;  &gt; Females ;</t>
  </si>
  <si>
    <t>Tasmania ;  &gt; 45-64 years ;  People who started current job in the last year ;  Persons ;</t>
  </si>
  <si>
    <t>Tasmania ;  &gt; 45-64 years ;  People who started current job in the last year ;  &gt; Males ;</t>
  </si>
  <si>
    <t>Tasmania ;  &gt; 45-64 years ;  People who started current job in the last year ;  &gt; Females ;</t>
  </si>
  <si>
    <t>Tasmania ;  &gt;&gt; 45-54 years ;  Unemployed ;  Persons ;</t>
  </si>
  <si>
    <t>Tasmania ;  &gt;&gt; 45-54 years ;  Unemployed ;  &gt; Males ;</t>
  </si>
  <si>
    <t>Tasmania ;  &gt;&gt; 45-54 years ;  Unemployed ;  &gt; Females ;</t>
  </si>
  <si>
    <t>Tasmania ;  &gt;&gt; 45-54 years ;  People who started current job in the last year ;  Persons ;</t>
  </si>
  <si>
    <t>Tasmania ;  &gt;&gt; 45-54 years ;  People who started current job in the last year ;  &gt; Males ;</t>
  </si>
  <si>
    <t>Tasmania ;  &gt;&gt; 45-54 years ;  People who started current job in the last year ;  &gt; Females ;</t>
  </si>
  <si>
    <t>Northern Territory ;  &gt; 45-64 years ;  Unemployed ;  Persons ;</t>
  </si>
  <si>
    <t>Northern Territory ;  &gt; 45-64 years ;  Unemployed ;  &gt; Males ;</t>
  </si>
  <si>
    <t>Northern Territory ;  &gt; 45-64 years ;  Unemployed ;  &gt; Females ;</t>
  </si>
  <si>
    <t>Northern Territory ;  &gt; 45-64 years ;  People who started current job in the last year ;  Persons ;</t>
  </si>
  <si>
    <t>Northern Territory ;  &gt; 45-64 years ;  People who started current job in the last year ;  &gt; Males ;</t>
  </si>
  <si>
    <t>Northern Territory ;  &gt; 45-64 years ;  People who started current job in the last year ;  &gt; Females ;</t>
  </si>
  <si>
    <t>Northern Territory ;  &gt;&gt; 45-54 years ;  Unemployed ;  Persons ;</t>
  </si>
  <si>
    <t>Northern Territory ;  &gt;&gt; 45-54 years ;  Unemployed ;  &gt; Males ;</t>
  </si>
  <si>
    <t>Northern Territory ;  &gt;&gt; 45-54 years ;  Unemployed ;  &gt; Females ;</t>
  </si>
  <si>
    <t>Northern Territory ;  &gt;&gt; 45-54 years ;  People who started current job in the last year ;  Persons ;</t>
  </si>
  <si>
    <t>Northern Territory ;  &gt;&gt; 45-54 years ;  People who started current job in the last year ;  &gt; Males ;</t>
  </si>
  <si>
    <t>Northern Territory ;  &gt;&gt; 45-54 years ;  People who started current job in the last year ;  &gt; Females ;</t>
  </si>
  <si>
    <t>Australian Capital Territory ;  &gt; 45-64 years ;  Unemployed ;  Persons ;</t>
  </si>
  <si>
    <t>Australian Capital Territory ;  &gt; 45-64 years ;  Unemployed ;  &gt; Males ;</t>
  </si>
  <si>
    <t>Australian Capital Territory ;  &gt; 45-64 years ;  Unemployed ;  &gt; Females ;</t>
  </si>
  <si>
    <t>Australian Capital Territory ;  &gt; 45-64 years ;  People who started current job in the last year ;  Persons ;</t>
  </si>
  <si>
    <t>Australian Capital Territory ;  &gt; 45-64 years ;  People who started current job in the last year ;  &gt; Males ;</t>
  </si>
  <si>
    <t>Australian Capital Territory ;  &gt; 45-64 years ;  People who started current job in the last year ;  &gt; Females ;</t>
  </si>
  <si>
    <t>Australian Capital Territory ;  &gt;&gt; 45-54 years ;  Unemployed ;  Persons ;</t>
  </si>
  <si>
    <t>Australian Capital Territory ;  &gt;&gt; 45-54 years ;  Unemployed ;  &gt; Males ;</t>
  </si>
  <si>
    <t>Australian Capital Territory ;  &gt;&gt; 45-54 years ;  Unemployed ;  &gt; Females ;</t>
  </si>
  <si>
    <t>Australian Capital Territory ;  &gt;&gt; 45-54 years ;  People who started current job in the last year ;  Persons ;</t>
  </si>
  <si>
    <t>Australian Capital Territory ;  &gt;&gt; 45-54 years ;  People who started current job in the last year ;  &gt; Males ;</t>
  </si>
  <si>
    <t>Australian Capital Territory ;  &gt;&gt; 45-54 years ;  People who started current job in the last year ;  &gt; Females ;</t>
  </si>
  <si>
    <t>&gt;&gt; 55-64 years ;  Unemployed ;  Persons ;</t>
  </si>
  <si>
    <t>&gt;&gt; 55-64 years ;  Unemployed ;  &gt; Males ;</t>
  </si>
  <si>
    <t>&gt;&gt; 55-64 years ;  Unemployed ;  &gt; Females ;</t>
  </si>
  <si>
    <t>&gt;&gt; 55-64 years ;  People who started current job in the last year ;  Persons ;</t>
  </si>
  <si>
    <t>&gt;&gt; 55-64 years ;  People who started current job in the last year ;  &gt; Males ;</t>
  </si>
  <si>
    <t>&gt;&gt; 55-64 years ;  People who started current job in the last year ;  &gt; Females ;</t>
  </si>
  <si>
    <t>New South Wales ;  &gt;&gt; 55-64 years ;  Unemployed ;  Persons ;</t>
  </si>
  <si>
    <t>New South Wales ;  &gt;&gt; 55-64 years ;  Unemployed ;  &gt; Males ;</t>
  </si>
  <si>
    <t>New South Wales ;  &gt;&gt; 55-64 years ;  Unemployed ;  &gt; Females ;</t>
  </si>
  <si>
    <t>New South Wales ;  &gt;&gt; 55-64 years ;  People who started current job in the last year ;  Persons ;</t>
  </si>
  <si>
    <t>New South Wales ;  &gt;&gt; 55-64 years ;  People who started current job in the last year ;  &gt; Males ;</t>
  </si>
  <si>
    <t>New South Wales ;  &gt;&gt; 55-64 years ;  People who started current job in the last year ;  &gt; Females ;</t>
  </si>
  <si>
    <t>Victoria ;  &gt;&gt; 55-64 years ;  Unemployed ;  Persons ;</t>
  </si>
  <si>
    <t>Victoria ;  &gt;&gt; 55-64 years ;  Unemployed ;  &gt; Males ;</t>
  </si>
  <si>
    <t>Victoria ;  &gt;&gt; 55-64 years ;  Unemployed ;  &gt; Females ;</t>
  </si>
  <si>
    <t>Victoria ;  &gt;&gt; 55-64 years ;  People who started current job in the last year ;  Persons ;</t>
  </si>
  <si>
    <t>Victoria ;  &gt;&gt; 55-64 years ;  People who started current job in the last year ;  &gt; Males ;</t>
  </si>
  <si>
    <t>Victoria ;  &gt;&gt; 55-64 years ;  People who started current job in the last year ;  &gt; Females ;</t>
  </si>
  <si>
    <t>Queensland ;  &gt;&gt; 55-64 years ;  Unemployed ;  Persons ;</t>
  </si>
  <si>
    <t>Queensland ;  &gt;&gt; 55-64 years ;  Unemployed ;  &gt; Males ;</t>
  </si>
  <si>
    <t>Queensland ;  &gt;&gt; 55-64 years ;  Unemployed ;  &gt; Females ;</t>
  </si>
  <si>
    <t>Queensland ;  &gt;&gt; 55-64 years ;  People who started current job in the last year ;  Persons ;</t>
  </si>
  <si>
    <t>Queensland ;  &gt;&gt; 55-64 years ;  People who started current job in the last year ;  &gt; Males ;</t>
  </si>
  <si>
    <t>Queensland ;  &gt;&gt; 55-64 years ;  People who started current job in the last year ;  &gt; Females ;</t>
  </si>
  <si>
    <t>South Australia ;  &gt;&gt; 55-64 years ;  Unemployed ;  Persons ;</t>
  </si>
  <si>
    <t>South Australia ;  &gt;&gt; 55-64 years ;  Unemployed ;  &gt; Males ;</t>
  </si>
  <si>
    <t>South Australia ;  &gt;&gt; 55-64 years ;  Unemployed ;  &gt; Females ;</t>
  </si>
  <si>
    <t>South Australia ;  &gt;&gt; 55-64 years ;  People who started current job in the last year ;  Persons ;</t>
  </si>
  <si>
    <t>South Australia ;  &gt;&gt; 55-64 years ;  People who started current job in the last year ;  &gt; Males ;</t>
  </si>
  <si>
    <t>South Australia ;  &gt;&gt; 55-64 years ;  People who started current job in the last year ;  &gt; Females ;</t>
  </si>
  <si>
    <t>Western Australia ;  &gt;&gt; 55-64 years ;  Unemployed ;  Persons ;</t>
  </si>
  <si>
    <t>Western Australia ;  &gt;&gt; 55-64 years ;  Unemployed ;  &gt; Males ;</t>
  </si>
  <si>
    <t>Western Australia ;  &gt;&gt; 55-64 years ;  Unemployed ;  &gt; Females ;</t>
  </si>
  <si>
    <t>Western Australia ;  &gt;&gt; 55-64 years ;  People who started current job in the last year ;  Persons ;</t>
  </si>
  <si>
    <t>Western Australia ;  &gt;&gt; 55-64 years ;  People who started current job in the last year ;  &gt; Males ;</t>
  </si>
  <si>
    <t>Western Australia ;  &gt;&gt; 55-64 years ;  People who started current job in the last year ;  &gt; Females ;</t>
  </si>
  <si>
    <t>Tasmania ;  &gt;&gt; 55-64 years ;  Unemployed ;  Persons ;</t>
  </si>
  <si>
    <t>Tasmania ;  &gt;&gt; 55-64 years ;  Unemployed ;  &gt; Males ;</t>
  </si>
  <si>
    <t>Tasmania ;  &gt;&gt; 55-64 years ;  Unemployed ;  &gt; Females ;</t>
  </si>
  <si>
    <t>Tasmania ;  &gt;&gt; 55-64 years ;  People who started current job in the last year ;  Persons ;</t>
  </si>
  <si>
    <t>Tasmania ;  &gt;&gt; 55-64 years ;  People who started current job in the last year ;  &gt; Males ;</t>
  </si>
  <si>
    <t>Tasmania ;  &gt;&gt; 55-64 years ;  People who started current job in the last year ;  &gt; Females ;</t>
  </si>
  <si>
    <t>Northern Territory ;  &gt;&gt; 55-64 years ;  Unemployed ;  Persons ;</t>
  </si>
  <si>
    <t>Northern Territory ;  &gt;&gt; 55-64 years ;  Unemployed ;  &gt; Males ;</t>
  </si>
  <si>
    <t>Northern Territory ;  &gt;&gt; 55-64 years ;  Unemployed ;  &gt; Females ;</t>
  </si>
  <si>
    <t>Northern Territory ;  &gt;&gt; 55-64 years ;  People who started current job in the last year ;  Persons ;</t>
  </si>
  <si>
    <t>Northern Territory ;  &gt;&gt; 55-64 years ;  People who started current job in the last year ;  &gt; Males ;</t>
  </si>
  <si>
    <t>Northern Territory ;  &gt;&gt; 55-64 years ;  People who started current job in the last year ;  &gt; Females ;</t>
  </si>
  <si>
    <t>Australian Capital Territory ;  &gt;&gt; 55-64 years ;  Unemployed ;  Persons ;</t>
  </si>
  <si>
    <t>Australian Capital Territory ;  &gt;&gt; 55-64 years ;  Unemployed ;  &gt; Males ;</t>
  </si>
  <si>
    <t>Australian Capital Territory ;  &gt;&gt; 55-64 years ;  Unemployed ;  &gt; Females ;</t>
  </si>
  <si>
    <t>Australian Capital Territory ;  &gt;&gt; 55-64 years ;  People who started current job in the last year ;  Persons ;</t>
  </si>
  <si>
    <t>Australian Capital Territory ;  &gt;&gt; 55-64 years ;  People who started current job in the last year ;  &gt; Males ;</t>
  </si>
  <si>
    <t>Australian Capital Territory ;  &gt;&gt; 55-64 years ;  People who started current job in the last year ;  &gt; Females ;</t>
  </si>
  <si>
    <t>65 years and over ;  Unemployed ;  Persons ;</t>
  </si>
  <si>
    <t>65 years and over ;  Unemployed ;  &gt; Males ;</t>
  </si>
  <si>
    <t>65 years and over ;  Unemployed ;  &gt; Females ;</t>
  </si>
  <si>
    <t>65 years and over ;  People who started current job in the last year ;  Persons ;</t>
  </si>
  <si>
    <t>65 years and over ;  People who started current job in the last year ;  &gt; Males ;</t>
  </si>
  <si>
    <t>65 years and over ;  People who started current job in the last year ;  &gt; Females ;</t>
  </si>
  <si>
    <t>New South Wales ;  65 years and over ;  Unemployed ;  Persons ;</t>
  </si>
  <si>
    <t>New South Wales ;  65 years and over ;  Unemployed ;  &gt; Males ;</t>
  </si>
  <si>
    <t>New South Wales ;  65 years and over ;  Unemployed ;  &gt; Females ;</t>
  </si>
  <si>
    <t>New South Wales ;  65 years and over ;  People who started current job in the last year ;  Persons ;</t>
  </si>
  <si>
    <t>New South Wales ;  65 years and over ;  People who started current job in the last year ;  &gt; Males ;</t>
  </si>
  <si>
    <t>New South Wales ;  65 years and over ;  People who started current job in the last year ;  &gt; Females ;</t>
  </si>
  <si>
    <t>Victoria ;  65 years and over ;  Unemployed ;  Persons ;</t>
  </si>
  <si>
    <t>Victoria ;  65 years and over ;  Unemployed ;  &gt; Males ;</t>
  </si>
  <si>
    <t>Victoria ;  65 years and over ;  Unemployed ;  &gt; Females ;</t>
  </si>
  <si>
    <t>Victoria ;  65 years and over ;  People who started current job in the last year ;  Persons ;</t>
  </si>
  <si>
    <t>Victoria ;  65 years and over ;  People who started current job in the last year ;  &gt; Males ;</t>
  </si>
  <si>
    <t>Victoria ;  65 years and over ;  People who started current job in the last year ;  &gt; Females ;</t>
  </si>
  <si>
    <t>Queensland ;  65 years and over ;  Unemployed ;  Persons ;</t>
  </si>
  <si>
    <t>Queensland ;  65 years and over ;  Unemployed ;  &gt; Males ;</t>
  </si>
  <si>
    <t>Queensland ;  65 years and over ;  Unemployed ;  &gt; Females ;</t>
  </si>
  <si>
    <t>Queensland ;  65 years and over ;  People who started current job in the last year ;  Persons ;</t>
  </si>
  <si>
    <t>Queensland ;  65 years and over ;  People who started current job in the last year ;  &gt; Males ;</t>
  </si>
  <si>
    <t>Queensland ;  65 years and over ;  People who started current job in the last year ;  &gt; Females ;</t>
  </si>
  <si>
    <t>South Australia ;  65 years and over ;  Unemployed ;  Persons ;</t>
  </si>
  <si>
    <t>South Australia ;  65 years and over ;  Unemployed ;  &gt; Males ;</t>
  </si>
  <si>
    <t>South Australia ;  65 years and over ;  Unemployed ;  &gt; Females ;</t>
  </si>
  <si>
    <t>South Australia ;  65 years and over ;  People who started current job in the last year ;  Persons ;</t>
  </si>
  <si>
    <t>South Australia ;  65 years and over ;  People who started current job in the last year ;  &gt; Males ;</t>
  </si>
  <si>
    <t>South Australia ;  65 years and over ;  People who started current job in the last year ;  &gt; Females ;</t>
  </si>
  <si>
    <t>Western Australia ;  65 years and over ;  Unemployed ;  Persons ;</t>
  </si>
  <si>
    <t>Western Australia ;  65 years and over ;  Unemployed ;  &gt; Males ;</t>
  </si>
  <si>
    <t>Western Australia ;  65 years and over ;  Unemployed ;  &gt; Females ;</t>
  </si>
  <si>
    <t>Western Australia ;  65 years and over ;  People who started current job in the last year ;  Persons ;</t>
  </si>
  <si>
    <t>Western Australia ;  65 years and over ;  People who started current job in the last year ;  &gt; Males ;</t>
  </si>
  <si>
    <t>Western Australia ;  65 years and over ;  People who started current job in the last year ;  &gt; Females ;</t>
  </si>
  <si>
    <t>Tasmania ;  65 years and over ;  Unemployed ;  Persons ;</t>
  </si>
  <si>
    <t>Tasmania ;  65 years and over ;  Unemployed ;  &gt; Males ;</t>
  </si>
  <si>
    <t>Tasmania ;  65 years and over ;  Unemployed ;  &gt; Females ;</t>
  </si>
  <si>
    <t>Tasmania ;  65 years and over ;  People who started current job in the last year ;  Persons ;</t>
  </si>
  <si>
    <t>Tasmania ;  65 years and over ;  People who started current job in the last year ;  &gt; Males ;</t>
  </si>
  <si>
    <t>Tasmania ;  65 years and over ;  People who started current job in the last year ;  &gt; Females ;</t>
  </si>
  <si>
    <t>Northern Territory ;  65 years and over ;  Unemployed ;  Persons ;</t>
  </si>
  <si>
    <t>Northern Territory ;  65 years and over ;  Unemployed ;  &gt; Males ;</t>
  </si>
  <si>
    <t>Northern Territory ;  65 years and over ;  Unemployed ;  &gt; Females ;</t>
  </si>
  <si>
    <t>Northern Territory ;  65 years and over ;  People who started current job in the last year ;  Persons ;</t>
  </si>
  <si>
    <t>Northern Territory ;  65 years and over ;  People who started current job in the last year ;  &gt; Males ;</t>
  </si>
  <si>
    <t>Northern Territory ;  65 years and over ;  People who started current job in the last year ;  &gt; Females ;</t>
  </si>
  <si>
    <t>Australian Capital Territory ;  65 years and over ;  Unemployed ;  Persons ;</t>
  </si>
  <si>
    <t>Australian Capital Territory ;  65 years and over ;  Unemployed ;  &gt; Males ;</t>
  </si>
  <si>
    <t>Australian Capital Territory ;  65 years and over ;  Unemployed ;  &gt; Females ;</t>
  </si>
  <si>
    <t>Australian Capital Territory ;  65 years and over ;  People who started current job in the last year ;  Persons ;</t>
  </si>
  <si>
    <t>Australian Capital Territory ;  65 years and over ;  People who started current job in the last year ;  &gt; Males ;</t>
  </si>
  <si>
    <t>Australian Capital Territory ;  65 years and over ;  People who started current job in the last year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</si>
</sst>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9" fillId="0" borderId="0"/>
    <xf numFmtId="0" fontId="11" fillId="0" borderId="0">
      <alignment horizontal="left" vertical="center" wrapText="1"/>
    </xf>
    <xf numFmtId="0" fontId="27" fillId="0" borderId="0"/>
  </cellStyleXfs>
  <cellXfs count="9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0" fontId="11" fillId="0" borderId="0" xfId="3" applyFont="1" applyAlignment="1">
      <alignment horizontal="right"/>
    </xf>
    <xf numFmtId="166" fontId="28" fillId="0" borderId="0" xfId="12" applyNumberFormat="1" applyFont="1" applyAlignment="1">
      <alignment horizontal="left" vertical="center"/>
    </xf>
    <xf numFmtId="0" fontId="28" fillId="0" borderId="0" xfId="7" applyFont="1" applyAlignment="1">
      <alignment horizontal="left"/>
    </xf>
    <xf numFmtId="0" fontId="28" fillId="0" borderId="0" xfId="12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2" fillId="0" borderId="0" xfId="7" applyFont="1" applyAlignment="1">
      <alignment horizontal="left"/>
    </xf>
    <xf numFmtId="166" fontId="11" fillId="0" borderId="0" xfId="12" applyNumberFormat="1">
      <alignment horizontal="left" vertical="center" wrapText="1"/>
    </xf>
    <xf numFmtId="0" fontId="13" fillId="0" borderId="0" xfId="7" applyAlignment="1">
      <alignment horizontal="left"/>
    </xf>
    <xf numFmtId="166" fontId="11" fillId="0" borderId="0" xfId="12" applyNumberFormat="1" applyAlignment="1">
      <alignment horizontal="left" vertical="center" wrapText="1" indent="1"/>
    </xf>
    <xf numFmtId="166" fontId="11" fillId="0" borderId="0" xfId="12" applyNumberFormat="1" applyAlignment="1">
      <alignment horizontal="left" vertical="center" wrapText="1" indent="2"/>
    </xf>
    <xf numFmtId="0" fontId="11" fillId="0" borderId="0" xfId="7" applyFont="1" applyAlignment="1">
      <alignment horizontal="left"/>
    </xf>
    <xf numFmtId="166" fontId="11" fillId="0" borderId="0" xfId="7" applyNumberFormat="1" applyFont="1" applyAlignment="1">
      <alignment horizontal="left"/>
    </xf>
    <xf numFmtId="166" fontId="1" fillId="0" borderId="0" xfId="11" applyNumberFormat="1" applyFont="1" applyAlignment="1">
      <alignment horizontal="left"/>
    </xf>
    <xf numFmtId="0" fontId="2" fillId="0" borderId="0" xfId="11" applyFont="1" applyAlignment="1">
      <alignment horizontal="left"/>
    </xf>
    <xf numFmtId="0" fontId="1" fillId="0" borderId="0" xfId="11" applyFont="1" applyAlignment="1">
      <alignment horizontal="left"/>
    </xf>
    <xf numFmtId="0" fontId="28" fillId="0" borderId="0" xfId="0" applyFont="1" applyAlignment="1">
      <alignment horizontal="left"/>
    </xf>
    <xf numFmtId="166" fontId="1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11" applyFont="1" applyAlignment="1">
      <alignment horizontal="left" indent="1"/>
    </xf>
    <xf numFmtId="0" fontId="28" fillId="0" borderId="0" xfId="11" applyFont="1" applyAlignment="1">
      <alignment horizontal="left"/>
    </xf>
    <xf numFmtId="166" fontId="16" fillId="0" borderId="0" xfId="7" applyNumberFormat="1" applyFont="1" applyAlignment="1">
      <alignment horizontal="right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1" applyFont="1" applyAlignment="1">
      <alignment horizontal="left" indent="2"/>
    </xf>
    <xf numFmtId="17" fontId="28" fillId="0" borderId="0" xfId="9" quotePrefix="1" applyNumberFormat="1" applyFont="1">
      <alignment horizontal="center" vertical="center" wrapText="1"/>
    </xf>
    <xf numFmtId="0" fontId="28" fillId="0" borderId="0" xfId="9" applyFont="1">
      <alignment horizontal="center" vertical="center" wrapTex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8" fillId="0" borderId="7" xfId="9" quotePrefix="1" applyNumberFormat="1" applyFont="1" applyBorder="1">
      <alignment horizontal="center" vertical="center" wrapText="1"/>
    </xf>
    <xf numFmtId="1" fontId="28" fillId="0" borderId="0" xfId="11" applyNumberFormat="1" applyFont="1" applyAlignment="1">
      <alignment horizontal="center" vertical="center" wrapText="1"/>
    </xf>
    <xf numFmtId="17" fontId="28" fillId="0" borderId="7" xfId="9" quotePrefix="1" applyNumberFormat="1" applyFont="1" applyBorder="1" applyAlignment="1">
      <alignment horizontal="center" wrapText="1"/>
    </xf>
    <xf numFmtId="17" fontId="28" fillId="0" borderId="0" xfId="9" quotePrefix="1" applyNumberFormat="1" applyFont="1" applyAlignment="1">
      <alignment horizontal="center" wrapText="1"/>
    </xf>
    <xf numFmtId="0" fontId="28" fillId="0" borderId="0" xfId="13" applyFont="1" applyAlignment="1">
      <alignment horizontal="center" vertical="center" wrapText="1"/>
    </xf>
    <xf numFmtId="0" fontId="28" fillId="0" borderId="7" xfId="9" applyFont="1" applyBorder="1">
      <alignment horizontal="center" vertical="center" wrapText="1"/>
    </xf>
    <xf numFmtId="0" fontId="28" fillId="0" borderId="0" xfId="9" applyFont="1">
      <alignment horizontal="center" vertical="center" wrapText="1"/>
    </xf>
  </cellXfs>
  <cellStyles count="14">
    <cellStyle name="Hyperlink" xfId="1" builtinId="8"/>
    <cellStyle name="Hyperlink 2" xfId="5" xr:uid="{487ABF22-8112-434C-AB0A-C9B12F6DE800}"/>
    <cellStyle name="Normal" xfId="0" builtinId="0"/>
    <cellStyle name="Normal 10" xfId="3" xr:uid="{041D3467-FE8E-43ED-8F4D-719CCBD7C079}"/>
    <cellStyle name="Normal 2" xfId="7" xr:uid="{D5FD132B-2034-43BC-8F0E-AD47EE757996}"/>
    <cellStyle name="Normal 2 2 2" xfId="11" xr:uid="{F070D4CD-B4A7-4A50-940F-75D8D9AA0B6D}"/>
    <cellStyle name="Normal 2 4" xfId="4" xr:uid="{41E99B11-4258-4993-9977-5E22751AEABB}"/>
    <cellStyle name="Normal 3 5 4" xfId="2" xr:uid="{DFA732FC-EB5B-487B-AAEF-347B8124E862}"/>
    <cellStyle name="Style1" xfId="6" xr:uid="{F72A351C-B6D5-4579-B908-6CF22210CFFD}"/>
    <cellStyle name="Style3" xfId="10" xr:uid="{674DACA4-B43B-481D-B8A1-E5D4CD6ABDE4}"/>
    <cellStyle name="Style4" xfId="8" xr:uid="{C4385A2E-F9E5-44AB-8657-7508532B222D}"/>
    <cellStyle name="Style5" xfId="9" xr:uid="{6EF0D780-3A7C-4612-A092-918E78460AB5}"/>
    <cellStyle name="Style6" xfId="13" xr:uid="{D49B9EC0-FD6B-474C-9766-F8FD5C1D3430}"/>
    <cellStyle name="Style9" xfId="12" xr:uid="{6EA814C7-B921-45BE-AF8F-B6EFC80DA0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E670A-86C6-481E-8C9C-31C827DE9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400162-A9C0-4011-A857-14A8D80A7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7AB8C-440D-4418-98A9-0F2578793CEE}">
  <dimension ref="A1:E26"/>
  <sheetViews>
    <sheetView showGridLines="0" tabSelected="1" workbookViewId="0">
      <pane ySplit="7" topLeftCell="A8" activePane="bottomLeft" state="frozen"/>
      <selection activeCell="C12" sqref="C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4818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4819</v>
      </c>
      <c r="C5" s="21"/>
      <c r="D5" s="21"/>
      <c r="E5" s="21"/>
    </row>
    <row r="6" spans="1:5" ht="15.75" customHeight="1">
      <c r="A6" s="21"/>
      <c r="B6" s="78" t="s">
        <v>4820</v>
      </c>
      <c r="C6" s="78"/>
      <c r="D6" s="78"/>
      <c r="E6" s="78"/>
    </row>
    <row r="7" spans="1:5" ht="15.75" customHeight="1">
      <c r="A7" s="21"/>
      <c r="B7" s="22" t="s">
        <v>4828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4829</v>
      </c>
      <c r="C9" s="25"/>
      <c r="D9" s="21"/>
      <c r="E9" s="21"/>
    </row>
    <row r="10" spans="1:5">
      <c r="A10" s="24"/>
      <c r="B10" s="26" t="s">
        <v>4830</v>
      </c>
      <c r="C10" s="24"/>
      <c r="D10" s="21"/>
      <c r="E10" s="21"/>
    </row>
    <row r="11" spans="1:5">
      <c r="A11" s="24"/>
      <c r="B11" s="27">
        <v>6.1</v>
      </c>
      <c r="C11" s="28" t="s">
        <v>4831</v>
      </c>
      <c r="D11" s="21"/>
      <c r="E11" s="21"/>
    </row>
    <row r="12" spans="1:5">
      <c r="A12" s="24"/>
      <c r="B12" s="27" t="s">
        <v>4832</v>
      </c>
      <c r="C12" s="28" t="s">
        <v>4833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9"/>
      <c r="C14" s="79"/>
      <c r="D14" s="21"/>
      <c r="E14" s="21"/>
    </row>
    <row r="15" spans="1:5" ht="15.75">
      <c r="A15" s="24"/>
      <c r="B15" s="80" t="s">
        <v>4834</v>
      </c>
      <c r="C15" s="80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4835</v>
      </c>
      <c r="C17" s="24"/>
      <c r="D17" s="21"/>
      <c r="E17" s="21"/>
    </row>
    <row r="18" spans="1:5">
      <c r="A18" s="24"/>
      <c r="B18" s="81" t="s">
        <v>4836</v>
      </c>
      <c r="C18" s="81"/>
      <c r="D18" s="21"/>
      <c r="E18" s="21"/>
    </row>
    <row r="19" spans="1:5">
      <c r="A19" s="24"/>
      <c r="B19" s="81" t="s">
        <v>4837</v>
      </c>
      <c r="C19" s="81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4821</v>
      </c>
      <c r="C21" s="21"/>
      <c r="D21" s="21"/>
      <c r="E21" s="21"/>
    </row>
    <row r="22" spans="1:5">
      <c r="A22" s="23"/>
      <c r="B22" s="77" t="s">
        <v>4838</v>
      </c>
      <c r="C22" s="77"/>
      <c r="D22" s="77"/>
      <c r="E22" s="77"/>
    </row>
    <row r="23" spans="1:5">
      <c r="A23" s="23"/>
      <c r="B23" s="77" t="s">
        <v>4839</v>
      </c>
      <c r="C23" s="77"/>
      <c r="D23" s="77"/>
      <c r="E23" s="77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B5A1DF15-37B7-4E69-83AC-43C1B6296B08}"/>
    <hyperlink ref="B12" location="Index!A12" display="Index" xr:uid="{FADBADC5-E218-464D-AFDE-2D1C2AEB9A7E}"/>
    <hyperlink ref="B26" r:id="rId2" display="© Commonwealth of Australia 2015" xr:uid="{DAC94114-5868-4B7A-AF9A-FFB075E2FD4D}"/>
    <hyperlink ref="B23" r:id="rId3" display="or the Labour Surveys Branch at labour.statistics@abs.gov.au." xr:uid="{10CC8AA2-2FFE-4BBA-883A-231067F81D46}"/>
    <hyperlink ref="B22:E22" r:id="rId4" display="For further information about these and related statistics visit www.abs.gov.au/about/contact-us" xr:uid="{EEAA0C16-B272-4BD1-9B4B-98DA15E681A5}"/>
    <hyperlink ref="B11" location="'Table 6.1'!C10" display="'Table 6.1'!C10" xr:uid="{936449BE-9D73-4710-A933-BE2FD53DFE23}"/>
    <hyperlink ref="B19" r:id="rId5" display="Explanatory Notes" xr:uid="{10D94F19-46DC-499F-922A-353C44FD6547}"/>
    <hyperlink ref="B18" r:id="rId6" xr:uid="{62E34448-27A0-4ED9-B7C6-3AF49E0461FD}"/>
    <hyperlink ref="B18:C18" r:id="rId7" display="Summary" xr:uid="{E54F2E0B-7FA1-477E-B3A9-0705AEFD62A1}"/>
    <hyperlink ref="B19:C19" r:id="rId8" display="Methodology" xr:uid="{E0A3A97C-312C-4AA7-81C8-5B68D884121D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5168</v>
      </c>
      <c r="C1" s="3" t="s">
        <v>5169</v>
      </c>
      <c r="D1" s="3" t="s">
        <v>5170</v>
      </c>
      <c r="E1" s="3" t="s">
        <v>5171</v>
      </c>
      <c r="F1" s="3" t="s">
        <v>5172</v>
      </c>
      <c r="G1" s="3" t="s">
        <v>5173</v>
      </c>
      <c r="H1" s="3" t="s">
        <v>5252</v>
      </c>
      <c r="I1" s="3" t="s">
        <v>5253</v>
      </c>
      <c r="J1" s="3" t="s">
        <v>5254</v>
      </c>
      <c r="K1" s="3" t="s">
        <v>5255</v>
      </c>
      <c r="L1" s="3" t="s">
        <v>5256</v>
      </c>
      <c r="M1" s="3" t="s">
        <v>5257</v>
      </c>
      <c r="N1" s="3" t="s">
        <v>5258</v>
      </c>
      <c r="O1" s="3" t="s">
        <v>5259</v>
      </c>
      <c r="P1" s="3" t="s">
        <v>5260</v>
      </c>
      <c r="Q1" s="3" t="s">
        <v>5261</v>
      </c>
      <c r="R1" s="3" t="s">
        <v>5262</v>
      </c>
      <c r="S1" s="3" t="s">
        <v>5263</v>
      </c>
      <c r="T1" s="3" t="s">
        <v>5330</v>
      </c>
      <c r="U1" s="3" t="s">
        <v>5331</v>
      </c>
      <c r="V1" s="3" t="s">
        <v>5332</v>
      </c>
      <c r="W1" s="3" t="s">
        <v>5333</v>
      </c>
      <c r="X1" s="3" t="s">
        <v>5334</v>
      </c>
      <c r="Y1" s="3" t="s">
        <v>5335</v>
      </c>
      <c r="Z1" s="3" t="s">
        <v>5384</v>
      </c>
      <c r="AA1" s="3" t="s">
        <v>5385</v>
      </c>
      <c r="AB1" s="3" t="s">
        <v>5386</v>
      </c>
      <c r="AC1" s="3" t="s">
        <v>5387</v>
      </c>
      <c r="AD1" s="3" t="s">
        <v>5388</v>
      </c>
      <c r="AE1" s="3" t="s">
        <v>5389</v>
      </c>
      <c r="AF1" s="3" t="s">
        <v>2718</v>
      </c>
      <c r="AG1" s="3" t="s">
        <v>2719</v>
      </c>
      <c r="AH1" s="3" t="s">
        <v>2720</v>
      </c>
      <c r="AI1" s="3" t="s">
        <v>2721</v>
      </c>
      <c r="AJ1" s="3" t="s">
        <v>2722</v>
      </c>
      <c r="AK1" s="3" t="s">
        <v>2723</v>
      </c>
      <c r="AL1" s="3" t="s">
        <v>2724</v>
      </c>
      <c r="AM1" s="3" t="s">
        <v>2725</v>
      </c>
      <c r="AN1" s="3" t="s">
        <v>2726</v>
      </c>
      <c r="AO1" s="3" t="s">
        <v>2727</v>
      </c>
      <c r="AP1" s="3" t="s">
        <v>2728</v>
      </c>
      <c r="AQ1" s="3" t="s">
        <v>2729</v>
      </c>
      <c r="AR1" s="3" t="s">
        <v>2730</v>
      </c>
      <c r="AS1" s="3" t="s">
        <v>2731</v>
      </c>
      <c r="AT1" s="3" t="s">
        <v>2732</v>
      </c>
      <c r="AU1" s="3" t="s">
        <v>2733</v>
      </c>
      <c r="AV1" s="3" t="s">
        <v>2734</v>
      </c>
      <c r="AW1" s="3" t="s">
        <v>2735</v>
      </c>
      <c r="AX1" s="3" t="s">
        <v>2736</v>
      </c>
      <c r="AY1" s="3" t="s">
        <v>2737</v>
      </c>
      <c r="AZ1" s="3" t="s">
        <v>2738</v>
      </c>
      <c r="BA1" s="3" t="s">
        <v>2739</v>
      </c>
      <c r="BB1" s="3" t="s">
        <v>2740</v>
      </c>
      <c r="BC1" s="3" t="s">
        <v>2741</v>
      </c>
      <c r="BD1" s="3" t="s">
        <v>2742</v>
      </c>
      <c r="BE1" s="3" t="s">
        <v>2743</v>
      </c>
      <c r="BF1" s="3" t="s">
        <v>2744</v>
      </c>
      <c r="BG1" s="3" t="s">
        <v>2745</v>
      </c>
      <c r="BH1" s="3" t="s">
        <v>2746</v>
      </c>
      <c r="BI1" s="3" t="s">
        <v>2747</v>
      </c>
      <c r="BJ1" s="3" t="s">
        <v>2748</v>
      </c>
      <c r="BK1" s="3" t="s">
        <v>2749</v>
      </c>
      <c r="BL1" s="3" t="s">
        <v>2750</v>
      </c>
      <c r="BM1" s="3" t="s">
        <v>2751</v>
      </c>
      <c r="BN1" s="3" t="s">
        <v>2752</v>
      </c>
      <c r="BO1" s="3" t="s">
        <v>2753</v>
      </c>
      <c r="BP1" s="3" t="s">
        <v>2754</v>
      </c>
      <c r="BQ1" s="3" t="s">
        <v>2755</v>
      </c>
      <c r="BR1" s="3" t="s">
        <v>2756</v>
      </c>
      <c r="BS1" s="3" t="s">
        <v>2757</v>
      </c>
      <c r="BT1" s="3" t="s">
        <v>2758</v>
      </c>
      <c r="BU1" s="3" t="s">
        <v>2759</v>
      </c>
      <c r="BV1" s="3" t="s">
        <v>2760</v>
      </c>
      <c r="BW1" s="3" t="s">
        <v>2761</v>
      </c>
      <c r="BX1" s="3" t="s">
        <v>2762</v>
      </c>
      <c r="BY1" s="3" t="s">
        <v>2763</v>
      </c>
      <c r="BZ1" s="3" t="s">
        <v>2764</v>
      </c>
      <c r="CA1" s="3" t="s">
        <v>2765</v>
      </c>
      <c r="CB1" s="3" t="s">
        <v>2766</v>
      </c>
      <c r="CC1" s="3" t="s">
        <v>2767</v>
      </c>
      <c r="CD1" s="3" t="s">
        <v>2768</v>
      </c>
      <c r="CE1" s="3" t="s">
        <v>2769</v>
      </c>
      <c r="CF1" s="3" t="s">
        <v>2770</v>
      </c>
      <c r="CG1" s="3" t="s">
        <v>2771</v>
      </c>
      <c r="CH1" s="3" t="s">
        <v>2772</v>
      </c>
      <c r="CI1" s="3" t="s">
        <v>2773</v>
      </c>
      <c r="CJ1" s="3" t="s">
        <v>2774</v>
      </c>
      <c r="CK1" s="3" t="s">
        <v>2775</v>
      </c>
      <c r="CL1" s="3" t="s">
        <v>2776</v>
      </c>
      <c r="CM1" s="3" t="s">
        <v>2777</v>
      </c>
      <c r="CN1" s="3" t="s">
        <v>2778</v>
      </c>
      <c r="CO1" s="3" t="s">
        <v>2779</v>
      </c>
      <c r="CP1" s="3" t="s">
        <v>2780</v>
      </c>
      <c r="CQ1" s="3" t="s">
        <v>2781</v>
      </c>
      <c r="CR1" s="3" t="s">
        <v>2782</v>
      </c>
      <c r="CS1" s="3" t="s">
        <v>2783</v>
      </c>
      <c r="CT1" s="3" t="s">
        <v>2784</v>
      </c>
      <c r="CU1" s="3" t="s">
        <v>2785</v>
      </c>
      <c r="CV1" s="3" t="s">
        <v>2786</v>
      </c>
      <c r="CW1" s="3" t="s">
        <v>2787</v>
      </c>
      <c r="CX1" s="3" t="s">
        <v>2788</v>
      </c>
      <c r="CY1" s="3" t="s">
        <v>2789</v>
      </c>
      <c r="CZ1" s="3" t="s">
        <v>2790</v>
      </c>
      <c r="DA1" s="3" t="s">
        <v>2791</v>
      </c>
      <c r="DB1" s="3" t="s">
        <v>2792</v>
      </c>
      <c r="DC1" s="3" t="s">
        <v>2793</v>
      </c>
      <c r="DD1" s="3" t="s">
        <v>2794</v>
      </c>
      <c r="DE1" s="3" t="s">
        <v>2795</v>
      </c>
      <c r="DF1" s="3" t="s">
        <v>2796</v>
      </c>
      <c r="DG1" s="3" t="s">
        <v>2797</v>
      </c>
      <c r="DH1" s="3" t="s">
        <v>2798</v>
      </c>
      <c r="DI1" s="3" t="s">
        <v>2799</v>
      </c>
      <c r="DJ1" s="3" t="s">
        <v>2800</v>
      </c>
      <c r="DK1" s="3" t="s">
        <v>2801</v>
      </c>
      <c r="DL1" s="3" t="s">
        <v>2802</v>
      </c>
      <c r="DM1" s="3" t="s">
        <v>2803</v>
      </c>
      <c r="DN1" s="3" t="s">
        <v>2804</v>
      </c>
      <c r="DO1" s="3" t="s">
        <v>2805</v>
      </c>
      <c r="DP1" s="3" t="s">
        <v>2806</v>
      </c>
      <c r="DQ1" s="3" t="s">
        <v>2807</v>
      </c>
      <c r="DR1" s="3" t="s">
        <v>2808</v>
      </c>
      <c r="DS1" s="3" t="s">
        <v>2809</v>
      </c>
      <c r="DT1" s="3" t="s">
        <v>2810</v>
      </c>
      <c r="DU1" s="3" t="s">
        <v>2811</v>
      </c>
      <c r="DV1" s="3" t="s">
        <v>2812</v>
      </c>
      <c r="DW1" s="3" t="s">
        <v>2813</v>
      </c>
      <c r="DX1" s="3" t="s">
        <v>2814</v>
      </c>
      <c r="DY1" s="3" t="s">
        <v>2815</v>
      </c>
      <c r="DZ1" s="3" t="s">
        <v>2816</v>
      </c>
      <c r="EA1" s="3" t="s">
        <v>2817</v>
      </c>
      <c r="EB1" s="3" t="s">
        <v>2818</v>
      </c>
      <c r="EC1" s="3" t="s">
        <v>2819</v>
      </c>
      <c r="ED1" s="3" t="s">
        <v>2820</v>
      </c>
      <c r="EE1" s="3" t="s">
        <v>2821</v>
      </c>
      <c r="EF1" s="3" t="s">
        <v>2822</v>
      </c>
      <c r="EG1" s="3" t="s">
        <v>2823</v>
      </c>
      <c r="EH1" s="3" t="s">
        <v>2824</v>
      </c>
      <c r="EI1" s="3" t="s">
        <v>2825</v>
      </c>
      <c r="EJ1" s="3" t="s">
        <v>2826</v>
      </c>
      <c r="EK1" s="3" t="s">
        <v>2827</v>
      </c>
      <c r="EL1" s="3" t="s">
        <v>2828</v>
      </c>
      <c r="EM1" s="3" t="s">
        <v>2829</v>
      </c>
      <c r="EN1" s="3" t="s">
        <v>2830</v>
      </c>
      <c r="EO1" s="3" t="s">
        <v>2831</v>
      </c>
      <c r="EP1" s="3" t="s">
        <v>2832</v>
      </c>
      <c r="EQ1" s="3" t="s">
        <v>2833</v>
      </c>
      <c r="ER1" s="3" t="s">
        <v>2834</v>
      </c>
      <c r="ES1" s="3" t="s">
        <v>2835</v>
      </c>
      <c r="ET1" s="3" t="s">
        <v>2836</v>
      </c>
      <c r="EU1" s="3" t="s">
        <v>2837</v>
      </c>
      <c r="EV1" s="3" t="s">
        <v>2838</v>
      </c>
      <c r="EW1" s="3" t="s">
        <v>2839</v>
      </c>
      <c r="EX1" s="3" t="s">
        <v>2840</v>
      </c>
      <c r="EY1" s="3" t="s">
        <v>2841</v>
      </c>
      <c r="EZ1" s="3" t="s">
        <v>2842</v>
      </c>
      <c r="FA1" s="3" t="s">
        <v>2843</v>
      </c>
      <c r="FB1" s="3" t="s">
        <v>2844</v>
      </c>
      <c r="FC1" s="3" t="s">
        <v>2845</v>
      </c>
      <c r="FD1" s="3" t="s">
        <v>2846</v>
      </c>
      <c r="FE1" s="3" t="s">
        <v>2847</v>
      </c>
      <c r="FF1" s="3" t="s">
        <v>2848</v>
      </c>
      <c r="FG1" s="3" t="s">
        <v>2849</v>
      </c>
      <c r="FH1" s="3" t="s">
        <v>2850</v>
      </c>
      <c r="FI1" s="3" t="s">
        <v>2851</v>
      </c>
      <c r="FJ1" s="3" t="s">
        <v>2852</v>
      </c>
      <c r="FK1" s="3" t="s">
        <v>2853</v>
      </c>
      <c r="FL1" s="3" t="s">
        <v>2854</v>
      </c>
      <c r="FM1" s="3" t="s">
        <v>2855</v>
      </c>
      <c r="FN1" s="3" t="s">
        <v>2856</v>
      </c>
      <c r="FO1" s="3" t="s">
        <v>2857</v>
      </c>
      <c r="FP1" s="3" t="s">
        <v>2858</v>
      </c>
      <c r="FQ1" s="3" t="s">
        <v>2859</v>
      </c>
      <c r="FR1" s="3" t="s">
        <v>2860</v>
      </c>
      <c r="FS1" s="3" t="s">
        <v>2861</v>
      </c>
      <c r="FT1" s="3" t="s">
        <v>2862</v>
      </c>
      <c r="FU1" s="3" t="s">
        <v>2863</v>
      </c>
      <c r="FV1" s="3" t="s">
        <v>2864</v>
      </c>
      <c r="FW1" s="3" t="s">
        <v>2865</v>
      </c>
      <c r="FX1" s="3" t="s">
        <v>2866</v>
      </c>
      <c r="FY1" s="3" t="s">
        <v>2867</v>
      </c>
      <c r="FZ1" s="3" t="s">
        <v>2868</v>
      </c>
      <c r="GA1" s="3" t="s">
        <v>2869</v>
      </c>
      <c r="GB1" s="3" t="s">
        <v>2870</v>
      </c>
      <c r="GC1" s="3" t="s">
        <v>2871</v>
      </c>
      <c r="GD1" s="3" t="s">
        <v>2872</v>
      </c>
      <c r="GE1" s="3" t="s">
        <v>2873</v>
      </c>
      <c r="GF1" s="3" t="s">
        <v>2874</v>
      </c>
      <c r="GG1" s="3" t="s">
        <v>2875</v>
      </c>
      <c r="GH1" s="3" t="s">
        <v>2876</v>
      </c>
      <c r="GI1" s="3" t="s">
        <v>2877</v>
      </c>
      <c r="GJ1" s="3" t="s">
        <v>2878</v>
      </c>
      <c r="GK1" s="3" t="s">
        <v>2879</v>
      </c>
      <c r="GL1" s="3" t="s">
        <v>2880</v>
      </c>
      <c r="GM1" s="3" t="s">
        <v>2881</v>
      </c>
      <c r="GN1" s="3" t="s">
        <v>2882</v>
      </c>
      <c r="GO1" s="3" t="s">
        <v>2883</v>
      </c>
      <c r="GP1" s="3" t="s">
        <v>2884</v>
      </c>
      <c r="GQ1" s="3" t="s">
        <v>2885</v>
      </c>
      <c r="GR1" s="3" t="s">
        <v>2886</v>
      </c>
      <c r="GS1" s="3" t="s">
        <v>2887</v>
      </c>
      <c r="GT1" s="3" t="s">
        <v>2888</v>
      </c>
      <c r="GU1" s="3" t="s">
        <v>2889</v>
      </c>
      <c r="GV1" s="3" t="s">
        <v>2890</v>
      </c>
      <c r="GW1" s="3" t="s">
        <v>2891</v>
      </c>
      <c r="GX1" s="3" t="s">
        <v>2892</v>
      </c>
      <c r="GY1" s="3" t="s">
        <v>2893</v>
      </c>
      <c r="GZ1" s="3" t="s">
        <v>2894</v>
      </c>
      <c r="HA1" s="3" t="s">
        <v>2895</v>
      </c>
      <c r="HB1" s="3" t="s">
        <v>2896</v>
      </c>
      <c r="HC1" s="3" t="s">
        <v>2897</v>
      </c>
      <c r="HD1" s="3" t="s">
        <v>2898</v>
      </c>
      <c r="HE1" s="3" t="s">
        <v>2899</v>
      </c>
      <c r="HF1" s="3" t="s">
        <v>2900</v>
      </c>
      <c r="HG1" s="3" t="s">
        <v>2901</v>
      </c>
      <c r="HH1" s="3" t="s">
        <v>2902</v>
      </c>
      <c r="HI1" s="3" t="s">
        <v>2903</v>
      </c>
      <c r="HJ1" s="3" t="s">
        <v>2904</v>
      </c>
      <c r="HK1" s="3" t="s">
        <v>2905</v>
      </c>
      <c r="HL1" s="3" t="s">
        <v>2906</v>
      </c>
      <c r="HM1" s="3" t="s">
        <v>2907</v>
      </c>
      <c r="HN1" s="3" t="s">
        <v>2908</v>
      </c>
      <c r="HO1" s="3" t="s">
        <v>2909</v>
      </c>
      <c r="HP1" s="3" t="s">
        <v>2910</v>
      </c>
      <c r="HQ1" s="3" t="s">
        <v>2911</v>
      </c>
      <c r="HR1" s="3" t="s">
        <v>2912</v>
      </c>
      <c r="HS1" s="3" t="s">
        <v>2913</v>
      </c>
      <c r="HT1" s="3" t="s">
        <v>2914</v>
      </c>
      <c r="HU1" s="3" t="s">
        <v>2915</v>
      </c>
      <c r="HV1" s="3" t="s">
        <v>2916</v>
      </c>
      <c r="HW1" s="3" t="s">
        <v>2917</v>
      </c>
      <c r="HX1" s="3" t="s">
        <v>2918</v>
      </c>
      <c r="HY1" s="3" t="s">
        <v>2919</v>
      </c>
      <c r="HZ1" s="3" t="s">
        <v>2920</v>
      </c>
      <c r="IA1" s="3" t="s">
        <v>2921</v>
      </c>
      <c r="IB1" s="3" t="s">
        <v>2922</v>
      </c>
      <c r="IC1" s="3" t="s">
        <v>2923</v>
      </c>
      <c r="ID1" s="3" t="s">
        <v>2924</v>
      </c>
      <c r="IE1" s="3" t="s">
        <v>2925</v>
      </c>
      <c r="IF1" s="3" t="s">
        <v>2926</v>
      </c>
      <c r="IG1" s="3" t="s">
        <v>2927</v>
      </c>
      <c r="IH1" s="3" t="s">
        <v>2928</v>
      </c>
      <c r="II1" s="3" t="s">
        <v>2929</v>
      </c>
      <c r="IJ1" s="3" t="s">
        <v>2930</v>
      </c>
      <c r="IK1" s="3" t="s">
        <v>2931</v>
      </c>
      <c r="IL1" s="3" t="s">
        <v>2932</v>
      </c>
      <c r="IM1" s="3" t="s">
        <v>2933</v>
      </c>
      <c r="IN1" s="3" t="s">
        <v>2934</v>
      </c>
      <c r="IO1" s="3" t="s">
        <v>2935</v>
      </c>
      <c r="IP1" s="3" t="s">
        <v>2936</v>
      </c>
      <c r="IQ1" s="3" t="s">
        <v>2937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2938</v>
      </c>
      <c r="C10" s="8" t="s">
        <v>2939</v>
      </c>
      <c r="D10" s="8" t="s">
        <v>2940</v>
      </c>
      <c r="E10" s="8" t="s">
        <v>2941</v>
      </c>
      <c r="F10" s="8" t="s">
        <v>2942</v>
      </c>
      <c r="G10" s="8" t="s">
        <v>2943</v>
      </c>
      <c r="H10" s="8" t="s">
        <v>2944</v>
      </c>
      <c r="I10" s="8" t="s">
        <v>2945</v>
      </c>
      <c r="J10" s="8" t="s">
        <v>2946</v>
      </c>
      <c r="K10" s="8" t="s">
        <v>2947</v>
      </c>
      <c r="L10" s="8" t="s">
        <v>2948</v>
      </c>
      <c r="M10" s="8" t="s">
        <v>2949</v>
      </c>
      <c r="N10" s="8" t="s">
        <v>2950</v>
      </c>
      <c r="O10" s="8" t="s">
        <v>2951</v>
      </c>
      <c r="P10" s="8" t="s">
        <v>2952</v>
      </c>
      <c r="Q10" s="8" t="s">
        <v>2953</v>
      </c>
      <c r="R10" s="8" t="s">
        <v>2954</v>
      </c>
      <c r="S10" s="8" t="s">
        <v>2955</v>
      </c>
      <c r="T10" s="8" t="s">
        <v>2956</v>
      </c>
      <c r="U10" s="8" t="s">
        <v>2957</v>
      </c>
      <c r="V10" s="8" t="s">
        <v>2958</v>
      </c>
      <c r="W10" s="8" t="s">
        <v>2959</v>
      </c>
      <c r="X10" s="8" t="s">
        <v>2960</v>
      </c>
      <c r="Y10" s="8" t="s">
        <v>2961</v>
      </c>
      <c r="Z10" s="8" t="s">
        <v>2962</v>
      </c>
      <c r="AA10" s="8" t="s">
        <v>2963</v>
      </c>
      <c r="AB10" s="8" t="s">
        <v>2964</v>
      </c>
      <c r="AC10" s="8" t="s">
        <v>2965</v>
      </c>
      <c r="AD10" s="8" t="s">
        <v>2966</v>
      </c>
      <c r="AE10" s="8" t="s">
        <v>2967</v>
      </c>
      <c r="AF10" s="8" t="s">
        <v>2968</v>
      </c>
      <c r="AG10" s="8" t="s">
        <v>2969</v>
      </c>
      <c r="AH10" s="8" t="s">
        <v>2970</v>
      </c>
      <c r="AI10" s="8" t="s">
        <v>2971</v>
      </c>
      <c r="AJ10" s="8" t="s">
        <v>2972</v>
      </c>
      <c r="AK10" s="8" t="s">
        <v>2973</v>
      </c>
      <c r="AL10" s="8" t="s">
        <v>2974</v>
      </c>
      <c r="AM10" s="8" t="s">
        <v>2975</v>
      </c>
      <c r="AN10" s="8" t="s">
        <v>2976</v>
      </c>
      <c r="AO10" s="8" t="s">
        <v>2977</v>
      </c>
      <c r="AP10" s="8" t="s">
        <v>2978</v>
      </c>
      <c r="AQ10" s="8" t="s">
        <v>2979</v>
      </c>
      <c r="AR10" s="8" t="s">
        <v>2980</v>
      </c>
      <c r="AS10" s="8" t="s">
        <v>2981</v>
      </c>
      <c r="AT10" s="8" t="s">
        <v>2982</v>
      </c>
      <c r="AU10" s="8" t="s">
        <v>2983</v>
      </c>
      <c r="AV10" s="8" t="s">
        <v>2984</v>
      </c>
      <c r="AW10" s="8" t="s">
        <v>2985</v>
      </c>
      <c r="AX10" s="8" t="s">
        <v>2986</v>
      </c>
      <c r="AY10" s="8" t="s">
        <v>2987</v>
      </c>
      <c r="AZ10" s="8" t="s">
        <v>2988</v>
      </c>
      <c r="BA10" s="8" t="s">
        <v>2989</v>
      </c>
      <c r="BB10" s="8" t="s">
        <v>2990</v>
      </c>
      <c r="BC10" s="8" t="s">
        <v>2991</v>
      </c>
      <c r="BD10" s="8" t="s">
        <v>2992</v>
      </c>
      <c r="BE10" s="8" t="s">
        <v>2993</v>
      </c>
      <c r="BF10" s="8" t="s">
        <v>2994</v>
      </c>
      <c r="BG10" s="8" t="s">
        <v>2995</v>
      </c>
      <c r="BH10" s="8" t="s">
        <v>2996</v>
      </c>
      <c r="BI10" s="8" t="s">
        <v>2997</v>
      </c>
      <c r="BJ10" s="8" t="s">
        <v>2998</v>
      </c>
      <c r="BK10" s="8" t="s">
        <v>2999</v>
      </c>
      <c r="BL10" s="8" t="s">
        <v>3000</v>
      </c>
      <c r="BM10" s="8" t="s">
        <v>3001</v>
      </c>
      <c r="BN10" s="8" t="s">
        <v>3002</v>
      </c>
      <c r="BO10" s="8" t="s">
        <v>3003</v>
      </c>
      <c r="BP10" s="8" t="s">
        <v>3004</v>
      </c>
      <c r="BQ10" s="8" t="s">
        <v>3005</v>
      </c>
      <c r="BR10" s="8" t="s">
        <v>3006</v>
      </c>
      <c r="BS10" s="8" t="s">
        <v>3007</v>
      </c>
      <c r="BT10" s="8" t="s">
        <v>3008</v>
      </c>
      <c r="BU10" s="8" t="s">
        <v>3009</v>
      </c>
      <c r="BV10" s="8" t="s">
        <v>3010</v>
      </c>
      <c r="BW10" s="8" t="s">
        <v>3011</v>
      </c>
      <c r="BX10" s="8" t="s">
        <v>3012</v>
      </c>
      <c r="BY10" s="8" t="s">
        <v>3013</v>
      </c>
      <c r="BZ10" s="8" t="s">
        <v>3014</v>
      </c>
      <c r="CA10" s="8" t="s">
        <v>3015</v>
      </c>
      <c r="CB10" s="8" t="s">
        <v>3016</v>
      </c>
      <c r="CC10" s="8" t="s">
        <v>3017</v>
      </c>
      <c r="CD10" s="8" t="s">
        <v>3018</v>
      </c>
      <c r="CE10" s="8" t="s">
        <v>3019</v>
      </c>
      <c r="CF10" s="8" t="s">
        <v>3020</v>
      </c>
      <c r="CG10" s="8" t="s">
        <v>3021</v>
      </c>
      <c r="CH10" s="8" t="s">
        <v>3022</v>
      </c>
      <c r="CI10" s="8" t="s">
        <v>3023</v>
      </c>
      <c r="CJ10" s="8" t="s">
        <v>3024</v>
      </c>
      <c r="CK10" s="8" t="s">
        <v>3025</v>
      </c>
      <c r="CL10" s="8" t="s">
        <v>3026</v>
      </c>
      <c r="CM10" s="8" t="s">
        <v>3027</v>
      </c>
      <c r="CN10" s="8" t="s">
        <v>3028</v>
      </c>
      <c r="CO10" s="8" t="s">
        <v>3029</v>
      </c>
      <c r="CP10" s="8" t="s">
        <v>3030</v>
      </c>
      <c r="CQ10" s="8" t="s">
        <v>3031</v>
      </c>
      <c r="CR10" s="8" t="s">
        <v>3032</v>
      </c>
      <c r="CS10" s="8" t="s">
        <v>3033</v>
      </c>
      <c r="CT10" s="8" t="s">
        <v>3034</v>
      </c>
      <c r="CU10" s="8" t="s">
        <v>3035</v>
      </c>
      <c r="CV10" s="8" t="s">
        <v>3036</v>
      </c>
      <c r="CW10" s="8" t="s">
        <v>3037</v>
      </c>
      <c r="CX10" s="8" t="s">
        <v>3038</v>
      </c>
      <c r="CY10" s="8" t="s">
        <v>3039</v>
      </c>
      <c r="CZ10" s="8" t="s">
        <v>3040</v>
      </c>
      <c r="DA10" s="8" t="s">
        <v>3041</v>
      </c>
      <c r="DB10" s="8" t="s">
        <v>3042</v>
      </c>
      <c r="DC10" s="8" t="s">
        <v>3043</v>
      </c>
      <c r="DD10" s="8" t="s">
        <v>3044</v>
      </c>
      <c r="DE10" s="8" t="s">
        <v>3045</v>
      </c>
      <c r="DF10" s="8" t="s">
        <v>3046</v>
      </c>
      <c r="DG10" s="8" t="s">
        <v>3047</v>
      </c>
      <c r="DH10" s="8" t="s">
        <v>3048</v>
      </c>
      <c r="DI10" s="8" t="s">
        <v>3049</v>
      </c>
      <c r="DJ10" s="8" t="s">
        <v>3050</v>
      </c>
      <c r="DK10" s="8" t="s">
        <v>3051</v>
      </c>
      <c r="DL10" s="8" t="s">
        <v>3052</v>
      </c>
      <c r="DM10" s="8" t="s">
        <v>3053</v>
      </c>
      <c r="DN10" s="8" t="s">
        <v>3054</v>
      </c>
      <c r="DO10" s="8" t="s">
        <v>3055</v>
      </c>
      <c r="DP10" s="8" t="s">
        <v>3056</v>
      </c>
      <c r="DQ10" s="8" t="s">
        <v>3057</v>
      </c>
      <c r="DR10" s="8" t="s">
        <v>3058</v>
      </c>
      <c r="DS10" s="8" t="s">
        <v>3059</v>
      </c>
      <c r="DT10" s="8" t="s">
        <v>3060</v>
      </c>
      <c r="DU10" s="8" t="s">
        <v>3061</v>
      </c>
      <c r="DV10" s="8" t="s">
        <v>3062</v>
      </c>
      <c r="DW10" s="8" t="s">
        <v>3063</v>
      </c>
      <c r="DX10" s="8" t="s">
        <v>3064</v>
      </c>
      <c r="DY10" s="8" t="s">
        <v>3065</v>
      </c>
      <c r="DZ10" s="8" t="s">
        <v>3066</v>
      </c>
      <c r="EA10" s="8" t="s">
        <v>3067</v>
      </c>
      <c r="EB10" s="8" t="s">
        <v>3068</v>
      </c>
      <c r="EC10" s="8" t="s">
        <v>3069</v>
      </c>
      <c r="ED10" s="8" t="s">
        <v>3070</v>
      </c>
      <c r="EE10" s="8" t="s">
        <v>3071</v>
      </c>
      <c r="EF10" s="8" t="s">
        <v>3072</v>
      </c>
      <c r="EG10" s="8" t="s">
        <v>3073</v>
      </c>
      <c r="EH10" s="8" t="s">
        <v>3074</v>
      </c>
      <c r="EI10" s="8" t="s">
        <v>3075</v>
      </c>
      <c r="EJ10" s="8" t="s">
        <v>3076</v>
      </c>
      <c r="EK10" s="8" t="s">
        <v>3077</v>
      </c>
      <c r="EL10" s="8" t="s">
        <v>3078</v>
      </c>
      <c r="EM10" s="8" t="s">
        <v>3079</v>
      </c>
      <c r="EN10" s="8" t="s">
        <v>3080</v>
      </c>
      <c r="EO10" s="8" t="s">
        <v>3081</v>
      </c>
      <c r="EP10" s="8" t="s">
        <v>3082</v>
      </c>
      <c r="EQ10" s="8" t="s">
        <v>3083</v>
      </c>
      <c r="ER10" s="8" t="s">
        <v>3084</v>
      </c>
      <c r="ES10" s="8" t="s">
        <v>3085</v>
      </c>
      <c r="ET10" s="8" t="s">
        <v>3086</v>
      </c>
      <c r="EU10" s="8" t="s">
        <v>3087</v>
      </c>
      <c r="EV10" s="8" t="s">
        <v>3088</v>
      </c>
      <c r="EW10" s="8" t="s">
        <v>3089</v>
      </c>
      <c r="EX10" s="8" t="s">
        <v>3090</v>
      </c>
      <c r="EY10" s="8" t="s">
        <v>3091</v>
      </c>
      <c r="EZ10" s="8" t="s">
        <v>3092</v>
      </c>
      <c r="FA10" s="8" t="s">
        <v>3093</v>
      </c>
      <c r="FB10" s="8" t="s">
        <v>3094</v>
      </c>
      <c r="FC10" s="8" t="s">
        <v>3095</v>
      </c>
      <c r="FD10" s="8" t="s">
        <v>3096</v>
      </c>
      <c r="FE10" s="8" t="s">
        <v>3097</v>
      </c>
      <c r="FF10" s="8" t="s">
        <v>3098</v>
      </c>
      <c r="FG10" s="8" t="s">
        <v>3099</v>
      </c>
      <c r="FH10" s="8" t="s">
        <v>3100</v>
      </c>
      <c r="FI10" s="8" t="s">
        <v>3101</v>
      </c>
      <c r="FJ10" s="8" t="s">
        <v>3102</v>
      </c>
      <c r="FK10" s="8" t="s">
        <v>3103</v>
      </c>
      <c r="FL10" s="8" t="s">
        <v>3104</v>
      </c>
      <c r="FM10" s="8" t="s">
        <v>3105</v>
      </c>
      <c r="FN10" s="8" t="s">
        <v>3106</v>
      </c>
      <c r="FO10" s="8" t="s">
        <v>3107</v>
      </c>
      <c r="FP10" s="8" t="s">
        <v>3108</v>
      </c>
      <c r="FQ10" s="8" t="s">
        <v>3109</v>
      </c>
      <c r="FR10" s="8" t="s">
        <v>3110</v>
      </c>
      <c r="FS10" s="8" t="s">
        <v>3111</v>
      </c>
      <c r="FT10" s="8" t="s">
        <v>3112</v>
      </c>
      <c r="FU10" s="8" t="s">
        <v>3113</v>
      </c>
      <c r="FV10" s="8" t="s">
        <v>3114</v>
      </c>
      <c r="FW10" s="8" t="s">
        <v>3115</v>
      </c>
      <c r="FX10" s="8" t="s">
        <v>3116</v>
      </c>
      <c r="FY10" s="8" t="s">
        <v>3117</v>
      </c>
      <c r="FZ10" s="8" t="s">
        <v>3118</v>
      </c>
      <c r="GA10" s="8" t="s">
        <v>3119</v>
      </c>
      <c r="GB10" s="8" t="s">
        <v>3120</v>
      </c>
      <c r="GC10" s="8" t="s">
        <v>3121</v>
      </c>
      <c r="GD10" s="8" t="s">
        <v>3122</v>
      </c>
      <c r="GE10" s="8" t="s">
        <v>3123</v>
      </c>
      <c r="GF10" s="8" t="s">
        <v>3124</v>
      </c>
      <c r="GG10" s="8" t="s">
        <v>3125</v>
      </c>
      <c r="GH10" s="8" t="s">
        <v>3126</v>
      </c>
      <c r="GI10" s="8" t="s">
        <v>3127</v>
      </c>
      <c r="GJ10" s="8" t="s">
        <v>3128</v>
      </c>
      <c r="GK10" s="8" t="s">
        <v>3129</v>
      </c>
      <c r="GL10" s="8" t="s">
        <v>3130</v>
      </c>
      <c r="GM10" s="8" t="s">
        <v>3131</v>
      </c>
      <c r="GN10" s="8" t="s">
        <v>3132</v>
      </c>
      <c r="GO10" s="8" t="s">
        <v>3133</v>
      </c>
      <c r="GP10" s="8" t="s">
        <v>3134</v>
      </c>
      <c r="GQ10" s="8" t="s">
        <v>3135</v>
      </c>
      <c r="GR10" s="8" t="s">
        <v>3136</v>
      </c>
      <c r="GS10" s="8" t="s">
        <v>3137</v>
      </c>
      <c r="GT10" s="8" t="s">
        <v>3138</v>
      </c>
      <c r="GU10" s="8" t="s">
        <v>3139</v>
      </c>
      <c r="GV10" s="8" t="s">
        <v>3140</v>
      </c>
      <c r="GW10" s="8" t="s">
        <v>3141</v>
      </c>
      <c r="GX10" s="8" t="s">
        <v>3142</v>
      </c>
      <c r="GY10" s="8" t="s">
        <v>3143</v>
      </c>
      <c r="GZ10" s="8" t="s">
        <v>3144</v>
      </c>
      <c r="HA10" s="8" t="s">
        <v>3145</v>
      </c>
      <c r="HB10" s="8" t="s">
        <v>3146</v>
      </c>
      <c r="HC10" s="8" t="s">
        <v>3147</v>
      </c>
      <c r="HD10" s="8" t="s">
        <v>3148</v>
      </c>
      <c r="HE10" s="8" t="s">
        <v>3149</v>
      </c>
      <c r="HF10" s="8" t="s">
        <v>3150</v>
      </c>
      <c r="HG10" s="8" t="s">
        <v>3151</v>
      </c>
      <c r="HH10" s="8" t="s">
        <v>3152</v>
      </c>
      <c r="HI10" s="8" t="s">
        <v>3153</v>
      </c>
      <c r="HJ10" s="8" t="s">
        <v>3154</v>
      </c>
      <c r="HK10" s="8" t="s">
        <v>3155</v>
      </c>
      <c r="HL10" s="8" t="s">
        <v>3156</v>
      </c>
      <c r="HM10" s="8" t="s">
        <v>3157</v>
      </c>
      <c r="HN10" s="8" t="s">
        <v>3158</v>
      </c>
      <c r="HO10" s="8" t="s">
        <v>3159</v>
      </c>
      <c r="HP10" s="8" t="s">
        <v>3160</v>
      </c>
      <c r="HQ10" s="8" t="s">
        <v>3161</v>
      </c>
      <c r="HR10" s="8" t="s">
        <v>3162</v>
      </c>
      <c r="HS10" s="8" t="s">
        <v>3163</v>
      </c>
      <c r="HT10" s="8" t="s">
        <v>3164</v>
      </c>
      <c r="HU10" s="8" t="s">
        <v>3165</v>
      </c>
      <c r="HV10" s="8" t="s">
        <v>3166</v>
      </c>
      <c r="HW10" s="8" t="s">
        <v>3167</v>
      </c>
      <c r="HX10" s="8" t="s">
        <v>3168</v>
      </c>
      <c r="HY10" s="8" t="s">
        <v>3169</v>
      </c>
      <c r="HZ10" s="8" t="s">
        <v>3170</v>
      </c>
      <c r="IA10" s="8" t="s">
        <v>3171</v>
      </c>
      <c r="IB10" s="8" t="s">
        <v>3172</v>
      </c>
      <c r="IC10" s="8" t="s">
        <v>3173</v>
      </c>
      <c r="ID10" s="8" t="s">
        <v>3174</v>
      </c>
      <c r="IE10" s="8" t="s">
        <v>3175</v>
      </c>
      <c r="IF10" s="8" t="s">
        <v>3176</v>
      </c>
      <c r="IG10" s="8" t="s">
        <v>3177</v>
      </c>
      <c r="IH10" s="8" t="s">
        <v>3178</v>
      </c>
      <c r="II10" s="8" t="s">
        <v>3179</v>
      </c>
      <c r="IJ10" s="8" t="s">
        <v>3180</v>
      </c>
      <c r="IK10" s="8" t="s">
        <v>3181</v>
      </c>
      <c r="IL10" s="8" t="s">
        <v>3182</v>
      </c>
      <c r="IM10" s="8" t="s">
        <v>3183</v>
      </c>
      <c r="IN10" s="8" t="s">
        <v>3184</v>
      </c>
      <c r="IO10" s="8" t="s">
        <v>3185</v>
      </c>
      <c r="IP10" s="8" t="s">
        <v>3186</v>
      </c>
      <c r="IQ10" s="8" t="s">
        <v>3187</v>
      </c>
    </row>
    <row r="11" spans="1:251">
      <c r="A11" s="10">
        <v>42036</v>
      </c>
      <c r="B11" s="9">
        <v>18.581</v>
      </c>
      <c r="C11" s="9">
        <v>10.416</v>
      </c>
      <c r="D11" s="9">
        <v>8.1649999999999991</v>
      </c>
      <c r="E11" s="9">
        <v>46.103000000000002</v>
      </c>
      <c r="F11" s="9">
        <v>24.61</v>
      </c>
      <c r="G11" s="9">
        <v>21.492000000000001</v>
      </c>
      <c r="H11" s="9">
        <v>20.3</v>
      </c>
      <c r="I11" s="9">
        <v>11.804</v>
      </c>
      <c r="J11" s="9">
        <v>8.4960000000000004</v>
      </c>
      <c r="K11" s="9">
        <v>49.704999999999998</v>
      </c>
      <c r="L11" s="9">
        <v>28.420999999999999</v>
      </c>
      <c r="M11" s="9">
        <v>21.285</v>
      </c>
      <c r="N11" s="9">
        <v>11.914</v>
      </c>
      <c r="O11" s="9">
        <v>6.7359999999999998</v>
      </c>
      <c r="P11" s="9">
        <v>5.1779999999999999</v>
      </c>
      <c r="Q11" s="9">
        <v>31.629000000000001</v>
      </c>
      <c r="R11" s="9">
        <v>18.273</v>
      </c>
      <c r="S11" s="9">
        <v>13.356</v>
      </c>
      <c r="T11" s="9">
        <v>8.3859999999999992</v>
      </c>
      <c r="U11" s="9">
        <v>5.0670000000000002</v>
      </c>
      <c r="V11" s="9">
        <v>3.319</v>
      </c>
      <c r="W11" s="9">
        <v>18.076000000000001</v>
      </c>
      <c r="X11" s="9">
        <v>10.148</v>
      </c>
      <c r="Y11" s="9">
        <v>7.9279999999999999</v>
      </c>
      <c r="Z11" s="9">
        <v>1.5089999999999999</v>
      </c>
      <c r="AA11" s="9">
        <v>1.254</v>
      </c>
      <c r="AB11" s="9">
        <v>0.255</v>
      </c>
      <c r="AC11" s="9">
        <v>2.02</v>
      </c>
      <c r="AD11" s="9">
        <v>1.57</v>
      </c>
      <c r="AE11" s="9">
        <v>0.45100000000000001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>
        <v>40.289000000000001</v>
      </c>
      <c r="DA11" s="9">
        <v>19.309000000000001</v>
      </c>
      <c r="DB11" s="9">
        <v>20.98</v>
      </c>
      <c r="DC11" s="9">
        <v>32.465000000000003</v>
      </c>
      <c r="DD11" s="9">
        <v>20.433</v>
      </c>
      <c r="DE11" s="9">
        <v>12.032</v>
      </c>
      <c r="DF11" s="9">
        <v>120.806</v>
      </c>
      <c r="DG11" s="9">
        <v>63.404000000000003</v>
      </c>
      <c r="DH11" s="9">
        <v>57.402999999999999</v>
      </c>
      <c r="DI11" s="9">
        <v>7.069</v>
      </c>
      <c r="DJ11" s="9">
        <v>5.0250000000000004</v>
      </c>
      <c r="DK11" s="9">
        <v>2.0449999999999999</v>
      </c>
      <c r="DL11" s="9">
        <v>114.791</v>
      </c>
      <c r="DM11" s="9">
        <v>65.92</v>
      </c>
      <c r="DN11" s="9">
        <v>48.871000000000002</v>
      </c>
      <c r="DO11" s="9">
        <v>0.38200000000000001</v>
      </c>
      <c r="DP11" s="9">
        <v>0.38200000000000001</v>
      </c>
      <c r="DQ11" s="9">
        <v>0</v>
      </c>
      <c r="DR11" s="9">
        <v>23.436</v>
      </c>
      <c r="DS11" s="9">
        <v>12.114000000000001</v>
      </c>
      <c r="DT11" s="9">
        <v>11.323</v>
      </c>
      <c r="DU11" s="9">
        <v>0.56200000000000006</v>
      </c>
      <c r="DV11" s="9">
        <v>0.27400000000000002</v>
      </c>
      <c r="DW11" s="9">
        <v>0.28699999999999998</v>
      </c>
      <c r="DX11" s="9">
        <v>5.9359999999999999</v>
      </c>
      <c r="DY11" s="9">
        <v>4.0380000000000003</v>
      </c>
      <c r="DZ11" s="9">
        <v>1.897</v>
      </c>
      <c r="EA11" s="9">
        <v>14.677</v>
      </c>
      <c r="EB11" s="9">
        <v>6.6779999999999999</v>
      </c>
      <c r="EC11" s="9">
        <v>7.9989999999999997</v>
      </c>
      <c r="ED11" s="9">
        <v>72.697000000000003</v>
      </c>
      <c r="EE11" s="9">
        <v>41.406999999999996</v>
      </c>
      <c r="EF11" s="9">
        <v>31.29</v>
      </c>
      <c r="EG11" s="9">
        <v>36.433</v>
      </c>
      <c r="EH11" s="9">
        <v>18.291</v>
      </c>
      <c r="EI11" s="9">
        <v>18.143000000000001</v>
      </c>
      <c r="EJ11" s="9">
        <v>57.906999999999996</v>
      </c>
      <c r="EK11" s="9">
        <v>34.082999999999998</v>
      </c>
      <c r="EL11" s="9">
        <v>23.824000000000002</v>
      </c>
      <c r="EM11" s="9">
        <v>33.067999999999998</v>
      </c>
      <c r="EN11" s="9">
        <v>15.932</v>
      </c>
      <c r="EO11" s="9">
        <v>17.135999999999999</v>
      </c>
      <c r="EP11" s="9">
        <v>28.853000000000002</v>
      </c>
      <c r="EQ11" s="9">
        <v>17.068000000000001</v>
      </c>
      <c r="ER11" s="9">
        <v>11.785</v>
      </c>
      <c r="ES11" s="9">
        <v>20.815000000000001</v>
      </c>
      <c r="ET11" s="9">
        <v>9.782</v>
      </c>
      <c r="EU11" s="9">
        <v>11.032999999999999</v>
      </c>
      <c r="EV11" s="9">
        <v>47.398000000000003</v>
      </c>
      <c r="EW11" s="9">
        <v>29.382000000000001</v>
      </c>
      <c r="EX11" s="9">
        <v>18.015999999999998</v>
      </c>
      <c r="EY11" s="9">
        <v>28.187999999999999</v>
      </c>
      <c r="EZ11" s="9">
        <v>15.079000000000001</v>
      </c>
      <c r="FA11" s="9">
        <v>13.109</v>
      </c>
      <c r="FB11" s="9">
        <v>4.5650000000000004</v>
      </c>
      <c r="FC11" s="9">
        <v>2.74</v>
      </c>
      <c r="FD11" s="9">
        <v>1.8260000000000001</v>
      </c>
      <c r="FE11" s="9">
        <v>4.0119999999999996</v>
      </c>
      <c r="FF11" s="9">
        <v>1.778</v>
      </c>
      <c r="FG11" s="9">
        <v>2.234</v>
      </c>
      <c r="FH11" s="9">
        <v>8.0020000000000007</v>
      </c>
      <c r="FI11" s="9">
        <v>4.7750000000000004</v>
      </c>
      <c r="FJ11" s="9">
        <v>3.2269999999999999</v>
      </c>
      <c r="FK11" s="9">
        <v>6.0919999999999996</v>
      </c>
      <c r="FL11" s="9">
        <v>2.0630000000000002</v>
      </c>
      <c r="FM11" s="9">
        <v>4.0289999999999999</v>
      </c>
      <c r="FN11" s="9">
        <v>29.363</v>
      </c>
      <c r="FO11" s="9">
        <v>17.538</v>
      </c>
      <c r="FP11" s="9">
        <v>11.824</v>
      </c>
      <c r="FQ11" s="9">
        <v>11.154999999999999</v>
      </c>
      <c r="FR11" s="9">
        <v>4.6070000000000002</v>
      </c>
      <c r="FS11" s="9">
        <v>6.548</v>
      </c>
      <c r="FT11" s="9">
        <v>25.295000000000002</v>
      </c>
      <c r="FU11" s="9">
        <v>15.103999999999999</v>
      </c>
      <c r="FV11" s="9">
        <v>10.191000000000001</v>
      </c>
      <c r="FW11" s="9">
        <v>11.409000000000001</v>
      </c>
      <c r="FX11" s="9">
        <v>5.6639999999999997</v>
      </c>
      <c r="FY11" s="9">
        <v>5.7450000000000001</v>
      </c>
      <c r="FZ11" s="9">
        <v>69.436000000000007</v>
      </c>
      <c r="GA11" s="9">
        <v>39.639000000000003</v>
      </c>
      <c r="GB11" s="9">
        <v>29.797000000000001</v>
      </c>
      <c r="GC11" s="9">
        <v>42.579000000000001</v>
      </c>
      <c r="GD11" s="9">
        <v>22.187999999999999</v>
      </c>
      <c r="GE11" s="9">
        <v>20.391999999999999</v>
      </c>
      <c r="GF11" s="9">
        <v>27.010999999999999</v>
      </c>
      <c r="GG11" s="9">
        <v>16.626999999999999</v>
      </c>
      <c r="GH11" s="9">
        <v>10.384</v>
      </c>
      <c r="GI11" s="9">
        <v>10.391999999999999</v>
      </c>
      <c r="GJ11" s="9">
        <v>4.6319999999999997</v>
      </c>
      <c r="GK11" s="9">
        <v>5.7610000000000001</v>
      </c>
      <c r="GL11" s="9">
        <v>12.478999999999999</v>
      </c>
      <c r="GM11" s="9">
        <v>6.6740000000000004</v>
      </c>
      <c r="GN11" s="9">
        <v>5.8049999999999997</v>
      </c>
      <c r="GO11" s="9">
        <v>7.383</v>
      </c>
      <c r="GP11" s="9">
        <v>3.7730000000000001</v>
      </c>
      <c r="GQ11" s="9">
        <v>3.61</v>
      </c>
      <c r="GR11" s="9">
        <v>1.6870000000000001</v>
      </c>
      <c r="GS11" s="9">
        <v>0.249</v>
      </c>
      <c r="GT11" s="9">
        <v>1.4379999999999999</v>
      </c>
      <c r="GU11" s="9">
        <v>214.17099999999999</v>
      </c>
      <c r="GV11" s="9">
        <v>119.944</v>
      </c>
      <c r="GW11" s="9">
        <v>94.227000000000004</v>
      </c>
      <c r="GX11" s="9">
        <v>39.536000000000001</v>
      </c>
      <c r="GY11" s="9">
        <v>21.321000000000002</v>
      </c>
      <c r="GZ11" s="9">
        <v>18.215</v>
      </c>
      <c r="HA11" s="9">
        <v>161.89599999999999</v>
      </c>
      <c r="HB11" s="9">
        <v>87.132999999999996</v>
      </c>
      <c r="HC11" s="9">
        <v>74.763000000000005</v>
      </c>
      <c r="HD11" s="9">
        <v>3.1549999999999998</v>
      </c>
      <c r="HE11" s="9">
        <v>2.0670000000000002</v>
      </c>
      <c r="HF11" s="9">
        <v>1.087</v>
      </c>
      <c r="HG11" s="9">
        <v>14.398999999999999</v>
      </c>
      <c r="HH11" s="9">
        <v>6.71</v>
      </c>
      <c r="HI11" s="9">
        <v>7.6890000000000001</v>
      </c>
      <c r="HJ11" s="9">
        <v>3.2869999999999999</v>
      </c>
      <c r="HK11" s="9">
        <v>2.2949999999999999</v>
      </c>
      <c r="HL11" s="9">
        <v>0.99199999999999999</v>
      </c>
      <c r="HM11" s="9">
        <v>7.8789999999999996</v>
      </c>
      <c r="HN11" s="9">
        <v>3.5779999999999998</v>
      </c>
      <c r="HO11" s="9">
        <v>4.3010000000000002</v>
      </c>
      <c r="HP11" s="9">
        <v>11.493</v>
      </c>
      <c r="HQ11" s="9">
        <v>4.9729999999999999</v>
      </c>
      <c r="HR11" s="9">
        <v>6.52</v>
      </c>
      <c r="HS11" s="9">
        <v>47.012</v>
      </c>
      <c r="HT11" s="9">
        <v>24.943000000000001</v>
      </c>
      <c r="HU11" s="9">
        <v>22.068999999999999</v>
      </c>
      <c r="HV11" s="9">
        <v>7.84</v>
      </c>
      <c r="HW11" s="9">
        <v>3.641</v>
      </c>
      <c r="HX11" s="9">
        <v>4.1989999999999998</v>
      </c>
      <c r="HY11" s="9">
        <v>26.609000000000002</v>
      </c>
      <c r="HZ11" s="9">
        <v>9.3659999999999997</v>
      </c>
      <c r="IA11" s="9">
        <v>17.242999999999999</v>
      </c>
      <c r="IB11" s="9">
        <v>11.24</v>
      </c>
      <c r="IC11" s="9">
        <v>7.2130000000000001</v>
      </c>
      <c r="ID11" s="9">
        <v>4.0270000000000001</v>
      </c>
      <c r="IE11" s="9">
        <v>52.009</v>
      </c>
      <c r="IF11" s="9">
        <v>35.061999999999998</v>
      </c>
      <c r="IG11" s="9">
        <v>16.946999999999999</v>
      </c>
      <c r="IH11" s="9">
        <v>2.0209999999999999</v>
      </c>
      <c r="II11" s="9">
        <v>0.88600000000000001</v>
      </c>
      <c r="IJ11" s="9">
        <v>1.1339999999999999</v>
      </c>
      <c r="IK11" s="9">
        <v>6.6680000000000001</v>
      </c>
      <c r="IL11" s="9">
        <v>4.5819999999999999</v>
      </c>
      <c r="IM11" s="9">
        <v>2.085</v>
      </c>
      <c r="IN11" s="9">
        <v>0</v>
      </c>
      <c r="IO11" s="9">
        <v>0</v>
      </c>
      <c r="IP11" s="9">
        <v>0</v>
      </c>
      <c r="IQ11" s="9">
        <v>3.6549999999999998</v>
      </c>
    </row>
    <row r="12" spans="1:251">
      <c r="A12" s="10">
        <v>42401</v>
      </c>
      <c r="B12" s="9">
        <v>13.893000000000001</v>
      </c>
      <c r="C12" s="9">
        <v>4.9589999999999996</v>
      </c>
      <c r="D12" s="9">
        <v>8.9329999999999998</v>
      </c>
      <c r="E12" s="9">
        <v>44.396000000000001</v>
      </c>
      <c r="F12" s="9">
        <v>27.753</v>
      </c>
      <c r="G12" s="9">
        <v>16.643000000000001</v>
      </c>
      <c r="H12" s="9">
        <v>20.611000000000001</v>
      </c>
      <c r="I12" s="9">
        <v>12.664999999999999</v>
      </c>
      <c r="J12" s="9">
        <v>7.9459999999999997</v>
      </c>
      <c r="K12" s="9">
        <v>47.25</v>
      </c>
      <c r="L12" s="9">
        <v>27.99</v>
      </c>
      <c r="M12" s="9">
        <v>19.260000000000002</v>
      </c>
      <c r="N12" s="9">
        <v>13.112</v>
      </c>
      <c r="O12" s="9">
        <v>7.5469999999999997</v>
      </c>
      <c r="P12" s="9">
        <v>5.5650000000000004</v>
      </c>
      <c r="Q12" s="9">
        <v>32.555</v>
      </c>
      <c r="R12" s="9">
        <v>20.943999999999999</v>
      </c>
      <c r="S12" s="9">
        <v>11.611000000000001</v>
      </c>
      <c r="T12" s="9">
        <v>7.4989999999999997</v>
      </c>
      <c r="U12" s="9">
        <v>5.1180000000000003</v>
      </c>
      <c r="V12" s="9">
        <v>2.3809999999999998</v>
      </c>
      <c r="W12" s="9">
        <v>14.696</v>
      </c>
      <c r="X12" s="9">
        <v>7.0460000000000003</v>
      </c>
      <c r="Y12" s="9">
        <v>7.649</v>
      </c>
      <c r="Z12" s="9">
        <v>0.63400000000000001</v>
      </c>
      <c r="AA12" s="9">
        <v>0.63400000000000001</v>
      </c>
      <c r="AB12" s="9">
        <v>0</v>
      </c>
      <c r="AC12" s="9">
        <v>1.4550000000000001</v>
      </c>
      <c r="AD12" s="9">
        <v>0.41399999999999998</v>
      </c>
      <c r="AE12" s="9">
        <v>1.0409999999999999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>
        <v>43.406999999999996</v>
      </c>
      <c r="DA12" s="9">
        <v>24.786000000000001</v>
      </c>
      <c r="DB12" s="9">
        <v>18.620999999999999</v>
      </c>
      <c r="DC12" s="9">
        <v>30.640999999999998</v>
      </c>
      <c r="DD12" s="9">
        <v>16.25</v>
      </c>
      <c r="DE12" s="9">
        <v>14.391</v>
      </c>
      <c r="DF12" s="9">
        <v>103.49</v>
      </c>
      <c r="DG12" s="9">
        <v>55.075000000000003</v>
      </c>
      <c r="DH12" s="9">
        <v>48.414999999999999</v>
      </c>
      <c r="DI12" s="9">
        <v>8.8130000000000006</v>
      </c>
      <c r="DJ12" s="9">
        <v>6.74</v>
      </c>
      <c r="DK12" s="9">
        <v>2.073</v>
      </c>
      <c r="DL12" s="9">
        <v>105.224</v>
      </c>
      <c r="DM12" s="9">
        <v>60.387999999999998</v>
      </c>
      <c r="DN12" s="9">
        <v>44.835999999999999</v>
      </c>
      <c r="DO12" s="9">
        <v>0.313</v>
      </c>
      <c r="DP12" s="9">
        <v>0.313</v>
      </c>
      <c r="DQ12" s="9">
        <v>0</v>
      </c>
      <c r="DR12" s="9">
        <v>18.411999999999999</v>
      </c>
      <c r="DS12" s="9">
        <v>12.52</v>
      </c>
      <c r="DT12" s="9">
        <v>5.8920000000000003</v>
      </c>
      <c r="DU12" s="9">
        <v>0.66600000000000004</v>
      </c>
      <c r="DV12" s="9">
        <v>0.66600000000000004</v>
      </c>
      <c r="DW12" s="9">
        <v>0</v>
      </c>
      <c r="DX12" s="9">
        <v>4.8129999999999997</v>
      </c>
      <c r="DY12" s="9">
        <v>3.09</v>
      </c>
      <c r="DZ12" s="9">
        <v>1.722</v>
      </c>
      <c r="EA12" s="9">
        <v>16.079999999999998</v>
      </c>
      <c r="EB12" s="9">
        <v>8.3010000000000002</v>
      </c>
      <c r="EC12" s="9">
        <v>7.7789999999999999</v>
      </c>
      <c r="ED12" s="9">
        <v>78.438000000000002</v>
      </c>
      <c r="EE12" s="9">
        <v>44.707000000000001</v>
      </c>
      <c r="EF12" s="9">
        <v>33.731000000000002</v>
      </c>
      <c r="EG12" s="9">
        <v>33.25</v>
      </c>
      <c r="EH12" s="9">
        <v>20.524999999999999</v>
      </c>
      <c r="EI12" s="9">
        <v>12.725</v>
      </c>
      <c r="EJ12" s="9">
        <v>62.878</v>
      </c>
      <c r="EK12" s="9">
        <v>36.164000000000001</v>
      </c>
      <c r="EL12" s="9">
        <v>26.713000000000001</v>
      </c>
      <c r="EM12" s="9">
        <v>30.481999999999999</v>
      </c>
      <c r="EN12" s="9">
        <v>17.867000000000001</v>
      </c>
      <c r="EO12" s="9">
        <v>12.615</v>
      </c>
      <c r="EP12" s="9">
        <v>30.077999999999999</v>
      </c>
      <c r="EQ12" s="9">
        <v>18.952999999999999</v>
      </c>
      <c r="ER12" s="9">
        <v>11.125999999999999</v>
      </c>
      <c r="ES12" s="9">
        <v>16.805</v>
      </c>
      <c r="ET12" s="9">
        <v>8.3640000000000008</v>
      </c>
      <c r="EU12" s="9">
        <v>8.44</v>
      </c>
      <c r="EV12" s="9">
        <v>51.439</v>
      </c>
      <c r="EW12" s="9">
        <v>33.32</v>
      </c>
      <c r="EX12" s="9">
        <v>18.119</v>
      </c>
      <c r="EY12" s="9">
        <v>29.728000000000002</v>
      </c>
      <c r="EZ12" s="9">
        <v>16.942</v>
      </c>
      <c r="FA12" s="9">
        <v>12.786</v>
      </c>
      <c r="FB12" s="9">
        <v>3.6339999999999999</v>
      </c>
      <c r="FC12" s="9">
        <v>1.4450000000000001</v>
      </c>
      <c r="FD12" s="9">
        <v>2.1890000000000001</v>
      </c>
      <c r="FE12" s="9">
        <v>3.1269999999999998</v>
      </c>
      <c r="FF12" s="9">
        <v>1.629</v>
      </c>
      <c r="FG12" s="9">
        <v>1.498</v>
      </c>
      <c r="FH12" s="9">
        <v>7.9089999999999998</v>
      </c>
      <c r="FI12" s="9">
        <v>3.7160000000000002</v>
      </c>
      <c r="FJ12" s="9">
        <v>4.1929999999999996</v>
      </c>
      <c r="FK12" s="9">
        <v>4.2389999999999999</v>
      </c>
      <c r="FL12" s="9">
        <v>2.585</v>
      </c>
      <c r="FM12" s="9">
        <v>1.6539999999999999</v>
      </c>
      <c r="FN12" s="9">
        <v>34.207000000000001</v>
      </c>
      <c r="FO12" s="9">
        <v>20.602</v>
      </c>
      <c r="FP12" s="9">
        <v>13.603999999999999</v>
      </c>
      <c r="FQ12" s="9">
        <v>5.4569999999999999</v>
      </c>
      <c r="FR12" s="9">
        <v>3.399</v>
      </c>
      <c r="FS12" s="9">
        <v>2.0579999999999998</v>
      </c>
      <c r="FT12" s="9">
        <v>32.165999999999997</v>
      </c>
      <c r="FU12" s="9">
        <v>19.169</v>
      </c>
      <c r="FV12" s="9">
        <v>12.997</v>
      </c>
      <c r="FW12" s="9">
        <v>10.048</v>
      </c>
      <c r="FX12" s="9">
        <v>6.3380000000000001</v>
      </c>
      <c r="FY12" s="9">
        <v>3.7109999999999999</v>
      </c>
      <c r="FZ12" s="9">
        <v>72.841999999999999</v>
      </c>
      <c r="GA12" s="9">
        <v>42.415999999999997</v>
      </c>
      <c r="GB12" s="9">
        <v>30.425999999999998</v>
      </c>
      <c r="GC12" s="9">
        <v>40.828000000000003</v>
      </c>
      <c r="GD12" s="9">
        <v>24.372</v>
      </c>
      <c r="GE12" s="9">
        <v>16.457000000000001</v>
      </c>
      <c r="GF12" s="9">
        <v>36.590000000000003</v>
      </c>
      <c r="GG12" s="9">
        <v>23.45</v>
      </c>
      <c r="GH12" s="9">
        <v>13.14</v>
      </c>
      <c r="GI12" s="9">
        <v>2.7280000000000002</v>
      </c>
      <c r="GJ12" s="9">
        <v>1.4770000000000001</v>
      </c>
      <c r="GK12" s="9">
        <v>1.2509999999999999</v>
      </c>
      <c r="GL12" s="9">
        <v>9.3810000000000002</v>
      </c>
      <c r="GM12" s="9">
        <v>5.8769999999999998</v>
      </c>
      <c r="GN12" s="9">
        <v>3.504</v>
      </c>
      <c r="GO12" s="9">
        <v>7.9279999999999999</v>
      </c>
      <c r="GP12" s="9">
        <v>3.8319999999999999</v>
      </c>
      <c r="GQ12" s="9">
        <v>4.0960000000000001</v>
      </c>
      <c r="GR12" s="9">
        <v>1.6439999999999999</v>
      </c>
      <c r="GS12" s="9">
        <v>1.3640000000000001</v>
      </c>
      <c r="GT12" s="9">
        <v>0.28000000000000003</v>
      </c>
      <c r="GU12" s="9">
        <v>182.15100000000001</v>
      </c>
      <c r="GV12" s="9">
        <v>103.389</v>
      </c>
      <c r="GW12" s="9">
        <v>78.762</v>
      </c>
      <c r="GX12" s="9">
        <v>43.756999999999998</v>
      </c>
      <c r="GY12" s="9">
        <v>22.771000000000001</v>
      </c>
      <c r="GZ12" s="9">
        <v>20.986000000000001</v>
      </c>
      <c r="HA12" s="9">
        <v>150.31399999999999</v>
      </c>
      <c r="HB12" s="9">
        <v>91.353999999999999</v>
      </c>
      <c r="HC12" s="9">
        <v>58.96</v>
      </c>
      <c r="HD12" s="9">
        <v>2.7749999999999999</v>
      </c>
      <c r="HE12" s="9">
        <v>1.212</v>
      </c>
      <c r="HF12" s="9">
        <v>1.5629999999999999</v>
      </c>
      <c r="HG12" s="9">
        <v>12.792</v>
      </c>
      <c r="HH12" s="9">
        <v>7.5380000000000003</v>
      </c>
      <c r="HI12" s="9">
        <v>5.2539999999999996</v>
      </c>
      <c r="HJ12" s="9">
        <v>1.97</v>
      </c>
      <c r="HK12" s="9">
        <v>0</v>
      </c>
      <c r="HL12" s="9">
        <v>1.97</v>
      </c>
      <c r="HM12" s="9">
        <v>5.4960000000000004</v>
      </c>
      <c r="HN12" s="9">
        <v>3.4820000000000002</v>
      </c>
      <c r="HO12" s="9">
        <v>2.0139999999999998</v>
      </c>
      <c r="HP12" s="9">
        <v>6.9950000000000001</v>
      </c>
      <c r="HQ12" s="9">
        <v>4.6500000000000004</v>
      </c>
      <c r="HR12" s="9">
        <v>2.3450000000000002</v>
      </c>
      <c r="HS12" s="9">
        <v>44.478000000000002</v>
      </c>
      <c r="HT12" s="9">
        <v>23.414000000000001</v>
      </c>
      <c r="HU12" s="9">
        <v>21.064</v>
      </c>
      <c r="HV12" s="9">
        <v>7.7690000000000001</v>
      </c>
      <c r="HW12" s="9">
        <v>3.94</v>
      </c>
      <c r="HX12" s="9">
        <v>3.8290000000000002</v>
      </c>
      <c r="HY12" s="9">
        <v>21.077999999999999</v>
      </c>
      <c r="HZ12" s="9">
        <v>7.7859999999999996</v>
      </c>
      <c r="IA12" s="9">
        <v>13.292</v>
      </c>
      <c r="IB12" s="9">
        <v>15.353</v>
      </c>
      <c r="IC12" s="9">
        <v>8.5380000000000003</v>
      </c>
      <c r="ID12" s="9">
        <v>6.8150000000000004</v>
      </c>
      <c r="IE12" s="9">
        <v>54.62</v>
      </c>
      <c r="IF12" s="9">
        <v>41.158999999999999</v>
      </c>
      <c r="IG12" s="9">
        <v>13.461</v>
      </c>
      <c r="IH12" s="9">
        <v>6.7130000000000001</v>
      </c>
      <c r="II12" s="9">
        <v>3.1659999999999999</v>
      </c>
      <c r="IJ12" s="9">
        <v>3.5470000000000002</v>
      </c>
      <c r="IK12" s="9">
        <v>5.593</v>
      </c>
      <c r="IL12" s="9">
        <v>3.8639999999999999</v>
      </c>
      <c r="IM12" s="9">
        <v>1.7290000000000001</v>
      </c>
      <c r="IN12" s="9">
        <v>0.66300000000000003</v>
      </c>
      <c r="IO12" s="9">
        <v>0.35399999999999998</v>
      </c>
      <c r="IP12" s="9">
        <v>0.309</v>
      </c>
      <c r="IQ12" s="9">
        <v>1.242</v>
      </c>
    </row>
    <row r="13" spans="1:251">
      <c r="A13" s="10">
        <v>42767</v>
      </c>
      <c r="B13" s="9">
        <v>10.545</v>
      </c>
      <c r="C13" s="9">
        <v>5.0410000000000004</v>
      </c>
      <c r="D13" s="9">
        <v>5.5030000000000001</v>
      </c>
      <c r="E13" s="9">
        <v>47.207000000000001</v>
      </c>
      <c r="F13" s="9">
        <v>25.306999999999999</v>
      </c>
      <c r="G13" s="9">
        <v>21.9</v>
      </c>
      <c r="H13" s="9">
        <v>23.702999999999999</v>
      </c>
      <c r="I13" s="9">
        <v>12.436</v>
      </c>
      <c r="J13" s="9">
        <v>11.266999999999999</v>
      </c>
      <c r="K13" s="9">
        <v>38.204999999999998</v>
      </c>
      <c r="L13" s="9">
        <v>22.9</v>
      </c>
      <c r="M13" s="9">
        <v>15.305</v>
      </c>
      <c r="N13" s="9">
        <v>12.944000000000001</v>
      </c>
      <c r="O13" s="9">
        <v>5.9359999999999999</v>
      </c>
      <c r="P13" s="9">
        <v>7.0069999999999997</v>
      </c>
      <c r="Q13" s="9">
        <v>24.757000000000001</v>
      </c>
      <c r="R13" s="9">
        <v>14.574999999999999</v>
      </c>
      <c r="S13" s="9">
        <v>10.183</v>
      </c>
      <c r="T13" s="9">
        <v>10.76</v>
      </c>
      <c r="U13" s="9">
        <v>6.5</v>
      </c>
      <c r="V13" s="9">
        <v>4.26</v>
      </c>
      <c r="W13" s="9">
        <v>13.448</v>
      </c>
      <c r="X13" s="9">
        <v>8.3249999999999993</v>
      </c>
      <c r="Y13" s="9">
        <v>5.1230000000000002</v>
      </c>
      <c r="Z13" s="9">
        <v>2.2120000000000002</v>
      </c>
      <c r="AA13" s="9">
        <v>0.97599999999999998</v>
      </c>
      <c r="AB13" s="9">
        <v>1.236</v>
      </c>
      <c r="AC13" s="9">
        <v>2.4409999999999998</v>
      </c>
      <c r="AD13" s="9">
        <v>1.52</v>
      </c>
      <c r="AE13" s="9">
        <v>0.92100000000000004</v>
      </c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>
        <v>46.895000000000003</v>
      </c>
      <c r="DA13" s="9">
        <v>24.55</v>
      </c>
      <c r="DB13" s="9">
        <v>22.346</v>
      </c>
      <c r="DC13" s="9">
        <v>26.785</v>
      </c>
      <c r="DD13" s="9">
        <v>12.074</v>
      </c>
      <c r="DE13" s="9">
        <v>14.71</v>
      </c>
      <c r="DF13" s="9">
        <v>110.639</v>
      </c>
      <c r="DG13" s="9">
        <v>54.581000000000003</v>
      </c>
      <c r="DH13" s="9">
        <v>56.058999999999997</v>
      </c>
      <c r="DI13" s="9">
        <v>8.9600000000000009</v>
      </c>
      <c r="DJ13" s="9">
        <v>6.04</v>
      </c>
      <c r="DK13" s="9">
        <v>2.9209999999999998</v>
      </c>
      <c r="DL13" s="9">
        <v>86.372</v>
      </c>
      <c r="DM13" s="9">
        <v>53.097999999999999</v>
      </c>
      <c r="DN13" s="9">
        <v>33.273000000000003</v>
      </c>
      <c r="DO13" s="9">
        <v>1.7889999999999999</v>
      </c>
      <c r="DP13" s="9">
        <v>1.4</v>
      </c>
      <c r="DQ13" s="9">
        <v>0.38900000000000001</v>
      </c>
      <c r="DR13" s="9">
        <v>21.262</v>
      </c>
      <c r="DS13" s="9">
        <v>11.435</v>
      </c>
      <c r="DT13" s="9">
        <v>9.827</v>
      </c>
      <c r="DU13" s="9">
        <v>0.34</v>
      </c>
      <c r="DV13" s="9">
        <v>0</v>
      </c>
      <c r="DW13" s="9">
        <v>0.34</v>
      </c>
      <c r="DX13" s="9">
        <v>5.8259999999999996</v>
      </c>
      <c r="DY13" s="9">
        <v>2.4329999999999998</v>
      </c>
      <c r="DZ13" s="9">
        <v>3.3929999999999998</v>
      </c>
      <c r="EA13" s="9">
        <v>21.277000000000001</v>
      </c>
      <c r="EB13" s="9">
        <v>8.4770000000000003</v>
      </c>
      <c r="EC13" s="9">
        <v>12.801</v>
      </c>
      <c r="ED13" s="9">
        <v>78.2</v>
      </c>
      <c r="EE13" s="9">
        <v>40.732999999999997</v>
      </c>
      <c r="EF13" s="9">
        <v>37.466999999999999</v>
      </c>
      <c r="EG13" s="9">
        <v>41.780999999999999</v>
      </c>
      <c r="EH13" s="9">
        <v>24.033999999999999</v>
      </c>
      <c r="EI13" s="9">
        <v>17.747</v>
      </c>
      <c r="EJ13" s="9">
        <v>64.08</v>
      </c>
      <c r="EK13" s="9">
        <v>32.963000000000001</v>
      </c>
      <c r="EL13" s="9">
        <v>31.117000000000001</v>
      </c>
      <c r="EM13" s="9">
        <v>37.411000000000001</v>
      </c>
      <c r="EN13" s="9">
        <v>20.664999999999999</v>
      </c>
      <c r="EO13" s="9">
        <v>16.745999999999999</v>
      </c>
      <c r="EP13" s="9">
        <v>28.32</v>
      </c>
      <c r="EQ13" s="9">
        <v>14.766999999999999</v>
      </c>
      <c r="ER13" s="9">
        <v>13.553000000000001</v>
      </c>
      <c r="ES13" s="9">
        <v>25.568000000000001</v>
      </c>
      <c r="ET13" s="9">
        <v>14.731</v>
      </c>
      <c r="EU13" s="9">
        <v>10.837</v>
      </c>
      <c r="EV13" s="9">
        <v>57.466000000000001</v>
      </c>
      <c r="EW13" s="9">
        <v>32.887</v>
      </c>
      <c r="EX13" s="9">
        <v>24.579000000000001</v>
      </c>
      <c r="EY13" s="9">
        <v>32.909999999999997</v>
      </c>
      <c r="EZ13" s="9">
        <v>15.5</v>
      </c>
      <c r="FA13" s="9">
        <v>17.41</v>
      </c>
      <c r="FB13" s="9">
        <v>5.3620000000000001</v>
      </c>
      <c r="FC13" s="9">
        <v>1.458</v>
      </c>
      <c r="FD13" s="9">
        <v>3.903</v>
      </c>
      <c r="FE13" s="9">
        <v>5.3680000000000003</v>
      </c>
      <c r="FF13" s="9">
        <v>3.3740000000000001</v>
      </c>
      <c r="FG13" s="9">
        <v>1.994</v>
      </c>
      <c r="FH13" s="9">
        <v>8.8889999999999993</v>
      </c>
      <c r="FI13" s="9">
        <v>4.1890000000000001</v>
      </c>
      <c r="FJ13" s="9">
        <v>4.7</v>
      </c>
      <c r="FK13" s="9">
        <v>4.7130000000000001</v>
      </c>
      <c r="FL13" s="9">
        <v>1.6779999999999999</v>
      </c>
      <c r="FM13" s="9">
        <v>3.0350000000000001</v>
      </c>
      <c r="FN13" s="9">
        <v>36.094000000000001</v>
      </c>
      <c r="FO13" s="9">
        <v>18.507999999999999</v>
      </c>
      <c r="FP13" s="9">
        <v>17.585999999999999</v>
      </c>
      <c r="FQ13" s="9">
        <v>11.922000000000001</v>
      </c>
      <c r="FR13" s="9">
        <v>7.6</v>
      </c>
      <c r="FS13" s="9">
        <v>4.3230000000000004</v>
      </c>
      <c r="FT13" s="9">
        <v>25.989000000000001</v>
      </c>
      <c r="FU13" s="9">
        <v>15.067</v>
      </c>
      <c r="FV13" s="9">
        <v>10.923</v>
      </c>
      <c r="FW13" s="9">
        <v>15.137</v>
      </c>
      <c r="FX13" s="9">
        <v>11.292999999999999</v>
      </c>
      <c r="FY13" s="9">
        <v>3.8450000000000002</v>
      </c>
      <c r="FZ13" s="9">
        <v>76.656000000000006</v>
      </c>
      <c r="GA13" s="9">
        <v>40.063000000000002</v>
      </c>
      <c r="GB13" s="9">
        <v>36.593000000000004</v>
      </c>
      <c r="GC13" s="9">
        <v>49.015000000000001</v>
      </c>
      <c r="GD13" s="9">
        <v>27.202999999999999</v>
      </c>
      <c r="GE13" s="9">
        <v>21.811</v>
      </c>
      <c r="GF13" s="9">
        <v>33.22</v>
      </c>
      <c r="GG13" s="9">
        <v>18.082000000000001</v>
      </c>
      <c r="GH13" s="9">
        <v>15.138</v>
      </c>
      <c r="GI13" s="9">
        <v>9.24</v>
      </c>
      <c r="GJ13" s="9">
        <v>6.24</v>
      </c>
      <c r="GK13" s="9">
        <v>3</v>
      </c>
      <c r="GL13" s="9">
        <v>14.002000000000001</v>
      </c>
      <c r="GM13" s="9">
        <v>7.5860000000000003</v>
      </c>
      <c r="GN13" s="9">
        <v>6.4160000000000004</v>
      </c>
      <c r="GO13" s="9">
        <v>10.003</v>
      </c>
      <c r="GP13" s="9">
        <v>6.6550000000000002</v>
      </c>
      <c r="GQ13" s="9">
        <v>3.3479999999999999</v>
      </c>
      <c r="GR13" s="9">
        <v>2.2629999999999999</v>
      </c>
      <c r="GS13" s="9">
        <v>1.294</v>
      </c>
      <c r="GT13" s="9">
        <v>0.96899999999999997</v>
      </c>
      <c r="GU13" s="9">
        <v>166.72200000000001</v>
      </c>
      <c r="GV13" s="9">
        <v>89.72</v>
      </c>
      <c r="GW13" s="9">
        <v>77.001999999999995</v>
      </c>
      <c r="GX13" s="9">
        <v>47.021000000000001</v>
      </c>
      <c r="GY13" s="9">
        <v>20.974</v>
      </c>
      <c r="GZ13" s="9">
        <v>26.047999999999998</v>
      </c>
      <c r="HA13" s="9">
        <v>134.31700000000001</v>
      </c>
      <c r="HB13" s="9">
        <v>71.346999999999994</v>
      </c>
      <c r="HC13" s="9">
        <v>62.97</v>
      </c>
      <c r="HD13" s="9">
        <v>2.681</v>
      </c>
      <c r="HE13" s="9">
        <v>0.84699999999999998</v>
      </c>
      <c r="HF13" s="9">
        <v>1.8340000000000001</v>
      </c>
      <c r="HG13" s="9">
        <v>7.8529999999999998</v>
      </c>
      <c r="HH13" s="9">
        <v>2.6909999999999998</v>
      </c>
      <c r="HI13" s="9">
        <v>5.1619999999999999</v>
      </c>
      <c r="HJ13" s="9">
        <v>1.532</v>
      </c>
      <c r="HK13" s="9">
        <v>0.73699999999999999</v>
      </c>
      <c r="HL13" s="9">
        <v>0.79500000000000004</v>
      </c>
      <c r="HM13" s="9">
        <v>5.0780000000000003</v>
      </c>
      <c r="HN13" s="9">
        <v>2.786</v>
      </c>
      <c r="HO13" s="9">
        <v>2.2919999999999998</v>
      </c>
      <c r="HP13" s="9">
        <v>11.869</v>
      </c>
      <c r="HQ13" s="9">
        <v>3.9289999999999998</v>
      </c>
      <c r="HR13" s="9">
        <v>7.9409999999999998</v>
      </c>
      <c r="HS13" s="9">
        <v>34.706000000000003</v>
      </c>
      <c r="HT13" s="9">
        <v>16.922000000000001</v>
      </c>
      <c r="HU13" s="9">
        <v>17.783999999999999</v>
      </c>
      <c r="HV13" s="9">
        <v>8.2530000000000001</v>
      </c>
      <c r="HW13" s="9">
        <v>2.7109999999999999</v>
      </c>
      <c r="HX13" s="9">
        <v>5.5419999999999998</v>
      </c>
      <c r="HY13" s="9">
        <v>32.063000000000002</v>
      </c>
      <c r="HZ13" s="9">
        <v>14.292</v>
      </c>
      <c r="IA13" s="9">
        <v>17.771000000000001</v>
      </c>
      <c r="IB13" s="9">
        <v>13.076000000000001</v>
      </c>
      <c r="IC13" s="9">
        <v>6.9740000000000002</v>
      </c>
      <c r="ID13" s="9">
        <v>6.1020000000000003</v>
      </c>
      <c r="IE13" s="9">
        <v>46.058</v>
      </c>
      <c r="IF13" s="9">
        <v>31.157</v>
      </c>
      <c r="IG13" s="9">
        <v>14.9</v>
      </c>
      <c r="IH13" s="9">
        <v>6.633</v>
      </c>
      <c r="II13" s="9">
        <v>4.2809999999999997</v>
      </c>
      <c r="IJ13" s="9">
        <v>2.351</v>
      </c>
      <c r="IK13" s="9">
        <v>4.4580000000000002</v>
      </c>
      <c r="IL13" s="9">
        <v>1.8740000000000001</v>
      </c>
      <c r="IM13" s="9">
        <v>2.5840000000000001</v>
      </c>
      <c r="IN13" s="9">
        <v>1.204</v>
      </c>
      <c r="IO13" s="9">
        <v>0.75900000000000001</v>
      </c>
      <c r="IP13" s="9">
        <v>0.44600000000000001</v>
      </c>
      <c r="IQ13" s="9">
        <v>2.4910000000000001</v>
      </c>
    </row>
    <row r="14" spans="1:251">
      <c r="A14" s="10">
        <v>43132</v>
      </c>
      <c r="B14" s="9">
        <v>11.101000000000001</v>
      </c>
      <c r="C14" s="9">
        <v>3.9220000000000002</v>
      </c>
      <c r="D14" s="9">
        <v>7.18</v>
      </c>
      <c r="E14" s="9">
        <v>45.343000000000004</v>
      </c>
      <c r="F14" s="9">
        <v>23.547999999999998</v>
      </c>
      <c r="G14" s="9">
        <v>21.795000000000002</v>
      </c>
      <c r="H14" s="9">
        <v>21.231000000000002</v>
      </c>
      <c r="I14" s="9">
        <v>13.125</v>
      </c>
      <c r="J14" s="9">
        <v>8.1059999999999999</v>
      </c>
      <c r="K14" s="9">
        <v>58.429000000000002</v>
      </c>
      <c r="L14" s="9">
        <v>32.893999999999998</v>
      </c>
      <c r="M14" s="9">
        <v>25.533999999999999</v>
      </c>
      <c r="N14" s="9">
        <v>12.366</v>
      </c>
      <c r="O14" s="9">
        <v>7.03</v>
      </c>
      <c r="P14" s="9">
        <v>5.3360000000000003</v>
      </c>
      <c r="Q14" s="9">
        <v>38.33</v>
      </c>
      <c r="R14" s="9">
        <v>20.853999999999999</v>
      </c>
      <c r="S14" s="9">
        <v>17.475999999999999</v>
      </c>
      <c r="T14" s="9">
        <v>8.8650000000000002</v>
      </c>
      <c r="U14" s="9">
        <v>6.0949999999999998</v>
      </c>
      <c r="V14" s="9">
        <v>2.77</v>
      </c>
      <c r="W14" s="9">
        <v>20.099</v>
      </c>
      <c r="X14" s="9">
        <v>12.04</v>
      </c>
      <c r="Y14" s="9">
        <v>8.0579999999999998</v>
      </c>
      <c r="Z14" s="9">
        <v>1.514</v>
      </c>
      <c r="AA14" s="9">
        <v>0.93899999999999995</v>
      </c>
      <c r="AB14" s="9">
        <v>0.57399999999999995</v>
      </c>
      <c r="AC14" s="9">
        <v>2.93</v>
      </c>
      <c r="AD14" s="9">
        <v>2.5790000000000002</v>
      </c>
      <c r="AE14" s="9">
        <v>0.35</v>
      </c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>
        <v>51.517000000000003</v>
      </c>
      <c r="DA14" s="9">
        <v>27.776</v>
      </c>
      <c r="DB14" s="9">
        <v>23.741</v>
      </c>
      <c r="DC14" s="9">
        <v>26.564</v>
      </c>
      <c r="DD14" s="9">
        <v>12.747</v>
      </c>
      <c r="DE14" s="9">
        <v>13.816000000000001</v>
      </c>
      <c r="DF14" s="9">
        <v>127.248</v>
      </c>
      <c r="DG14" s="9">
        <v>68.463999999999999</v>
      </c>
      <c r="DH14" s="9">
        <v>58.783999999999999</v>
      </c>
      <c r="DI14" s="9">
        <v>6.8869999999999996</v>
      </c>
      <c r="DJ14" s="9">
        <v>4.4649999999999999</v>
      </c>
      <c r="DK14" s="9">
        <v>2.4220000000000002</v>
      </c>
      <c r="DL14" s="9">
        <v>88.521000000000001</v>
      </c>
      <c r="DM14" s="9">
        <v>50.978000000000002</v>
      </c>
      <c r="DN14" s="9">
        <v>37.542999999999999</v>
      </c>
      <c r="DO14" s="9">
        <v>2.0099999999999998</v>
      </c>
      <c r="DP14" s="9">
        <v>1.7529999999999999</v>
      </c>
      <c r="DQ14" s="9">
        <v>0.25700000000000001</v>
      </c>
      <c r="DR14" s="9">
        <v>19.603000000000002</v>
      </c>
      <c r="DS14" s="9">
        <v>11.375</v>
      </c>
      <c r="DT14" s="9">
        <v>8.2279999999999998</v>
      </c>
      <c r="DU14" s="9">
        <v>0.55300000000000005</v>
      </c>
      <c r="DV14" s="9">
        <v>0.55300000000000005</v>
      </c>
      <c r="DW14" s="9">
        <v>0</v>
      </c>
      <c r="DX14" s="9">
        <v>5.0869999999999997</v>
      </c>
      <c r="DY14" s="9">
        <v>3.891</v>
      </c>
      <c r="DZ14" s="9">
        <v>1.196</v>
      </c>
      <c r="EA14" s="9">
        <v>12.896000000000001</v>
      </c>
      <c r="EB14" s="9">
        <v>5.3239999999999998</v>
      </c>
      <c r="EC14" s="9">
        <v>7.5720000000000001</v>
      </c>
      <c r="ED14" s="9">
        <v>81.625</v>
      </c>
      <c r="EE14" s="9">
        <v>45.539000000000001</v>
      </c>
      <c r="EF14" s="9">
        <v>36.085999999999999</v>
      </c>
      <c r="EG14" s="9">
        <v>42.848999999999997</v>
      </c>
      <c r="EH14" s="9">
        <v>24.228000000000002</v>
      </c>
      <c r="EI14" s="9">
        <v>18.620999999999999</v>
      </c>
      <c r="EJ14" s="9">
        <v>68.069000000000003</v>
      </c>
      <c r="EK14" s="9">
        <v>38.334000000000003</v>
      </c>
      <c r="EL14" s="9">
        <v>29.734999999999999</v>
      </c>
      <c r="EM14" s="9">
        <v>35.347000000000001</v>
      </c>
      <c r="EN14" s="9">
        <v>18.683</v>
      </c>
      <c r="EO14" s="9">
        <v>16.664000000000001</v>
      </c>
      <c r="EP14" s="9">
        <v>29.474</v>
      </c>
      <c r="EQ14" s="9">
        <v>15.917999999999999</v>
      </c>
      <c r="ER14" s="9">
        <v>13.555999999999999</v>
      </c>
      <c r="ES14" s="9">
        <v>23.196000000000002</v>
      </c>
      <c r="ET14" s="9">
        <v>13.11</v>
      </c>
      <c r="EU14" s="9">
        <v>10.086</v>
      </c>
      <c r="EV14" s="9">
        <v>56.052</v>
      </c>
      <c r="EW14" s="9">
        <v>32.82</v>
      </c>
      <c r="EX14" s="9">
        <v>23.231000000000002</v>
      </c>
      <c r="EY14" s="9">
        <v>29.748000000000001</v>
      </c>
      <c r="EZ14" s="9">
        <v>17.547000000000001</v>
      </c>
      <c r="FA14" s="9">
        <v>12.202</v>
      </c>
      <c r="FB14" s="9">
        <v>3.46</v>
      </c>
      <c r="FC14" s="9">
        <v>2.0550000000000002</v>
      </c>
      <c r="FD14" s="9">
        <v>1.405</v>
      </c>
      <c r="FE14" s="9">
        <v>8.6620000000000008</v>
      </c>
      <c r="FF14" s="9">
        <v>5.1109999999999998</v>
      </c>
      <c r="FG14" s="9">
        <v>3.5510000000000002</v>
      </c>
      <c r="FH14" s="9">
        <v>8.2880000000000003</v>
      </c>
      <c r="FI14" s="9">
        <v>4.3390000000000004</v>
      </c>
      <c r="FJ14" s="9">
        <v>3.9489999999999998</v>
      </c>
      <c r="FK14" s="9">
        <v>5.5359999999999996</v>
      </c>
      <c r="FL14" s="9">
        <v>3.129</v>
      </c>
      <c r="FM14" s="9">
        <v>2.407</v>
      </c>
      <c r="FN14" s="9">
        <v>35.03</v>
      </c>
      <c r="FO14" s="9">
        <v>21.181999999999999</v>
      </c>
      <c r="FP14" s="9">
        <v>13.848000000000001</v>
      </c>
      <c r="FQ14" s="9">
        <v>9.1760000000000002</v>
      </c>
      <c r="FR14" s="9">
        <v>4.4260000000000002</v>
      </c>
      <c r="FS14" s="9">
        <v>4.75</v>
      </c>
      <c r="FT14" s="9">
        <v>23.376000000000001</v>
      </c>
      <c r="FU14" s="9">
        <v>14.090999999999999</v>
      </c>
      <c r="FV14" s="9">
        <v>9.2850000000000001</v>
      </c>
      <c r="FW14" s="9">
        <v>11.066000000000001</v>
      </c>
      <c r="FX14" s="9">
        <v>7.1550000000000002</v>
      </c>
      <c r="FY14" s="9">
        <v>3.9119999999999999</v>
      </c>
      <c r="FZ14" s="9">
        <v>81.147000000000006</v>
      </c>
      <c r="GA14" s="9">
        <v>44.921999999999997</v>
      </c>
      <c r="GB14" s="9">
        <v>36.225000000000001</v>
      </c>
      <c r="GC14" s="9">
        <v>46.984999999999999</v>
      </c>
      <c r="GD14" s="9">
        <v>26.460999999999999</v>
      </c>
      <c r="GE14" s="9">
        <v>20.523</v>
      </c>
      <c r="GF14" s="9">
        <v>34.216000000000001</v>
      </c>
      <c r="GG14" s="9">
        <v>20.178000000000001</v>
      </c>
      <c r="GH14" s="9">
        <v>14.038</v>
      </c>
      <c r="GI14" s="9">
        <v>11.085000000000001</v>
      </c>
      <c r="GJ14" s="9">
        <v>4.9939999999999998</v>
      </c>
      <c r="GK14" s="9">
        <v>6.09</v>
      </c>
      <c r="GL14" s="9">
        <v>16.338000000000001</v>
      </c>
      <c r="GM14" s="9">
        <v>10.451000000000001</v>
      </c>
      <c r="GN14" s="9">
        <v>5.8869999999999996</v>
      </c>
      <c r="GO14" s="9">
        <v>8.8070000000000004</v>
      </c>
      <c r="GP14" s="9">
        <v>4.226</v>
      </c>
      <c r="GQ14" s="9">
        <v>4.5810000000000004</v>
      </c>
      <c r="GR14" s="9">
        <v>0.64700000000000002</v>
      </c>
      <c r="GS14" s="9">
        <v>0</v>
      </c>
      <c r="GT14" s="9">
        <v>0.64700000000000002</v>
      </c>
      <c r="GU14" s="9">
        <v>185.297</v>
      </c>
      <c r="GV14" s="9">
        <v>104.652</v>
      </c>
      <c r="GW14" s="9">
        <v>80.644999999999996</v>
      </c>
      <c r="GX14" s="9">
        <v>45.725999999999999</v>
      </c>
      <c r="GY14" s="9">
        <v>24.056000000000001</v>
      </c>
      <c r="GZ14" s="9">
        <v>21.669</v>
      </c>
      <c r="HA14" s="9">
        <v>142.98699999999999</v>
      </c>
      <c r="HB14" s="9">
        <v>81.757000000000005</v>
      </c>
      <c r="HC14" s="9">
        <v>61.23</v>
      </c>
      <c r="HD14" s="9">
        <v>3.5609999999999999</v>
      </c>
      <c r="HE14" s="9">
        <v>1.387</v>
      </c>
      <c r="HF14" s="9">
        <v>2.1749999999999998</v>
      </c>
      <c r="HG14" s="9">
        <v>10.852</v>
      </c>
      <c r="HH14" s="9">
        <v>5.3019999999999996</v>
      </c>
      <c r="HI14" s="9">
        <v>5.55</v>
      </c>
      <c r="HJ14" s="9">
        <v>1.345</v>
      </c>
      <c r="HK14" s="9">
        <v>0.252</v>
      </c>
      <c r="HL14" s="9">
        <v>1.093</v>
      </c>
      <c r="HM14" s="9">
        <v>8.3650000000000002</v>
      </c>
      <c r="HN14" s="9">
        <v>3.2669999999999999</v>
      </c>
      <c r="HO14" s="9">
        <v>5.0979999999999999</v>
      </c>
      <c r="HP14" s="9">
        <v>11.153</v>
      </c>
      <c r="HQ14" s="9">
        <v>5.585</v>
      </c>
      <c r="HR14" s="9">
        <v>5.5679999999999996</v>
      </c>
      <c r="HS14" s="9">
        <v>38.329000000000001</v>
      </c>
      <c r="HT14" s="9">
        <v>20.309999999999999</v>
      </c>
      <c r="HU14" s="9">
        <v>18.018999999999998</v>
      </c>
      <c r="HV14" s="9">
        <v>4.415</v>
      </c>
      <c r="HW14" s="9">
        <v>2.613</v>
      </c>
      <c r="HX14" s="9">
        <v>1.802</v>
      </c>
      <c r="HY14" s="9">
        <v>21.379000000000001</v>
      </c>
      <c r="HZ14" s="9">
        <v>10.965999999999999</v>
      </c>
      <c r="IA14" s="9">
        <v>10.413</v>
      </c>
      <c r="IB14" s="9">
        <v>17.135999999999999</v>
      </c>
      <c r="IC14" s="9">
        <v>9.391</v>
      </c>
      <c r="ID14" s="9">
        <v>7.7460000000000004</v>
      </c>
      <c r="IE14" s="9">
        <v>47.33</v>
      </c>
      <c r="IF14" s="9">
        <v>32.531999999999996</v>
      </c>
      <c r="IG14" s="9">
        <v>14.798</v>
      </c>
      <c r="IH14" s="9">
        <v>4.7759999999999998</v>
      </c>
      <c r="II14" s="9">
        <v>2.798</v>
      </c>
      <c r="IJ14" s="9">
        <v>1.978</v>
      </c>
      <c r="IK14" s="9">
        <v>12.186999999999999</v>
      </c>
      <c r="IL14" s="9">
        <v>6.3710000000000004</v>
      </c>
      <c r="IM14" s="9">
        <v>5.8159999999999998</v>
      </c>
      <c r="IN14" s="9">
        <v>1.1419999999999999</v>
      </c>
      <c r="IO14" s="9">
        <v>0.46100000000000002</v>
      </c>
      <c r="IP14" s="9">
        <v>0.68100000000000005</v>
      </c>
      <c r="IQ14" s="9">
        <v>0.45700000000000002</v>
      </c>
    </row>
    <row r="15" spans="1:251">
      <c r="A15" s="10">
        <v>43497</v>
      </c>
      <c r="B15" s="9">
        <v>11.705</v>
      </c>
      <c r="C15" s="9">
        <v>4.6609999999999996</v>
      </c>
      <c r="D15" s="9">
        <v>7.0449999999999999</v>
      </c>
      <c r="E15" s="9">
        <v>52.746000000000002</v>
      </c>
      <c r="F15" s="9">
        <v>32.002000000000002</v>
      </c>
      <c r="G15" s="9">
        <v>20.744</v>
      </c>
      <c r="H15" s="9">
        <v>26.286999999999999</v>
      </c>
      <c r="I15" s="9">
        <v>15.785</v>
      </c>
      <c r="J15" s="9">
        <v>10.502000000000001</v>
      </c>
      <c r="K15" s="9">
        <v>55.408000000000001</v>
      </c>
      <c r="L15" s="9">
        <v>33.978000000000002</v>
      </c>
      <c r="M15" s="9">
        <v>21.43</v>
      </c>
      <c r="N15" s="9">
        <v>14.462999999999999</v>
      </c>
      <c r="O15" s="9">
        <v>7.548</v>
      </c>
      <c r="P15" s="9">
        <v>6.915</v>
      </c>
      <c r="Q15" s="9">
        <v>35.78</v>
      </c>
      <c r="R15" s="9">
        <v>22.518000000000001</v>
      </c>
      <c r="S15" s="9">
        <v>13.262</v>
      </c>
      <c r="T15" s="9">
        <v>11.824</v>
      </c>
      <c r="U15" s="9">
        <v>8.2370000000000001</v>
      </c>
      <c r="V15" s="9">
        <v>3.5870000000000002</v>
      </c>
      <c r="W15" s="9">
        <v>19.628</v>
      </c>
      <c r="X15" s="9">
        <v>11.46</v>
      </c>
      <c r="Y15" s="9">
        <v>8.1679999999999993</v>
      </c>
      <c r="Z15" s="9">
        <v>0.34699999999999998</v>
      </c>
      <c r="AA15" s="9">
        <v>0.34699999999999998</v>
      </c>
      <c r="AB15" s="9">
        <v>0</v>
      </c>
      <c r="AC15" s="9">
        <v>5.1879999999999997</v>
      </c>
      <c r="AD15" s="9">
        <v>3.2240000000000002</v>
      </c>
      <c r="AE15" s="9">
        <v>1.964</v>
      </c>
      <c r="AF15" s="9">
        <v>71.397000000000006</v>
      </c>
      <c r="AG15" s="9">
        <v>39.51</v>
      </c>
      <c r="AH15" s="9">
        <v>31.888000000000002</v>
      </c>
      <c r="AI15" s="9">
        <v>211.82599999999999</v>
      </c>
      <c r="AJ15" s="9">
        <v>115.786</v>
      </c>
      <c r="AK15" s="9">
        <v>96.040999999999997</v>
      </c>
      <c r="AL15" s="9">
        <v>28.972000000000001</v>
      </c>
      <c r="AM15" s="9">
        <v>16.004999999999999</v>
      </c>
      <c r="AN15" s="9">
        <v>12.967000000000001</v>
      </c>
      <c r="AO15" s="9">
        <v>131.001</v>
      </c>
      <c r="AP15" s="9">
        <v>76.793999999999997</v>
      </c>
      <c r="AQ15" s="9">
        <v>54.207000000000001</v>
      </c>
      <c r="AR15" s="9">
        <v>17.114000000000001</v>
      </c>
      <c r="AS15" s="9">
        <v>7.2880000000000003</v>
      </c>
      <c r="AT15" s="9">
        <v>9.827</v>
      </c>
      <c r="AU15" s="9">
        <v>71.531000000000006</v>
      </c>
      <c r="AV15" s="9">
        <v>46.588000000000001</v>
      </c>
      <c r="AW15" s="9">
        <v>24.943000000000001</v>
      </c>
      <c r="AX15" s="9">
        <v>11.856999999999999</v>
      </c>
      <c r="AY15" s="9">
        <v>8.7170000000000005</v>
      </c>
      <c r="AZ15" s="9">
        <v>3.14</v>
      </c>
      <c r="BA15" s="9">
        <v>59.47</v>
      </c>
      <c r="BB15" s="9">
        <v>30.206</v>
      </c>
      <c r="BC15" s="9">
        <v>29.263999999999999</v>
      </c>
      <c r="BD15" s="9">
        <v>6.891</v>
      </c>
      <c r="BE15" s="9">
        <v>1.7789999999999999</v>
      </c>
      <c r="BF15" s="9">
        <v>5.1109999999999998</v>
      </c>
      <c r="BG15" s="9">
        <v>12.263</v>
      </c>
      <c r="BH15" s="9">
        <v>3.3069999999999999</v>
      </c>
      <c r="BI15" s="9">
        <v>8.9559999999999995</v>
      </c>
      <c r="BJ15" s="9">
        <v>9.359</v>
      </c>
      <c r="BK15" s="9">
        <v>3.63</v>
      </c>
      <c r="BL15" s="9">
        <v>5.73</v>
      </c>
      <c r="BM15" s="9">
        <v>23.724</v>
      </c>
      <c r="BN15" s="9">
        <v>9.33</v>
      </c>
      <c r="BO15" s="9">
        <v>14.394</v>
      </c>
      <c r="BP15" s="9">
        <v>21.053999999999998</v>
      </c>
      <c r="BQ15" s="9">
        <v>14.231999999999999</v>
      </c>
      <c r="BR15" s="9">
        <v>6.8220000000000001</v>
      </c>
      <c r="BS15" s="9">
        <v>36.863999999999997</v>
      </c>
      <c r="BT15" s="9">
        <v>21.248000000000001</v>
      </c>
      <c r="BU15" s="9">
        <v>15.616</v>
      </c>
      <c r="BV15" s="9">
        <v>5.1219999999999999</v>
      </c>
      <c r="BW15" s="9">
        <v>3.8639999999999999</v>
      </c>
      <c r="BX15" s="9">
        <v>1.258</v>
      </c>
      <c r="BY15" s="9">
        <v>7.9749999999999996</v>
      </c>
      <c r="BZ15" s="9">
        <v>5.1059999999999999</v>
      </c>
      <c r="CA15" s="9">
        <v>2.8679999999999999</v>
      </c>
      <c r="CB15" s="9">
        <v>12.94</v>
      </c>
      <c r="CC15" s="9">
        <v>7.202</v>
      </c>
      <c r="CD15" s="9">
        <v>5.7370000000000001</v>
      </c>
      <c r="CE15" s="9">
        <v>36.529000000000003</v>
      </c>
      <c r="CF15" s="9">
        <v>23.11</v>
      </c>
      <c r="CG15" s="9">
        <v>13.42</v>
      </c>
      <c r="CH15" s="9">
        <v>9.6890000000000001</v>
      </c>
      <c r="CI15" s="9">
        <v>4.7370000000000001</v>
      </c>
      <c r="CJ15" s="9">
        <v>4.9530000000000003</v>
      </c>
      <c r="CK15" s="9">
        <v>20.609000000000002</v>
      </c>
      <c r="CL15" s="9">
        <v>11.045</v>
      </c>
      <c r="CM15" s="9">
        <v>9.5640000000000001</v>
      </c>
      <c r="CN15" s="9">
        <v>3.25</v>
      </c>
      <c r="CO15" s="9">
        <v>2.4660000000000002</v>
      </c>
      <c r="CP15" s="9">
        <v>0.78500000000000003</v>
      </c>
      <c r="CQ15" s="9">
        <v>15.92</v>
      </c>
      <c r="CR15" s="9">
        <v>12.065</v>
      </c>
      <c r="CS15" s="9">
        <v>3.855</v>
      </c>
      <c r="CT15" s="9">
        <v>1.639</v>
      </c>
      <c r="CU15" s="9">
        <v>0.94599999999999995</v>
      </c>
      <c r="CV15" s="9">
        <v>0.69399999999999995</v>
      </c>
      <c r="CW15" s="9">
        <v>1.2330000000000001</v>
      </c>
      <c r="CX15" s="9">
        <v>1.2330000000000001</v>
      </c>
      <c r="CY15" s="9">
        <v>0</v>
      </c>
      <c r="CZ15" s="9">
        <v>51.82</v>
      </c>
      <c r="DA15" s="9">
        <v>28.16</v>
      </c>
      <c r="DB15" s="9">
        <v>23.66</v>
      </c>
      <c r="DC15" s="9">
        <v>25.039000000000001</v>
      </c>
      <c r="DD15" s="9">
        <v>14.172000000000001</v>
      </c>
      <c r="DE15" s="9">
        <v>10.867000000000001</v>
      </c>
      <c r="DF15" s="9">
        <v>115.748</v>
      </c>
      <c r="DG15" s="9">
        <v>54.399000000000001</v>
      </c>
      <c r="DH15" s="9">
        <v>61.348999999999997</v>
      </c>
      <c r="DI15" s="9">
        <v>6.5810000000000004</v>
      </c>
      <c r="DJ15" s="9">
        <v>3.8959999999999999</v>
      </c>
      <c r="DK15" s="9">
        <v>2.6840000000000002</v>
      </c>
      <c r="DL15" s="9">
        <v>109.604</v>
      </c>
      <c r="DM15" s="9">
        <v>72.825999999999993</v>
      </c>
      <c r="DN15" s="9">
        <v>36.777999999999999</v>
      </c>
      <c r="DO15" s="9">
        <v>2.222</v>
      </c>
      <c r="DP15" s="9">
        <v>1.429</v>
      </c>
      <c r="DQ15" s="9">
        <v>0.79200000000000004</v>
      </c>
      <c r="DR15" s="9">
        <v>19.204000000000001</v>
      </c>
      <c r="DS15" s="9">
        <v>9.65</v>
      </c>
      <c r="DT15" s="9">
        <v>9.5540000000000003</v>
      </c>
      <c r="DU15" s="9">
        <v>0.315</v>
      </c>
      <c r="DV15" s="9">
        <v>0</v>
      </c>
      <c r="DW15" s="9">
        <v>0.315</v>
      </c>
      <c r="DX15" s="9">
        <v>5.0330000000000004</v>
      </c>
      <c r="DY15" s="9">
        <v>3.254</v>
      </c>
      <c r="DZ15" s="9">
        <v>1.7789999999999999</v>
      </c>
      <c r="EA15" s="9">
        <v>16.271000000000001</v>
      </c>
      <c r="EB15" s="9">
        <v>6.6040000000000001</v>
      </c>
      <c r="EC15" s="9">
        <v>9.6669999999999998</v>
      </c>
      <c r="ED15" s="9">
        <v>78.718000000000004</v>
      </c>
      <c r="EE15" s="9">
        <v>44.445</v>
      </c>
      <c r="EF15" s="9">
        <v>34.273000000000003</v>
      </c>
      <c r="EG15" s="9">
        <v>36.417000000000002</v>
      </c>
      <c r="EH15" s="9">
        <v>19.39</v>
      </c>
      <c r="EI15" s="9">
        <v>17.027000000000001</v>
      </c>
      <c r="EJ15" s="9">
        <v>64.665000000000006</v>
      </c>
      <c r="EK15" s="9">
        <v>35.935000000000002</v>
      </c>
      <c r="EL15" s="9">
        <v>28.73</v>
      </c>
      <c r="EM15" s="9">
        <v>32.369</v>
      </c>
      <c r="EN15" s="9">
        <v>16.143000000000001</v>
      </c>
      <c r="EO15" s="9">
        <v>16.225999999999999</v>
      </c>
      <c r="EP15" s="9">
        <v>31.789000000000001</v>
      </c>
      <c r="EQ15" s="9">
        <v>17.721</v>
      </c>
      <c r="ER15" s="9">
        <v>14.068</v>
      </c>
      <c r="ES15" s="9">
        <v>29.77</v>
      </c>
      <c r="ET15" s="9">
        <v>16.22</v>
      </c>
      <c r="EU15" s="9">
        <v>13.55</v>
      </c>
      <c r="EV15" s="9">
        <v>46.502000000000002</v>
      </c>
      <c r="EW15" s="9">
        <v>26.422999999999998</v>
      </c>
      <c r="EX15" s="9">
        <v>20.079000000000001</v>
      </c>
      <c r="EY15" s="9">
        <v>29.173999999999999</v>
      </c>
      <c r="EZ15" s="9">
        <v>16.702000000000002</v>
      </c>
      <c r="FA15" s="9">
        <v>12.472</v>
      </c>
      <c r="FB15" s="9">
        <v>3.7989999999999999</v>
      </c>
      <c r="FC15" s="9">
        <v>2.5659999999999998</v>
      </c>
      <c r="FD15" s="9">
        <v>1.2330000000000001</v>
      </c>
      <c r="FE15" s="9">
        <v>2.839</v>
      </c>
      <c r="FF15" s="9">
        <v>1.2210000000000001</v>
      </c>
      <c r="FG15" s="9">
        <v>1.617</v>
      </c>
      <c r="FH15" s="9">
        <v>12.734</v>
      </c>
      <c r="FI15" s="9">
        <v>6.8849999999999998</v>
      </c>
      <c r="FJ15" s="9">
        <v>5.8490000000000002</v>
      </c>
      <c r="FK15" s="9">
        <v>5.0140000000000002</v>
      </c>
      <c r="FL15" s="9">
        <v>2.8370000000000002</v>
      </c>
      <c r="FM15" s="9">
        <v>2.177</v>
      </c>
      <c r="FN15" s="9">
        <v>39.128999999999998</v>
      </c>
      <c r="FO15" s="9">
        <v>22.853999999999999</v>
      </c>
      <c r="FP15" s="9">
        <v>16.274999999999999</v>
      </c>
      <c r="FQ15" s="9">
        <v>11.584</v>
      </c>
      <c r="FR15" s="9">
        <v>6.0170000000000003</v>
      </c>
      <c r="FS15" s="9">
        <v>5.5679999999999996</v>
      </c>
      <c r="FT15" s="9">
        <v>22.474</v>
      </c>
      <c r="FU15" s="9">
        <v>14.089</v>
      </c>
      <c r="FV15" s="9">
        <v>8.3849999999999998</v>
      </c>
      <c r="FW15" s="9">
        <v>14.513999999999999</v>
      </c>
      <c r="FX15" s="9">
        <v>10.028</v>
      </c>
      <c r="FY15" s="9">
        <v>4.4859999999999998</v>
      </c>
      <c r="FZ15" s="9">
        <v>76.552000000000007</v>
      </c>
      <c r="GA15" s="9">
        <v>41.569000000000003</v>
      </c>
      <c r="GB15" s="9">
        <v>34.982999999999997</v>
      </c>
      <c r="GC15" s="9">
        <v>43.206000000000003</v>
      </c>
      <c r="GD15" s="9">
        <v>21.106000000000002</v>
      </c>
      <c r="GE15" s="9">
        <v>22.1</v>
      </c>
      <c r="GF15" s="9">
        <v>37.359000000000002</v>
      </c>
      <c r="GG15" s="9">
        <v>19.815999999999999</v>
      </c>
      <c r="GH15" s="9">
        <v>17.542999999999999</v>
      </c>
      <c r="GI15" s="9">
        <v>7.577</v>
      </c>
      <c r="GJ15" s="9">
        <v>4.4790000000000001</v>
      </c>
      <c r="GK15" s="9">
        <v>3.0979999999999999</v>
      </c>
      <c r="GL15" s="9">
        <v>15.638999999999999</v>
      </c>
      <c r="GM15" s="9">
        <v>8.4339999999999993</v>
      </c>
      <c r="GN15" s="9">
        <v>7.2050000000000001</v>
      </c>
      <c r="GO15" s="9">
        <v>12.253</v>
      </c>
      <c r="GP15" s="9">
        <v>5.931</v>
      </c>
      <c r="GQ15" s="9">
        <v>6.3220000000000001</v>
      </c>
      <c r="GR15" s="9">
        <v>2.859</v>
      </c>
      <c r="GS15" s="9">
        <v>1.2789999999999999</v>
      </c>
      <c r="GT15" s="9">
        <v>1.58</v>
      </c>
      <c r="GU15" s="9">
        <v>196.38399999999999</v>
      </c>
      <c r="GV15" s="9">
        <v>111.373</v>
      </c>
      <c r="GW15" s="9">
        <v>85.010999999999996</v>
      </c>
      <c r="GX15" s="9">
        <v>49.860999999999997</v>
      </c>
      <c r="GY15" s="9">
        <v>29.013000000000002</v>
      </c>
      <c r="GZ15" s="9">
        <v>20.847999999999999</v>
      </c>
      <c r="HA15" s="9">
        <v>159.37</v>
      </c>
      <c r="HB15" s="9">
        <v>87.114999999999995</v>
      </c>
      <c r="HC15" s="9">
        <v>72.254999999999995</v>
      </c>
      <c r="HD15" s="9">
        <v>4.7759999999999998</v>
      </c>
      <c r="HE15" s="9">
        <v>1.4750000000000001</v>
      </c>
      <c r="HF15" s="9">
        <v>3.3010000000000002</v>
      </c>
      <c r="HG15" s="9">
        <v>18.274000000000001</v>
      </c>
      <c r="HH15" s="9">
        <v>9.9949999999999992</v>
      </c>
      <c r="HI15" s="9">
        <v>8.2789999999999999</v>
      </c>
      <c r="HJ15" s="9">
        <v>1.9279999999999999</v>
      </c>
      <c r="HK15" s="9">
        <v>1.107</v>
      </c>
      <c r="HL15" s="9">
        <v>0.82</v>
      </c>
      <c r="HM15" s="9">
        <v>6.1790000000000003</v>
      </c>
      <c r="HN15" s="9">
        <v>2.2850000000000001</v>
      </c>
      <c r="HO15" s="9">
        <v>3.8940000000000001</v>
      </c>
      <c r="HP15" s="9">
        <v>10.257</v>
      </c>
      <c r="HQ15" s="9">
        <v>5.2960000000000003</v>
      </c>
      <c r="HR15" s="9">
        <v>4.96</v>
      </c>
      <c r="HS15" s="9">
        <v>42.624000000000002</v>
      </c>
      <c r="HT15" s="9">
        <v>16.574999999999999</v>
      </c>
      <c r="HU15" s="9">
        <v>26.048999999999999</v>
      </c>
      <c r="HV15" s="9">
        <v>6.6230000000000002</v>
      </c>
      <c r="HW15" s="9">
        <v>2.6269999999999998</v>
      </c>
      <c r="HX15" s="9">
        <v>3.996</v>
      </c>
      <c r="HY15" s="9">
        <v>19.591999999999999</v>
      </c>
      <c r="HZ15" s="9">
        <v>10.047000000000001</v>
      </c>
      <c r="IA15" s="9">
        <v>9.5440000000000005</v>
      </c>
      <c r="IB15" s="9">
        <v>18.116</v>
      </c>
      <c r="IC15" s="9">
        <v>14.477</v>
      </c>
      <c r="ID15" s="9">
        <v>3.6379999999999999</v>
      </c>
      <c r="IE15" s="9">
        <v>51.588999999999999</v>
      </c>
      <c r="IF15" s="9">
        <v>35.033000000000001</v>
      </c>
      <c r="IG15" s="9">
        <v>16.556000000000001</v>
      </c>
      <c r="IH15" s="9">
        <v>4.9930000000000003</v>
      </c>
      <c r="II15" s="9">
        <v>2.36</v>
      </c>
      <c r="IJ15" s="9">
        <v>2.633</v>
      </c>
      <c r="IK15" s="9">
        <v>9.4749999999999996</v>
      </c>
      <c r="IL15" s="9">
        <v>5.5979999999999999</v>
      </c>
      <c r="IM15" s="9">
        <v>3.8780000000000001</v>
      </c>
      <c r="IN15" s="9">
        <v>0.36</v>
      </c>
      <c r="IO15" s="9">
        <v>0.36</v>
      </c>
      <c r="IP15" s="9">
        <v>0</v>
      </c>
      <c r="IQ15" s="9">
        <v>3.5449999999999999</v>
      </c>
    </row>
    <row r="16" spans="1:251">
      <c r="A16" s="10">
        <v>43862</v>
      </c>
      <c r="B16" s="9">
        <v>10.093</v>
      </c>
      <c r="C16" s="9">
        <v>7.2510000000000003</v>
      </c>
      <c r="D16" s="9">
        <v>2.8420000000000001</v>
      </c>
      <c r="E16" s="9">
        <v>52.226999999999997</v>
      </c>
      <c r="F16" s="9">
        <v>29.547999999999998</v>
      </c>
      <c r="G16" s="9">
        <v>22.678000000000001</v>
      </c>
      <c r="H16" s="9">
        <v>20.158000000000001</v>
      </c>
      <c r="I16" s="9">
        <v>9.1440000000000001</v>
      </c>
      <c r="J16" s="9">
        <v>11.013999999999999</v>
      </c>
      <c r="K16" s="9">
        <v>48.37</v>
      </c>
      <c r="L16" s="9">
        <v>29.800999999999998</v>
      </c>
      <c r="M16" s="9">
        <v>18.568999999999999</v>
      </c>
      <c r="N16" s="9">
        <v>11.115</v>
      </c>
      <c r="O16" s="9">
        <v>4.9969999999999999</v>
      </c>
      <c r="P16" s="9">
        <v>6.1180000000000003</v>
      </c>
      <c r="Q16" s="9">
        <v>29.765000000000001</v>
      </c>
      <c r="R16" s="9">
        <v>20.231000000000002</v>
      </c>
      <c r="S16" s="9">
        <v>9.5340000000000007</v>
      </c>
      <c r="T16" s="9">
        <v>9.0429999999999993</v>
      </c>
      <c r="U16" s="9">
        <v>4.1459999999999999</v>
      </c>
      <c r="V16" s="9">
        <v>4.8970000000000002</v>
      </c>
      <c r="W16" s="9">
        <v>18.605</v>
      </c>
      <c r="X16" s="9">
        <v>9.57</v>
      </c>
      <c r="Y16" s="9">
        <v>9.0350000000000001</v>
      </c>
      <c r="Z16" s="9">
        <v>2.0339999999999998</v>
      </c>
      <c r="AA16" s="9">
        <v>1.655</v>
      </c>
      <c r="AB16" s="9">
        <v>0.379</v>
      </c>
      <c r="AC16" s="9">
        <v>6.6040000000000001</v>
      </c>
      <c r="AD16" s="9">
        <v>3.6560000000000001</v>
      </c>
      <c r="AE16" s="9">
        <v>2.948</v>
      </c>
      <c r="AF16" s="9">
        <v>63</v>
      </c>
      <c r="AG16" s="9">
        <v>34.433</v>
      </c>
      <c r="AH16" s="9">
        <v>28.567</v>
      </c>
      <c r="AI16" s="9">
        <v>219.97300000000001</v>
      </c>
      <c r="AJ16" s="9">
        <v>119.331</v>
      </c>
      <c r="AK16" s="9">
        <v>100.642</v>
      </c>
      <c r="AL16" s="9">
        <v>26.911999999999999</v>
      </c>
      <c r="AM16" s="9">
        <v>15.382</v>
      </c>
      <c r="AN16" s="9">
        <v>11.529</v>
      </c>
      <c r="AO16" s="9">
        <v>134.464</v>
      </c>
      <c r="AP16" s="9">
        <v>79.012</v>
      </c>
      <c r="AQ16" s="9">
        <v>55.453000000000003</v>
      </c>
      <c r="AR16" s="9">
        <v>14.587999999999999</v>
      </c>
      <c r="AS16" s="9">
        <v>7.9249999999999998</v>
      </c>
      <c r="AT16" s="9">
        <v>6.6630000000000003</v>
      </c>
      <c r="AU16" s="9">
        <v>75.724000000000004</v>
      </c>
      <c r="AV16" s="9">
        <v>45.301000000000002</v>
      </c>
      <c r="AW16" s="9">
        <v>30.422999999999998</v>
      </c>
      <c r="AX16" s="9">
        <v>12.323</v>
      </c>
      <c r="AY16" s="9">
        <v>7.4569999999999999</v>
      </c>
      <c r="AZ16" s="9">
        <v>4.8659999999999997</v>
      </c>
      <c r="BA16" s="9">
        <v>58.74</v>
      </c>
      <c r="BB16" s="9">
        <v>33.71</v>
      </c>
      <c r="BC16" s="9">
        <v>25.03</v>
      </c>
      <c r="BD16" s="9">
        <v>5.5090000000000003</v>
      </c>
      <c r="BE16" s="9">
        <v>1.17</v>
      </c>
      <c r="BF16" s="9">
        <v>4.3390000000000004</v>
      </c>
      <c r="BG16" s="9">
        <v>10.335000000000001</v>
      </c>
      <c r="BH16" s="9">
        <v>2.3540000000000001</v>
      </c>
      <c r="BI16" s="9">
        <v>7.9809999999999999</v>
      </c>
      <c r="BJ16" s="9">
        <v>13.964</v>
      </c>
      <c r="BK16" s="9">
        <v>7.9379999999999997</v>
      </c>
      <c r="BL16" s="9">
        <v>6.0270000000000001</v>
      </c>
      <c r="BM16" s="9">
        <v>30.379000000000001</v>
      </c>
      <c r="BN16" s="9">
        <v>14.337</v>
      </c>
      <c r="BO16" s="9">
        <v>16.042000000000002</v>
      </c>
      <c r="BP16" s="9">
        <v>12.455</v>
      </c>
      <c r="BQ16" s="9">
        <v>7.8970000000000002</v>
      </c>
      <c r="BR16" s="9">
        <v>4.5570000000000004</v>
      </c>
      <c r="BS16" s="9">
        <v>35.128999999999998</v>
      </c>
      <c r="BT16" s="9">
        <v>18.442</v>
      </c>
      <c r="BU16" s="9">
        <v>16.687000000000001</v>
      </c>
      <c r="BV16" s="9">
        <v>4.16</v>
      </c>
      <c r="BW16" s="9">
        <v>2.0449999999999999</v>
      </c>
      <c r="BX16" s="9">
        <v>2.1150000000000002</v>
      </c>
      <c r="BY16" s="9">
        <v>9.6649999999999991</v>
      </c>
      <c r="BZ16" s="9">
        <v>5.1859999999999999</v>
      </c>
      <c r="CA16" s="9">
        <v>4.4790000000000001</v>
      </c>
      <c r="CB16" s="9">
        <v>12.079000000000001</v>
      </c>
      <c r="CC16" s="9">
        <v>6.4859999999999998</v>
      </c>
      <c r="CD16" s="9">
        <v>5.5919999999999996</v>
      </c>
      <c r="CE16" s="9">
        <v>35.512</v>
      </c>
      <c r="CF16" s="9">
        <v>17.675000000000001</v>
      </c>
      <c r="CG16" s="9">
        <v>17.837</v>
      </c>
      <c r="CH16" s="9">
        <v>9.468</v>
      </c>
      <c r="CI16" s="9">
        <v>5.2750000000000004</v>
      </c>
      <c r="CJ16" s="9">
        <v>4.1920000000000002</v>
      </c>
      <c r="CK16" s="9">
        <v>19.79</v>
      </c>
      <c r="CL16" s="9">
        <v>8.423</v>
      </c>
      <c r="CM16" s="9">
        <v>11.367000000000001</v>
      </c>
      <c r="CN16" s="9">
        <v>2.6110000000000002</v>
      </c>
      <c r="CO16" s="9">
        <v>1.2110000000000001</v>
      </c>
      <c r="CP16" s="9">
        <v>1.4</v>
      </c>
      <c r="CQ16" s="9">
        <v>15.722</v>
      </c>
      <c r="CR16" s="9">
        <v>9.2520000000000007</v>
      </c>
      <c r="CS16" s="9">
        <v>6.47</v>
      </c>
      <c r="CT16" s="9">
        <v>1.8720000000000001</v>
      </c>
      <c r="CU16" s="9">
        <v>0.76200000000000001</v>
      </c>
      <c r="CV16" s="9">
        <v>1.109</v>
      </c>
      <c r="CW16" s="9">
        <v>4.7969999999999997</v>
      </c>
      <c r="CX16" s="9">
        <v>2.4260000000000002</v>
      </c>
      <c r="CY16" s="9">
        <v>2.37</v>
      </c>
      <c r="CZ16" s="9">
        <v>51.335999999999999</v>
      </c>
      <c r="DA16" s="9">
        <v>27.117000000000001</v>
      </c>
      <c r="DB16" s="9">
        <v>24.219000000000001</v>
      </c>
      <c r="DC16" s="9">
        <v>18.77</v>
      </c>
      <c r="DD16" s="9">
        <v>9.8439999999999994</v>
      </c>
      <c r="DE16" s="9">
        <v>8.9269999999999996</v>
      </c>
      <c r="DF16" s="9">
        <v>129.21899999999999</v>
      </c>
      <c r="DG16" s="9">
        <v>66.123999999999995</v>
      </c>
      <c r="DH16" s="9">
        <v>63.095999999999997</v>
      </c>
      <c r="DI16" s="9">
        <v>4.8760000000000003</v>
      </c>
      <c r="DJ16" s="9">
        <v>3.2050000000000001</v>
      </c>
      <c r="DK16" s="9">
        <v>1.671</v>
      </c>
      <c r="DL16" s="9">
        <v>98.691000000000003</v>
      </c>
      <c r="DM16" s="9">
        <v>57.935000000000002</v>
      </c>
      <c r="DN16" s="9">
        <v>40.756</v>
      </c>
      <c r="DO16" s="9">
        <v>1.5149999999999999</v>
      </c>
      <c r="DP16" s="9">
        <v>1.5149999999999999</v>
      </c>
      <c r="DQ16" s="9">
        <v>0</v>
      </c>
      <c r="DR16" s="9">
        <v>20.806000000000001</v>
      </c>
      <c r="DS16" s="9">
        <v>8.4049999999999994</v>
      </c>
      <c r="DT16" s="9">
        <v>12.401</v>
      </c>
      <c r="DU16" s="9">
        <v>0.45200000000000001</v>
      </c>
      <c r="DV16" s="9">
        <v>0</v>
      </c>
      <c r="DW16" s="9">
        <v>0.45200000000000001</v>
      </c>
      <c r="DX16" s="9">
        <v>11.565</v>
      </c>
      <c r="DY16" s="9">
        <v>6.968</v>
      </c>
      <c r="DZ16" s="9">
        <v>4.5960000000000001</v>
      </c>
      <c r="EA16" s="9">
        <v>15.321999999999999</v>
      </c>
      <c r="EB16" s="9">
        <v>5.6790000000000003</v>
      </c>
      <c r="EC16" s="9">
        <v>9.6430000000000007</v>
      </c>
      <c r="ED16" s="9">
        <v>68.528999999999996</v>
      </c>
      <c r="EE16" s="9">
        <v>36.091999999999999</v>
      </c>
      <c r="EF16" s="9">
        <v>32.436999999999998</v>
      </c>
      <c r="EG16" s="9">
        <v>41.868000000000002</v>
      </c>
      <c r="EH16" s="9">
        <v>20.797000000000001</v>
      </c>
      <c r="EI16" s="9">
        <v>21.071000000000002</v>
      </c>
      <c r="EJ16" s="9">
        <v>54.350999999999999</v>
      </c>
      <c r="EK16" s="9">
        <v>29.518000000000001</v>
      </c>
      <c r="EL16" s="9">
        <v>24.832999999999998</v>
      </c>
      <c r="EM16" s="9">
        <v>39.329000000000001</v>
      </c>
      <c r="EN16" s="9">
        <v>20.280999999999999</v>
      </c>
      <c r="EO16" s="9">
        <v>19.047999999999998</v>
      </c>
      <c r="EP16" s="9">
        <v>26.757999999999999</v>
      </c>
      <c r="EQ16" s="9">
        <v>15.391999999999999</v>
      </c>
      <c r="ER16" s="9">
        <v>11.366</v>
      </c>
      <c r="ES16" s="9">
        <v>28.462</v>
      </c>
      <c r="ET16" s="9">
        <v>14.552</v>
      </c>
      <c r="EU16" s="9">
        <v>13.91</v>
      </c>
      <c r="EV16" s="9">
        <v>41.533000000000001</v>
      </c>
      <c r="EW16" s="9">
        <v>25.986999999999998</v>
      </c>
      <c r="EX16" s="9">
        <v>15.545999999999999</v>
      </c>
      <c r="EY16" s="9">
        <v>26.829000000000001</v>
      </c>
      <c r="EZ16" s="9">
        <v>12.487</v>
      </c>
      <c r="FA16" s="9">
        <v>14.342000000000001</v>
      </c>
      <c r="FB16" s="9">
        <v>2.8319999999999999</v>
      </c>
      <c r="FC16" s="9">
        <v>1.5109999999999999</v>
      </c>
      <c r="FD16" s="9">
        <v>1.321</v>
      </c>
      <c r="FE16" s="9">
        <v>5.3929999999999998</v>
      </c>
      <c r="FF16" s="9">
        <v>3.0179999999999998</v>
      </c>
      <c r="FG16" s="9">
        <v>2.375</v>
      </c>
      <c r="FH16" s="9">
        <v>8.5649999999999995</v>
      </c>
      <c r="FI16" s="9">
        <v>4.1360000000000001</v>
      </c>
      <c r="FJ16" s="9">
        <v>4.4279999999999999</v>
      </c>
      <c r="FK16" s="9">
        <v>7.8040000000000003</v>
      </c>
      <c r="FL16" s="9">
        <v>4.1420000000000003</v>
      </c>
      <c r="FM16" s="9">
        <v>3.6619999999999999</v>
      </c>
      <c r="FN16" s="9">
        <v>28.998999999999999</v>
      </c>
      <c r="FO16" s="9">
        <v>16.992000000000001</v>
      </c>
      <c r="FP16" s="9">
        <v>12.007</v>
      </c>
      <c r="FQ16" s="9">
        <v>8.1750000000000007</v>
      </c>
      <c r="FR16" s="9">
        <v>5.2949999999999999</v>
      </c>
      <c r="FS16" s="9">
        <v>2.88</v>
      </c>
      <c r="FT16" s="9">
        <v>19.88</v>
      </c>
      <c r="FU16" s="9">
        <v>12.151999999999999</v>
      </c>
      <c r="FV16" s="9">
        <v>7.7279999999999998</v>
      </c>
      <c r="FW16" s="9">
        <v>14.441000000000001</v>
      </c>
      <c r="FX16" s="9">
        <v>10.298999999999999</v>
      </c>
      <c r="FY16" s="9">
        <v>4.1429999999999998</v>
      </c>
      <c r="FZ16" s="9">
        <v>65.86</v>
      </c>
      <c r="GA16" s="9">
        <v>34.335999999999999</v>
      </c>
      <c r="GB16" s="9">
        <v>31.524000000000001</v>
      </c>
      <c r="GC16" s="9">
        <v>44.825000000000003</v>
      </c>
      <c r="GD16" s="9">
        <v>21.120999999999999</v>
      </c>
      <c r="GE16" s="9">
        <v>23.704000000000001</v>
      </c>
      <c r="GF16" s="9">
        <v>26.675999999999998</v>
      </c>
      <c r="GG16" s="9">
        <v>15.499000000000001</v>
      </c>
      <c r="GH16" s="9">
        <v>11.177</v>
      </c>
      <c r="GI16" s="9">
        <v>3.9580000000000002</v>
      </c>
      <c r="GJ16" s="9">
        <v>2.242</v>
      </c>
      <c r="GK16" s="9">
        <v>1.7170000000000001</v>
      </c>
      <c r="GL16" s="9">
        <v>19.664000000000001</v>
      </c>
      <c r="GM16" s="9">
        <v>11.103999999999999</v>
      </c>
      <c r="GN16" s="9">
        <v>8.56</v>
      </c>
      <c r="GO16" s="9">
        <v>14.23</v>
      </c>
      <c r="GP16" s="9">
        <v>5.6219999999999999</v>
      </c>
      <c r="GQ16" s="9">
        <v>8.6080000000000005</v>
      </c>
      <c r="GR16" s="9">
        <v>2.4460000000000002</v>
      </c>
      <c r="GS16" s="9">
        <v>0.38900000000000001</v>
      </c>
      <c r="GT16" s="9">
        <v>2.056</v>
      </c>
      <c r="GU16" s="9">
        <v>206.72300000000001</v>
      </c>
      <c r="GV16" s="9">
        <v>113.822</v>
      </c>
      <c r="GW16" s="9">
        <v>92.900999999999996</v>
      </c>
      <c r="GX16" s="9">
        <v>44.063000000000002</v>
      </c>
      <c r="GY16" s="9">
        <v>23.478000000000002</v>
      </c>
      <c r="GZ16" s="9">
        <v>20.585999999999999</v>
      </c>
      <c r="HA16" s="9">
        <v>165.03299999999999</v>
      </c>
      <c r="HB16" s="9">
        <v>87.132999999999996</v>
      </c>
      <c r="HC16" s="9">
        <v>77.900000000000006</v>
      </c>
      <c r="HD16" s="9">
        <v>2.8340000000000001</v>
      </c>
      <c r="HE16" s="9">
        <v>1.151</v>
      </c>
      <c r="HF16" s="9">
        <v>1.6830000000000001</v>
      </c>
      <c r="HG16" s="9">
        <v>21.555</v>
      </c>
      <c r="HH16" s="9">
        <v>12.920999999999999</v>
      </c>
      <c r="HI16" s="9">
        <v>8.6340000000000003</v>
      </c>
      <c r="HJ16" s="9">
        <v>0.44600000000000001</v>
      </c>
      <c r="HK16" s="9">
        <v>0.44600000000000001</v>
      </c>
      <c r="HL16" s="9">
        <v>0</v>
      </c>
      <c r="HM16" s="9">
        <v>7.7270000000000003</v>
      </c>
      <c r="HN16" s="9">
        <v>2.1190000000000002</v>
      </c>
      <c r="HO16" s="9">
        <v>5.6079999999999997</v>
      </c>
      <c r="HP16" s="9">
        <v>11.625</v>
      </c>
      <c r="HQ16" s="9">
        <v>5.0339999999999998</v>
      </c>
      <c r="HR16" s="9">
        <v>6.5919999999999996</v>
      </c>
      <c r="HS16" s="9">
        <v>46.648000000000003</v>
      </c>
      <c r="HT16" s="9">
        <v>16.251000000000001</v>
      </c>
      <c r="HU16" s="9">
        <v>30.398</v>
      </c>
      <c r="HV16" s="9">
        <v>5.0620000000000003</v>
      </c>
      <c r="HW16" s="9">
        <v>2.0649999999999999</v>
      </c>
      <c r="HX16" s="9">
        <v>2.9969999999999999</v>
      </c>
      <c r="HY16" s="9">
        <v>23.064</v>
      </c>
      <c r="HZ16" s="9">
        <v>13.670999999999999</v>
      </c>
      <c r="IA16" s="9">
        <v>9.3930000000000007</v>
      </c>
      <c r="IB16" s="9">
        <v>15.034000000000001</v>
      </c>
      <c r="IC16" s="9">
        <v>9.0920000000000005</v>
      </c>
      <c r="ID16" s="9">
        <v>5.9420000000000002</v>
      </c>
      <c r="IE16" s="9">
        <v>52.402000000000001</v>
      </c>
      <c r="IF16" s="9">
        <v>36.54</v>
      </c>
      <c r="IG16" s="9">
        <v>15.862</v>
      </c>
      <c r="IH16" s="9">
        <v>6.0540000000000003</v>
      </c>
      <c r="II16" s="9">
        <v>3.4209999999999998</v>
      </c>
      <c r="IJ16" s="9">
        <v>2.633</v>
      </c>
      <c r="IK16" s="9">
        <v>7.8810000000000002</v>
      </c>
      <c r="IL16" s="9">
        <v>2.9740000000000002</v>
      </c>
      <c r="IM16" s="9">
        <v>4.9059999999999997</v>
      </c>
      <c r="IN16" s="9">
        <v>1.542</v>
      </c>
      <c r="IO16" s="9">
        <v>1.1519999999999999</v>
      </c>
      <c r="IP16" s="9">
        <v>0.39</v>
      </c>
      <c r="IQ16" s="9">
        <v>0.40400000000000003</v>
      </c>
    </row>
    <row r="17" spans="1:251">
      <c r="A17" s="10">
        <v>44228</v>
      </c>
      <c r="B17" s="9">
        <v>12.292</v>
      </c>
      <c r="C17" s="9">
        <v>4.5430000000000001</v>
      </c>
      <c r="D17" s="9">
        <v>7.7489999999999997</v>
      </c>
      <c r="E17" s="9">
        <v>48.5</v>
      </c>
      <c r="F17" s="9">
        <v>24.716000000000001</v>
      </c>
      <c r="G17" s="9">
        <v>23.783000000000001</v>
      </c>
      <c r="H17" s="9">
        <v>24.442</v>
      </c>
      <c r="I17" s="9">
        <v>15.031000000000001</v>
      </c>
      <c r="J17" s="9">
        <v>9.4109999999999996</v>
      </c>
      <c r="K17" s="9">
        <v>56.643999999999998</v>
      </c>
      <c r="L17" s="9">
        <v>31.745000000000001</v>
      </c>
      <c r="M17" s="9">
        <v>24.899000000000001</v>
      </c>
      <c r="N17" s="9">
        <v>14.526</v>
      </c>
      <c r="O17" s="9">
        <v>9.0180000000000007</v>
      </c>
      <c r="P17" s="9">
        <v>5.508</v>
      </c>
      <c r="Q17" s="9">
        <v>31.38</v>
      </c>
      <c r="R17" s="9">
        <v>15.285</v>
      </c>
      <c r="S17" s="9">
        <v>16.096</v>
      </c>
      <c r="T17" s="9">
        <v>9.9160000000000004</v>
      </c>
      <c r="U17" s="9">
        <v>6.0119999999999996</v>
      </c>
      <c r="V17" s="9">
        <v>3.903</v>
      </c>
      <c r="W17" s="9">
        <v>25.263999999999999</v>
      </c>
      <c r="X17" s="9">
        <v>16.460999999999999</v>
      </c>
      <c r="Y17" s="9">
        <v>8.8030000000000008</v>
      </c>
      <c r="Z17" s="9">
        <v>1.335</v>
      </c>
      <c r="AA17" s="9">
        <v>0.33200000000000002</v>
      </c>
      <c r="AB17" s="9">
        <v>1.0029999999999999</v>
      </c>
      <c r="AC17" s="9">
        <v>3.5790000000000002</v>
      </c>
      <c r="AD17" s="9">
        <v>2.367</v>
      </c>
      <c r="AE17" s="9">
        <v>1.212</v>
      </c>
      <c r="AF17" s="9">
        <v>70.876999999999995</v>
      </c>
      <c r="AG17" s="9">
        <v>40.277000000000001</v>
      </c>
      <c r="AH17" s="9">
        <v>30.6</v>
      </c>
      <c r="AI17" s="9">
        <v>221.785</v>
      </c>
      <c r="AJ17" s="9">
        <v>111.42100000000001</v>
      </c>
      <c r="AK17" s="9">
        <v>110.364</v>
      </c>
      <c r="AL17" s="9">
        <v>34.021000000000001</v>
      </c>
      <c r="AM17" s="9">
        <v>16.151</v>
      </c>
      <c r="AN17" s="9">
        <v>17.87</v>
      </c>
      <c r="AO17" s="9">
        <v>128.79300000000001</v>
      </c>
      <c r="AP17" s="9">
        <v>68.61</v>
      </c>
      <c r="AQ17" s="9">
        <v>60.183</v>
      </c>
      <c r="AR17" s="9">
        <v>19.798999999999999</v>
      </c>
      <c r="AS17" s="9">
        <v>8.4819999999999993</v>
      </c>
      <c r="AT17" s="9">
        <v>11.317</v>
      </c>
      <c r="AU17" s="9">
        <v>69.691000000000003</v>
      </c>
      <c r="AV17" s="9">
        <v>38.390999999999998</v>
      </c>
      <c r="AW17" s="9">
        <v>31.3</v>
      </c>
      <c r="AX17" s="9">
        <v>14.221</v>
      </c>
      <c r="AY17" s="9">
        <v>7.6689999999999996</v>
      </c>
      <c r="AZ17" s="9">
        <v>6.5519999999999996</v>
      </c>
      <c r="BA17" s="9">
        <v>59.101999999999997</v>
      </c>
      <c r="BB17" s="9">
        <v>30.218</v>
      </c>
      <c r="BC17" s="9">
        <v>28.882999999999999</v>
      </c>
      <c r="BD17" s="9">
        <v>5.7930000000000001</v>
      </c>
      <c r="BE17" s="9">
        <v>1.3879999999999999</v>
      </c>
      <c r="BF17" s="9">
        <v>4.4050000000000002</v>
      </c>
      <c r="BG17" s="9">
        <v>10.507999999999999</v>
      </c>
      <c r="BH17" s="9">
        <v>1.9139999999999999</v>
      </c>
      <c r="BI17" s="9">
        <v>8.5939999999999994</v>
      </c>
      <c r="BJ17" s="9">
        <v>8.1760000000000002</v>
      </c>
      <c r="BK17" s="9">
        <v>4.2889999999999997</v>
      </c>
      <c r="BL17" s="9">
        <v>3.887</v>
      </c>
      <c r="BM17" s="9">
        <v>32.831000000000003</v>
      </c>
      <c r="BN17" s="9">
        <v>12.754</v>
      </c>
      <c r="BO17" s="9">
        <v>20.077000000000002</v>
      </c>
      <c r="BP17" s="9">
        <v>18.896000000000001</v>
      </c>
      <c r="BQ17" s="9">
        <v>14.984999999999999</v>
      </c>
      <c r="BR17" s="9">
        <v>3.911</v>
      </c>
      <c r="BS17" s="9">
        <v>36.314</v>
      </c>
      <c r="BT17" s="9">
        <v>21.356999999999999</v>
      </c>
      <c r="BU17" s="9">
        <v>14.957000000000001</v>
      </c>
      <c r="BV17" s="9">
        <v>3.9910000000000001</v>
      </c>
      <c r="BW17" s="9">
        <v>3.4630000000000001</v>
      </c>
      <c r="BX17" s="9">
        <v>0.52800000000000002</v>
      </c>
      <c r="BY17" s="9">
        <v>13.340999999999999</v>
      </c>
      <c r="BZ17" s="9">
        <v>6.7869999999999999</v>
      </c>
      <c r="CA17" s="9">
        <v>6.5540000000000003</v>
      </c>
      <c r="CB17" s="9">
        <v>17.245999999999999</v>
      </c>
      <c r="CC17" s="9">
        <v>10.711</v>
      </c>
      <c r="CD17" s="9">
        <v>6.5350000000000001</v>
      </c>
      <c r="CE17" s="9">
        <v>40.536999999999999</v>
      </c>
      <c r="CF17" s="9">
        <v>21.864999999999998</v>
      </c>
      <c r="CG17" s="9">
        <v>18.670999999999999</v>
      </c>
      <c r="CH17" s="9">
        <v>8.9730000000000008</v>
      </c>
      <c r="CI17" s="9">
        <v>6.944</v>
      </c>
      <c r="CJ17" s="9">
        <v>2.0289999999999999</v>
      </c>
      <c r="CK17" s="9">
        <v>24.434999999999999</v>
      </c>
      <c r="CL17" s="9">
        <v>12.84</v>
      </c>
      <c r="CM17" s="9">
        <v>11.595000000000001</v>
      </c>
      <c r="CN17" s="9">
        <v>8.2729999999999997</v>
      </c>
      <c r="CO17" s="9">
        <v>3.7679999999999998</v>
      </c>
      <c r="CP17" s="9">
        <v>4.5060000000000002</v>
      </c>
      <c r="CQ17" s="9">
        <v>16.102</v>
      </c>
      <c r="CR17" s="9">
        <v>9.0259999999999998</v>
      </c>
      <c r="CS17" s="9">
        <v>7.0759999999999996</v>
      </c>
      <c r="CT17" s="9">
        <v>0.96399999999999997</v>
      </c>
      <c r="CU17" s="9">
        <v>0.96399999999999997</v>
      </c>
      <c r="CV17" s="9">
        <v>0</v>
      </c>
      <c r="CW17" s="9">
        <v>4.3410000000000002</v>
      </c>
      <c r="CX17" s="9">
        <v>3.4929999999999999</v>
      </c>
      <c r="CY17" s="9">
        <v>0.84799999999999998</v>
      </c>
      <c r="CZ17" s="9">
        <v>51.029000000000003</v>
      </c>
      <c r="DA17" s="9">
        <v>27.904</v>
      </c>
      <c r="DB17" s="9">
        <v>23.125</v>
      </c>
      <c r="DC17" s="9">
        <v>27.713000000000001</v>
      </c>
      <c r="DD17" s="9">
        <v>17.326000000000001</v>
      </c>
      <c r="DE17" s="9">
        <v>10.387</v>
      </c>
      <c r="DF17" s="9">
        <v>123.178</v>
      </c>
      <c r="DG17" s="9">
        <v>64.664000000000001</v>
      </c>
      <c r="DH17" s="9">
        <v>58.514000000000003</v>
      </c>
      <c r="DI17" s="9">
        <v>6.6829999999999998</v>
      </c>
      <c r="DJ17" s="9">
        <v>4.4039999999999999</v>
      </c>
      <c r="DK17" s="9">
        <v>2.278</v>
      </c>
      <c r="DL17" s="9">
        <v>117.02800000000001</v>
      </c>
      <c r="DM17" s="9">
        <v>56.707999999999998</v>
      </c>
      <c r="DN17" s="9">
        <v>60.32</v>
      </c>
      <c r="DO17" s="9">
        <v>2.6579999999999999</v>
      </c>
      <c r="DP17" s="9">
        <v>2.3180000000000001</v>
      </c>
      <c r="DQ17" s="9">
        <v>0.34</v>
      </c>
      <c r="DR17" s="9">
        <v>20.45</v>
      </c>
      <c r="DS17" s="9">
        <v>13.093999999999999</v>
      </c>
      <c r="DT17" s="9">
        <v>7.3570000000000002</v>
      </c>
      <c r="DU17" s="9">
        <v>1.0049999999999999</v>
      </c>
      <c r="DV17" s="9">
        <v>0</v>
      </c>
      <c r="DW17" s="9">
        <v>1.0049999999999999</v>
      </c>
      <c r="DX17" s="9">
        <v>6.0069999999999997</v>
      </c>
      <c r="DY17" s="9">
        <v>2.3130000000000002</v>
      </c>
      <c r="DZ17" s="9">
        <v>3.694</v>
      </c>
      <c r="EA17" s="9">
        <v>10.615</v>
      </c>
      <c r="EB17" s="9">
        <v>4.7990000000000004</v>
      </c>
      <c r="EC17" s="9">
        <v>5.8159999999999998</v>
      </c>
      <c r="ED17" s="9">
        <v>79.936000000000007</v>
      </c>
      <c r="EE17" s="9">
        <v>47.579000000000001</v>
      </c>
      <c r="EF17" s="9">
        <v>32.356999999999999</v>
      </c>
      <c r="EG17" s="9">
        <v>30.286000000000001</v>
      </c>
      <c r="EH17" s="9">
        <v>12.09</v>
      </c>
      <c r="EI17" s="9">
        <v>18.196000000000002</v>
      </c>
      <c r="EJ17" s="9">
        <v>65.108000000000004</v>
      </c>
      <c r="EK17" s="9">
        <v>36.326000000000001</v>
      </c>
      <c r="EL17" s="9">
        <v>28.782</v>
      </c>
      <c r="EM17" s="9">
        <v>23.529</v>
      </c>
      <c r="EN17" s="9">
        <v>10.801</v>
      </c>
      <c r="EO17" s="9">
        <v>12.728</v>
      </c>
      <c r="EP17" s="9">
        <v>33.279000000000003</v>
      </c>
      <c r="EQ17" s="9">
        <v>18.242999999999999</v>
      </c>
      <c r="ER17" s="9">
        <v>15.036</v>
      </c>
      <c r="ES17" s="9">
        <v>21.64</v>
      </c>
      <c r="ET17" s="9">
        <v>7.8109999999999999</v>
      </c>
      <c r="EU17" s="9">
        <v>13.829000000000001</v>
      </c>
      <c r="EV17" s="9">
        <v>48.131</v>
      </c>
      <c r="EW17" s="9">
        <v>29.542999999999999</v>
      </c>
      <c r="EX17" s="9">
        <v>18.588000000000001</v>
      </c>
      <c r="EY17" s="9">
        <v>19.216999999999999</v>
      </c>
      <c r="EZ17" s="9">
        <v>6.0990000000000002</v>
      </c>
      <c r="FA17" s="9">
        <v>13.117000000000001</v>
      </c>
      <c r="FB17" s="9">
        <v>4.5339999999999998</v>
      </c>
      <c r="FC17" s="9">
        <v>2.823</v>
      </c>
      <c r="FD17" s="9">
        <v>1.712</v>
      </c>
      <c r="FE17" s="9">
        <v>7.1890000000000001</v>
      </c>
      <c r="FF17" s="9">
        <v>0.747</v>
      </c>
      <c r="FG17" s="9">
        <v>6.4420000000000002</v>
      </c>
      <c r="FH17" s="9">
        <v>9.2149999999999999</v>
      </c>
      <c r="FI17" s="9">
        <v>5.8259999999999996</v>
      </c>
      <c r="FJ17" s="9">
        <v>3.3889999999999998</v>
      </c>
      <c r="FK17" s="9">
        <v>5.7229999999999999</v>
      </c>
      <c r="FL17" s="9">
        <v>3.4710000000000001</v>
      </c>
      <c r="FM17" s="9">
        <v>2.2519999999999998</v>
      </c>
      <c r="FN17" s="9">
        <v>35.709000000000003</v>
      </c>
      <c r="FO17" s="9">
        <v>23.917000000000002</v>
      </c>
      <c r="FP17" s="9">
        <v>11.792</v>
      </c>
      <c r="FQ17" s="9">
        <v>5.173</v>
      </c>
      <c r="FR17" s="9">
        <v>3.2480000000000002</v>
      </c>
      <c r="FS17" s="9">
        <v>1.925</v>
      </c>
      <c r="FT17" s="9">
        <v>19.959</v>
      </c>
      <c r="FU17" s="9">
        <v>12.507</v>
      </c>
      <c r="FV17" s="9">
        <v>7.452</v>
      </c>
      <c r="FW17" s="9">
        <v>8.4109999999999996</v>
      </c>
      <c r="FX17" s="9">
        <v>6.5309999999999997</v>
      </c>
      <c r="FY17" s="9">
        <v>1.88</v>
      </c>
      <c r="FZ17" s="9">
        <v>75.552000000000007</v>
      </c>
      <c r="GA17" s="9">
        <v>43.177999999999997</v>
      </c>
      <c r="GB17" s="9">
        <v>32.374000000000002</v>
      </c>
      <c r="GC17" s="9">
        <v>32.706000000000003</v>
      </c>
      <c r="GD17" s="9">
        <v>14.27</v>
      </c>
      <c r="GE17" s="9">
        <v>18.436</v>
      </c>
      <c r="GF17" s="9">
        <v>39.29</v>
      </c>
      <c r="GG17" s="9">
        <v>25.61</v>
      </c>
      <c r="GH17" s="9">
        <v>13.68</v>
      </c>
      <c r="GI17" s="9">
        <v>5.6420000000000003</v>
      </c>
      <c r="GJ17" s="9">
        <v>3.306</v>
      </c>
      <c r="GK17" s="9">
        <v>2.3359999999999999</v>
      </c>
      <c r="GL17" s="9">
        <v>16.238</v>
      </c>
      <c r="GM17" s="9">
        <v>7.9450000000000003</v>
      </c>
      <c r="GN17" s="9">
        <v>8.2929999999999993</v>
      </c>
      <c r="GO17" s="9">
        <v>11.832000000000001</v>
      </c>
      <c r="GP17" s="9">
        <v>4.1890000000000001</v>
      </c>
      <c r="GQ17" s="9">
        <v>7.6429999999999998</v>
      </c>
      <c r="GR17" s="9">
        <v>4.7359999999999998</v>
      </c>
      <c r="GS17" s="9">
        <v>1.7709999999999999</v>
      </c>
      <c r="GT17" s="9">
        <v>2.9649999999999999</v>
      </c>
      <c r="GU17" s="9">
        <v>222.816</v>
      </c>
      <c r="GV17" s="9">
        <v>117.501</v>
      </c>
      <c r="GW17" s="9">
        <v>105.315</v>
      </c>
      <c r="GX17" s="9">
        <v>45.88</v>
      </c>
      <c r="GY17" s="9">
        <v>25.527000000000001</v>
      </c>
      <c r="GZ17" s="9">
        <v>20.353000000000002</v>
      </c>
      <c r="HA17" s="9">
        <v>174.55500000000001</v>
      </c>
      <c r="HB17" s="9">
        <v>88.504000000000005</v>
      </c>
      <c r="HC17" s="9">
        <v>86.051000000000002</v>
      </c>
      <c r="HD17" s="9">
        <v>6.0119999999999996</v>
      </c>
      <c r="HE17" s="9">
        <v>4.7949999999999999</v>
      </c>
      <c r="HF17" s="9">
        <v>1.2170000000000001</v>
      </c>
      <c r="HG17" s="9">
        <v>12.759</v>
      </c>
      <c r="HH17" s="9">
        <v>7.2439999999999998</v>
      </c>
      <c r="HI17" s="9">
        <v>5.5149999999999997</v>
      </c>
      <c r="HJ17" s="9">
        <v>2.9350000000000001</v>
      </c>
      <c r="HK17" s="9">
        <v>2.077</v>
      </c>
      <c r="HL17" s="9">
        <v>0.85899999999999999</v>
      </c>
      <c r="HM17" s="9">
        <v>7.1390000000000002</v>
      </c>
      <c r="HN17" s="9">
        <v>3.3780000000000001</v>
      </c>
      <c r="HO17" s="9">
        <v>3.7610000000000001</v>
      </c>
      <c r="HP17" s="9">
        <v>13.894</v>
      </c>
      <c r="HQ17" s="9">
        <v>6.3529999999999998</v>
      </c>
      <c r="HR17" s="9">
        <v>7.5410000000000004</v>
      </c>
      <c r="HS17" s="9">
        <v>47.890999999999998</v>
      </c>
      <c r="HT17" s="9">
        <v>16.853999999999999</v>
      </c>
      <c r="HU17" s="9">
        <v>31.036999999999999</v>
      </c>
      <c r="HV17" s="9">
        <v>4.2220000000000004</v>
      </c>
      <c r="HW17" s="9">
        <v>1.0289999999999999</v>
      </c>
      <c r="HX17" s="9">
        <v>3.1930000000000001</v>
      </c>
      <c r="HY17" s="9">
        <v>33.665999999999997</v>
      </c>
      <c r="HZ17" s="9">
        <v>16.033000000000001</v>
      </c>
      <c r="IA17" s="9">
        <v>17.632999999999999</v>
      </c>
      <c r="IB17" s="9">
        <v>13.35</v>
      </c>
      <c r="IC17" s="9">
        <v>7.7670000000000003</v>
      </c>
      <c r="ID17" s="9">
        <v>5.5830000000000002</v>
      </c>
      <c r="IE17" s="9">
        <v>60.811</v>
      </c>
      <c r="IF17" s="9">
        <v>38.417000000000002</v>
      </c>
      <c r="IG17" s="9">
        <v>22.395</v>
      </c>
      <c r="IH17" s="9">
        <v>5.1680000000000001</v>
      </c>
      <c r="II17" s="9">
        <v>3.5070000000000001</v>
      </c>
      <c r="IJ17" s="9">
        <v>1.661</v>
      </c>
      <c r="IK17" s="9">
        <v>6.6150000000000002</v>
      </c>
      <c r="IL17" s="9">
        <v>2.6779999999999999</v>
      </c>
      <c r="IM17" s="9">
        <v>3.9369999999999998</v>
      </c>
      <c r="IN17" s="9">
        <v>0.29799999999999999</v>
      </c>
      <c r="IO17" s="9">
        <v>0</v>
      </c>
      <c r="IP17" s="9">
        <v>0.29799999999999999</v>
      </c>
      <c r="IQ17" s="9">
        <v>2.899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3188</v>
      </c>
      <c r="C1" s="3" t="s">
        <v>3189</v>
      </c>
      <c r="D1" s="3" t="s">
        <v>3190</v>
      </c>
      <c r="E1" s="3" t="s">
        <v>3191</v>
      </c>
      <c r="F1" s="3" t="s">
        <v>3192</v>
      </c>
      <c r="G1" s="3" t="s">
        <v>3193</v>
      </c>
      <c r="H1" s="3" t="s">
        <v>3194</v>
      </c>
      <c r="I1" s="3" t="s">
        <v>3195</v>
      </c>
      <c r="J1" s="3" t="s">
        <v>3196</v>
      </c>
      <c r="K1" s="3" t="s">
        <v>3197</v>
      </c>
      <c r="L1" s="3" t="s">
        <v>3198</v>
      </c>
      <c r="M1" s="3" t="s">
        <v>3199</v>
      </c>
      <c r="N1" s="3" t="s">
        <v>3200</v>
      </c>
      <c r="O1" s="3" t="s">
        <v>3201</v>
      </c>
      <c r="P1" s="3" t="s">
        <v>3202</v>
      </c>
      <c r="Q1" s="3" t="s">
        <v>3203</v>
      </c>
      <c r="R1" s="3" t="s">
        <v>3204</v>
      </c>
      <c r="S1" s="3" t="s">
        <v>3205</v>
      </c>
      <c r="T1" s="3" t="s">
        <v>3206</v>
      </c>
      <c r="U1" s="3" t="s">
        <v>3207</v>
      </c>
      <c r="V1" s="3" t="s">
        <v>4994</v>
      </c>
      <c r="W1" s="3" t="s">
        <v>4995</v>
      </c>
      <c r="X1" s="3" t="s">
        <v>4996</v>
      </c>
      <c r="Y1" s="3" t="s">
        <v>4997</v>
      </c>
      <c r="Z1" s="3" t="s">
        <v>4998</v>
      </c>
      <c r="AA1" s="3" t="s">
        <v>4999</v>
      </c>
      <c r="AB1" s="3" t="s">
        <v>5000</v>
      </c>
      <c r="AC1" s="3" t="s">
        <v>5001</v>
      </c>
      <c r="AD1" s="3" t="s">
        <v>5002</v>
      </c>
      <c r="AE1" s="3" t="s">
        <v>5003</v>
      </c>
      <c r="AF1" s="3" t="s">
        <v>5004</v>
      </c>
      <c r="AG1" s="3" t="s">
        <v>5005</v>
      </c>
      <c r="AH1" s="3" t="s">
        <v>5102</v>
      </c>
      <c r="AI1" s="3" t="s">
        <v>5103</v>
      </c>
      <c r="AJ1" s="3" t="s">
        <v>5104</v>
      </c>
      <c r="AK1" s="3" t="s">
        <v>5105</v>
      </c>
      <c r="AL1" s="3" t="s">
        <v>5106</v>
      </c>
      <c r="AM1" s="3" t="s">
        <v>5107</v>
      </c>
      <c r="AN1" s="3" t="s">
        <v>5108</v>
      </c>
      <c r="AO1" s="3" t="s">
        <v>5109</v>
      </c>
      <c r="AP1" s="3" t="s">
        <v>5110</v>
      </c>
      <c r="AQ1" s="3" t="s">
        <v>5111</v>
      </c>
      <c r="AR1" s="3" t="s">
        <v>5112</v>
      </c>
      <c r="AS1" s="3" t="s">
        <v>5113</v>
      </c>
      <c r="AT1" s="3" t="s">
        <v>5174</v>
      </c>
      <c r="AU1" s="3" t="s">
        <v>5175</v>
      </c>
      <c r="AV1" s="3" t="s">
        <v>5176</v>
      </c>
      <c r="AW1" s="3" t="s">
        <v>5177</v>
      </c>
      <c r="AX1" s="3" t="s">
        <v>5178</v>
      </c>
      <c r="AY1" s="3" t="s">
        <v>5179</v>
      </c>
      <c r="AZ1" s="3" t="s">
        <v>5264</v>
      </c>
      <c r="BA1" s="3" t="s">
        <v>5265</v>
      </c>
      <c r="BB1" s="3" t="s">
        <v>5266</v>
      </c>
      <c r="BC1" s="3" t="s">
        <v>5267</v>
      </c>
      <c r="BD1" s="3" t="s">
        <v>5268</v>
      </c>
      <c r="BE1" s="3" t="s">
        <v>5269</v>
      </c>
      <c r="BF1" s="3" t="s">
        <v>5270</v>
      </c>
      <c r="BG1" s="3" t="s">
        <v>5271</v>
      </c>
      <c r="BH1" s="3" t="s">
        <v>5272</v>
      </c>
      <c r="BI1" s="3" t="s">
        <v>5273</v>
      </c>
      <c r="BJ1" s="3" t="s">
        <v>5274</v>
      </c>
      <c r="BK1" s="3" t="s">
        <v>5275</v>
      </c>
      <c r="BL1" s="3" t="s">
        <v>5336</v>
      </c>
      <c r="BM1" s="3" t="s">
        <v>5337</v>
      </c>
      <c r="BN1" s="3" t="s">
        <v>5338</v>
      </c>
      <c r="BO1" s="3" t="s">
        <v>5339</v>
      </c>
      <c r="BP1" s="3" t="s">
        <v>5340</v>
      </c>
      <c r="BQ1" s="3" t="s">
        <v>5341</v>
      </c>
      <c r="BR1" s="3" t="s">
        <v>5390</v>
      </c>
      <c r="BS1" s="3" t="s">
        <v>5391</v>
      </c>
      <c r="BT1" s="3" t="s">
        <v>5392</v>
      </c>
      <c r="BU1" s="3" t="s">
        <v>5393</v>
      </c>
      <c r="BV1" s="3" t="s">
        <v>5394</v>
      </c>
      <c r="BW1" s="3" t="s">
        <v>5395</v>
      </c>
      <c r="BX1" s="3" t="s">
        <v>3208</v>
      </c>
      <c r="BY1" s="3" t="s">
        <v>3209</v>
      </c>
      <c r="BZ1" s="3" t="s">
        <v>3210</v>
      </c>
      <c r="CA1" s="3" t="s">
        <v>3211</v>
      </c>
      <c r="CB1" s="3" t="s">
        <v>3212</v>
      </c>
      <c r="CC1" s="3" t="s">
        <v>3213</v>
      </c>
      <c r="CD1" s="3" t="s">
        <v>3214</v>
      </c>
      <c r="CE1" s="3" t="s">
        <v>3215</v>
      </c>
      <c r="CF1" s="3" t="s">
        <v>3216</v>
      </c>
      <c r="CG1" s="3" t="s">
        <v>3217</v>
      </c>
      <c r="CH1" s="3" t="s">
        <v>3218</v>
      </c>
      <c r="CI1" s="3" t="s">
        <v>3219</v>
      </c>
      <c r="CJ1" s="3" t="s">
        <v>3220</v>
      </c>
      <c r="CK1" s="3" t="s">
        <v>3221</v>
      </c>
      <c r="CL1" s="3" t="s">
        <v>3222</v>
      </c>
      <c r="CM1" s="3" t="s">
        <v>3223</v>
      </c>
      <c r="CN1" s="3" t="s">
        <v>3224</v>
      </c>
      <c r="CO1" s="3" t="s">
        <v>3225</v>
      </c>
      <c r="CP1" s="3" t="s">
        <v>3226</v>
      </c>
      <c r="CQ1" s="3" t="s">
        <v>3227</v>
      </c>
      <c r="CR1" s="3" t="s">
        <v>3228</v>
      </c>
      <c r="CS1" s="3" t="s">
        <v>3229</v>
      </c>
      <c r="CT1" s="3" t="s">
        <v>3230</v>
      </c>
      <c r="CU1" s="3" t="s">
        <v>3231</v>
      </c>
      <c r="CV1" s="3" t="s">
        <v>3232</v>
      </c>
      <c r="CW1" s="3" t="s">
        <v>3233</v>
      </c>
      <c r="CX1" s="3" t="s">
        <v>3234</v>
      </c>
      <c r="CY1" s="3" t="s">
        <v>3235</v>
      </c>
      <c r="CZ1" s="3" t="s">
        <v>3236</v>
      </c>
      <c r="DA1" s="3" t="s">
        <v>3237</v>
      </c>
      <c r="DB1" s="3" t="s">
        <v>3238</v>
      </c>
      <c r="DC1" s="3" t="s">
        <v>3239</v>
      </c>
      <c r="DD1" s="3" t="s">
        <v>3240</v>
      </c>
      <c r="DE1" s="3" t="s">
        <v>3241</v>
      </c>
      <c r="DF1" s="3" t="s">
        <v>3242</v>
      </c>
      <c r="DG1" s="3" t="s">
        <v>3243</v>
      </c>
      <c r="DH1" s="3" t="s">
        <v>3244</v>
      </c>
      <c r="DI1" s="3" t="s">
        <v>3245</v>
      </c>
      <c r="DJ1" s="3" t="s">
        <v>3246</v>
      </c>
      <c r="DK1" s="3" t="s">
        <v>3247</v>
      </c>
      <c r="DL1" s="3" t="s">
        <v>3248</v>
      </c>
      <c r="DM1" s="3" t="s">
        <v>3249</v>
      </c>
      <c r="DN1" s="3" t="s">
        <v>3250</v>
      </c>
      <c r="DO1" s="3" t="s">
        <v>3251</v>
      </c>
      <c r="DP1" s="3" t="s">
        <v>3252</v>
      </c>
      <c r="DQ1" s="3" t="s">
        <v>3253</v>
      </c>
      <c r="DR1" s="3" t="s">
        <v>3254</v>
      </c>
      <c r="DS1" s="3" t="s">
        <v>3255</v>
      </c>
      <c r="DT1" s="3" t="s">
        <v>3256</v>
      </c>
      <c r="DU1" s="3" t="s">
        <v>3257</v>
      </c>
      <c r="DV1" s="3" t="s">
        <v>3258</v>
      </c>
      <c r="DW1" s="3" t="s">
        <v>3259</v>
      </c>
      <c r="DX1" s="3" t="s">
        <v>3260</v>
      </c>
      <c r="DY1" s="3" t="s">
        <v>3261</v>
      </c>
      <c r="DZ1" s="3" t="s">
        <v>3262</v>
      </c>
      <c r="EA1" s="3" t="s">
        <v>3263</v>
      </c>
      <c r="EB1" s="3" t="s">
        <v>3264</v>
      </c>
      <c r="EC1" s="3" t="s">
        <v>3265</v>
      </c>
      <c r="ED1" s="3" t="s">
        <v>3266</v>
      </c>
      <c r="EE1" s="3" t="s">
        <v>3267</v>
      </c>
      <c r="EF1" s="3" t="s">
        <v>3268</v>
      </c>
      <c r="EG1" s="3" t="s">
        <v>3269</v>
      </c>
      <c r="EH1" s="3" t="s">
        <v>3270</v>
      </c>
      <c r="EI1" s="3" t="s">
        <v>3271</v>
      </c>
      <c r="EJ1" s="3" t="s">
        <v>3272</v>
      </c>
      <c r="EK1" s="3" t="s">
        <v>3273</v>
      </c>
      <c r="EL1" s="3" t="s">
        <v>3274</v>
      </c>
      <c r="EM1" s="3" t="s">
        <v>3275</v>
      </c>
      <c r="EN1" s="3" t="s">
        <v>3276</v>
      </c>
      <c r="EO1" s="3" t="s">
        <v>3277</v>
      </c>
      <c r="EP1" s="3" t="s">
        <v>3278</v>
      </c>
      <c r="EQ1" s="3" t="s">
        <v>3279</v>
      </c>
      <c r="ER1" s="3" t="s">
        <v>3280</v>
      </c>
      <c r="ES1" s="3" t="s">
        <v>3281</v>
      </c>
      <c r="ET1" s="3" t="s">
        <v>3282</v>
      </c>
      <c r="EU1" s="3" t="s">
        <v>3283</v>
      </c>
      <c r="EV1" s="3" t="s">
        <v>3284</v>
      </c>
      <c r="EW1" s="3" t="s">
        <v>3285</v>
      </c>
      <c r="EX1" s="3" t="s">
        <v>3286</v>
      </c>
      <c r="EY1" s="3" t="s">
        <v>3287</v>
      </c>
      <c r="EZ1" s="3" t="s">
        <v>3288</v>
      </c>
      <c r="FA1" s="3" t="s">
        <v>3289</v>
      </c>
      <c r="FB1" s="3" t="s">
        <v>3290</v>
      </c>
      <c r="FC1" s="3" t="s">
        <v>3291</v>
      </c>
      <c r="FD1" s="3" t="s">
        <v>3292</v>
      </c>
      <c r="FE1" s="3" t="s">
        <v>3293</v>
      </c>
      <c r="FF1" s="3" t="s">
        <v>3294</v>
      </c>
      <c r="FG1" s="3" t="s">
        <v>3295</v>
      </c>
      <c r="FH1" s="3" t="s">
        <v>3296</v>
      </c>
      <c r="FI1" s="3" t="s">
        <v>3297</v>
      </c>
      <c r="FJ1" s="3" t="s">
        <v>3298</v>
      </c>
      <c r="FK1" s="3" t="s">
        <v>3299</v>
      </c>
      <c r="FL1" s="3" t="s">
        <v>3300</v>
      </c>
      <c r="FM1" s="3" t="s">
        <v>3301</v>
      </c>
      <c r="FN1" s="3" t="s">
        <v>3302</v>
      </c>
      <c r="FO1" s="3" t="s">
        <v>3303</v>
      </c>
      <c r="FP1" s="3" t="s">
        <v>3304</v>
      </c>
      <c r="FQ1" s="3" t="s">
        <v>3305</v>
      </c>
      <c r="FR1" s="3" t="s">
        <v>3306</v>
      </c>
      <c r="FS1" s="3" t="s">
        <v>3307</v>
      </c>
      <c r="FT1" s="3" t="s">
        <v>3308</v>
      </c>
      <c r="FU1" s="3" t="s">
        <v>3309</v>
      </c>
      <c r="FV1" s="3" t="s">
        <v>3310</v>
      </c>
      <c r="FW1" s="3" t="s">
        <v>3311</v>
      </c>
      <c r="FX1" s="3" t="s">
        <v>3312</v>
      </c>
      <c r="FY1" s="3" t="s">
        <v>3313</v>
      </c>
      <c r="FZ1" s="3" t="s">
        <v>3314</v>
      </c>
      <c r="GA1" s="3" t="s">
        <v>3315</v>
      </c>
      <c r="GB1" s="3" t="s">
        <v>3316</v>
      </c>
      <c r="GC1" s="3" t="s">
        <v>3317</v>
      </c>
      <c r="GD1" s="3" t="s">
        <v>3318</v>
      </c>
      <c r="GE1" s="3" t="s">
        <v>3319</v>
      </c>
      <c r="GF1" s="3" t="s">
        <v>3320</v>
      </c>
      <c r="GG1" s="3" t="s">
        <v>3321</v>
      </c>
      <c r="GH1" s="3" t="s">
        <v>3322</v>
      </c>
      <c r="GI1" s="3" t="s">
        <v>3323</v>
      </c>
      <c r="GJ1" s="3" t="s">
        <v>3324</v>
      </c>
      <c r="GK1" s="3" t="s">
        <v>3325</v>
      </c>
      <c r="GL1" s="3" t="s">
        <v>3326</v>
      </c>
      <c r="GM1" s="3" t="s">
        <v>3327</v>
      </c>
      <c r="GN1" s="3" t="s">
        <v>3328</v>
      </c>
      <c r="GO1" s="3" t="s">
        <v>3329</v>
      </c>
      <c r="GP1" s="3" t="s">
        <v>3330</v>
      </c>
      <c r="GQ1" s="3" t="s">
        <v>3331</v>
      </c>
      <c r="GR1" s="3" t="s">
        <v>3332</v>
      </c>
      <c r="GS1" s="3" t="s">
        <v>3333</v>
      </c>
      <c r="GT1" s="3" t="s">
        <v>3334</v>
      </c>
      <c r="GU1" s="3" t="s">
        <v>3335</v>
      </c>
      <c r="GV1" s="3" t="s">
        <v>3336</v>
      </c>
      <c r="GW1" s="3" t="s">
        <v>3337</v>
      </c>
      <c r="GX1" s="3" t="s">
        <v>3338</v>
      </c>
      <c r="GY1" s="3" t="s">
        <v>3339</v>
      </c>
      <c r="GZ1" s="3" t="s">
        <v>3340</v>
      </c>
      <c r="HA1" s="3" t="s">
        <v>3341</v>
      </c>
      <c r="HB1" s="3" t="s">
        <v>3342</v>
      </c>
      <c r="HC1" s="3" t="s">
        <v>3343</v>
      </c>
      <c r="HD1" s="3" t="s">
        <v>3344</v>
      </c>
      <c r="HE1" s="3" t="s">
        <v>3345</v>
      </c>
      <c r="HF1" s="3" t="s">
        <v>3346</v>
      </c>
      <c r="HG1" s="3" t="s">
        <v>3347</v>
      </c>
      <c r="HH1" s="3" t="s">
        <v>3348</v>
      </c>
      <c r="HI1" s="3" t="s">
        <v>3349</v>
      </c>
      <c r="HJ1" s="3" t="s">
        <v>3350</v>
      </c>
      <c r="HK1" s="3" t="s">
        <v>3351</v>
      </c>
      <c r="HL1" s="3" t="s">
        <v>3352</v>
      </c>
      <c r="HM1" s="3" t="s">
        <v>3353</v>
      </c>
      <c r="HN1" s="3" t="s">
        <v>3354</v>
      </c>
      <c r="HO1" s="3" t="s">
        <v>3355</v>
      </c>
      <c r="HP1" s="3" t="s">
        <v>3356</v>
      </c>
      <c r="HQ1" s="3" t="s">
        <v>3357</v>
      </c>
      <c r="HR1" s="3" t="s">
        <v>3358</v>
      </c>
      <c r="HS1" s="3" t="s">
        <v>3359</v>
      </c>
      <c r="HT1" s="3" t="s">
        <v>3360</v>
      </c>
      <c r="HU1" s="3" t="s">
        <v>3361</v>
      </c>
      <c r="HV1" s="3" t="s">
        <v>3362</v>
      </c>
      <c r="HW1" s="3" t="s">
        <v>3363</v>
      </c>
      <c r="HX1" s="3" t="s">
        <v>3364</v>
      </c>
      <c r="HY1" s="3" t="s">
        <v>3365</v>
      </c>
      <c r="HZ1" s="3" t="s">
        <v>3366</v>
      </c>
      <c r="IA1" s="3" t="s">
        <v>3367</v>
      </c>
      <c r="IB1" s="3" t="s">
        <v>3368</v>
      </c>
      <c r="IC1" s="3" t="s">
        <v>3369</v>
      </c>
      <c r="ID1" s="3" t="s">
        <v>3370</v>
      </c>
      <c r="IE1" s="3" t="s">
        <v>3371</v>
      </c>
      <c r="IF1" s="3" t="s">
        <v>3372</v>
      </c>
      <c r="IG1" s="3" t="s">
        <v>3373</v>
      </c>
      <c r="IH1" s="3" t="s">
        <v>3374</v>
      </c>
      <c r="II1" s="3" t="s">
        <v>3375</v>
      </c>
      <c r="IJ1" s="3" t="s">
        <v>3376</v>
      </c>
      <c r="IK1" s="3" t="s">
        <v>3377</v>
      </c>
      <c r="IL1" s="3" t="s">
        <v>3378</v>
      </c>
      <c r="IM1" s="3" t="s">
        <v>3379</v>
      </c>
      <c r="IN1" s="3" t="s">
        <v>3380</v>
      </c>
      <c r="IO1" s="3" t="s">
        <v>3381</v>
      </c>
      <c r="IP1" s="3" t="s">
        <v>3382</v>
      </c>
      <c r="IQ1" s="3" t="s">
        <v>3383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3384</v>
      </c>
      <c r="C10" s="8" t="s">
        <v>3385</v>
      </c>
      <c r="D10" s="8" t="s">
        <v>3386</v>
      </c>
      <c r="E10" s="8" t="s">
        <v>3387</v>
      </c>
      <c r="F10" s="8" t="s">
        <v>3388</v>
      </c>
      <c r="G10" s="8" t="s">
        <v>3389</v>
      </c>
      <c r="H10" s="8" t="s">
        <v>3390</v>
      </c>
      <c r="I10" s="8" t="s">
        <v>3391</v>
      </c>
      <c r="J10" s="8" t="s">
        <v>3392</v>
      </c>
      <c r="K10" s="8" t="s">
        <v>3393</v>
      </c>
      <c r="L10" s="8" t="s">
        <v>3394</v>
      </c>
      <c r="M10" s="8" t="s">
        <v>3395</v>
      </c>
      <c r="N10" s="8" t="s">
        <v>3396</v>
      </c>
      <c r="O10" s="8" t="s">
        <v>3397</v>
      </c>
      <c r="P10" s="8" t="s">
        <v>3398</v>
      </c>
      <c r="Q10" s="8" t="s">
        <v>3399</v>
      </c>
      <c r="R10" s="8" t="s">
        <v>3400</v>
      </c>
      <c r="S10" s="8" t="s">
        <v>3401</v>
      </c>
      <c r="T10" s="8" t="s">
        <v>3402</v>
      </c>
      <c r="U10" s="8" t="s">
        <v>3403</v>
      </c>
      <c r="V10" s="8" t="s">
        <v>3404</v>
      </c>
      <c r="W10" s="8" t="s">
        <v>3405</v>
      </c>
      <c r="X10" s="8" t="s">
        <v>3406</v>
      </c>
      <c r="Y10" s="8" t="s">
        <v>3407</v>
      </c>
      <c r="Z10" s="8" t="s">
        <v>3408</v>
      </c>
      <c r="AA10" s="8" t="s">
        <v>3409</v>
      </c>
      <c r="AB10" s="8" t="s">
        <v>3410</v>
      </c>
      <c r="AC10" s="8" t="s">
        <v>3411</v>
      </c>
      <c r="AD10" s="8" t="s">
        <v>3412</v>
      </c>
      <c r="AE10" s="8" t="s">
        <v>3413</v>
      </c>
      <c r="AF10" s="8" t="s">
        <v>3414</v>
      </c>
      <c r="AG10" s="8" t="s">
        <v>3415</v>
      </c>
      <c r="AH10" s="8" t="s">
        <v>3416</v>
      </c>
      <c r="AI10" s="8" t="s">
        <v>3417</v>
      </c>
      <c r="AJ10" s="8" t="s">
        <v>3418</v>
      </c>
      <c r="AK10" s="8" t="s">
        <v>3419</v>
      </c>
      <c r="AL10" s="8" t="s">
        <v>3420</v>
      </c>
      <c r="AM10" s="8" t="s">
        <v>3421</v>
      </c>
      <c r="AN10" s="8" t="s">
        <v>3422</v>
      </c>
      <c r="AO10" s="8" t="s">
        <v>3423</v>
      </c>
      <c r="AP10" s="8" t="s">
        <v>3424</v>
      </c>
      <c r="AQ10" s="8" t="s">
        <v>3425</v>
      </c>
      <c r="AR10" s="8" t="s">
        <v>3426</v>
      </c>
      <c r="AS10" s="8" t="s">
        <v>3427</v>
      </c>
      <c r="AT10" s="8" t="s">
        <v>3428</v>
      </c>
      <c r="AU10" s="8" t="s">
        <v>3429</v>
      </c>
      <c r="AV10" s="8" t="s">
        <v>3430</v>
      </c>
      <c r="AW10" s="8" t="s">
        <v>3431</v>
      </c>
      <c r="AX10" s="8" t="s">
        <v>3432</v>
      </c>
      <c r="AY10" s="8" t="s">
        <v>3433</v>
      </c>
      <c r="AZ10" s="8" t="s">
        <v>3434</v>
      </c>
      <c r="BA10" s="8" t="s">
        <v>3435</v>
      </c>
      <c r="BB10" s="8" t="s">
        <v>3436</v>
      </c>
      <c r="BC10" s="8" t="s">
        <v>3437</v>
      </c>
      <c r="BD10" s="8" t="s">
        <v>3438</v>
      </c>
      <c r="BE10" s="8" t="s">
        <v>3439</v>
      </c>
      <c r="BF10" s="8" t="s">
        <v>3440</v>
      </c>
      <c r="BG10" s="8" t="s">
        <v>3441</v>
      </c>
      <c r="BH10" s="8" t="s">
        <v>3442</v>
      </c>
      <c r="BI10" s="8" t="s">
        <v>3443</v>
      </c>
      <c r="BJ10" s="8" t="s">
        <v>3444</v>
      </c>
      <c r="BK10" s="8" t="s">
        <v>3445</v>
      </c>
      <c r="BL10" s="8" t="s">
        <v>3446</v>
      </c>
      <c r="BM10" s="8" t="s">
        <v>3447</v>
      </c>
      <c r="BN10" s="8" t="s">
        <v>3448</v>
      </c>
      <c r="BO10" s="8" t="s">
        <v>3449</v>
      </c>
      <c r="BP10" s="8" t="s">
        <v>3450</v>
      </c>
      <c r="BQ10" s="8" t="s">
        <v>3451</v>
      </c>
      <c r="BR10" s="8" t="s">
        <v>3452</v>
      </c>
      <c r="BS10" s="8" t="s">
        <v>3453</v>
      </c>
      <c r="BT10" s="8" t="s">
        <v>3454</v>
      </c>
      <c r="BU10" s="8" t="s">
        <v>3455</v>
      </c>
      <c r="BV10" s="8" t="s">
        <v>3456</v>
      </c>
      <c r="BW10" s="8" t="s">
        <v>3457</v>
      </c>
      <c r="BX10" s="8" t="s">
        <v>3458</v>
      </c>
      <c r="BY10" s="8" t="s">
        <v>3459</v>
      </c>
      <c r="BZ10" s="8" t="s">
        <v>3460</v>
      </c>
      <c r="CA10" s="8" t="s">
        <v>3461</v>
      </c>
      <c r="CB10" s="8" t="s">
        <v>3462</v>
      </c>
      <c r="CC10" s="8" t="s">
        <v>3463</v>
      </c>
      <c r="CD10" s="8" t="s">
        <v>3464</v>
      </c>
      <c r="CE10" s="8" t="s">
        <v>3465</v>
      </c>
      <c r="CF10" s="8" t="s">
        <v>3466</v>
      </c>
      <c r="CG10" s="8" t="s">
        <v>3467</v>
      </c>
      <c r="CH10" s="8" t="s">
        <v>3468</v>
      </c>
      <c r="CI10" s="8" t="s">
        <v>3469</v>
      </c>
      <c r="CJ10" s="8" t="s">
        <v>3470</v>
      </c>
      <c r="CK10" s="8" t="s">
        <v>3471</v>
      </c>
      <c r="CL10" s="8" t="s">
        <v>3472</v>
      </c>
      <c r="CM10" s="8" t="s">
        <v>3473</v>
      </c>
      <c r="CN10" s="8" t="s">
        <v>3474</v>
      </c>
      <c r="CO10" s="8" t="s">
        <v>3475</v>
      </c>
      <c r="CP10" s="8" t="s">
        <v>3476</v>
      </c>
      <c r="CQ10" s="8" t="s">
        <v>3477</v>
      </c>
      <c r="CR10" s="8" t="s">
        <v>3478</v>
      </c>
      <c r="CS10" s="8" t="s">
        <v>3479</v>
      </c>
      <c r="CT10" s="8" t="s">
        <v>3480</v>
      </c>
      <c r="CU10" s="8" t="s">
        <v>3481</v>
      </c>
      <c r="CV10" s="8" t="s">
        <v>3482</v>
      </c>
      <c r="CW10" s="8" t="s">
        <v>3483</v>
      </c>
      <c r="CX10" s="8" t="s">
        <v>3484</v>
      </c>
      <c r="CY10" s="8" t="s">
        <v>3485</v>
      </c>
      <c r="CZ10" s="8" t="s">
        <v>3486</v>
      </c>
      <c r="DA10" s="8" t="s">
        <v>3487</v>
      </c>
      <c r="DB10" s="8" t="s">
        <v>3488</v>
      </c>
      <c r="DC10" s="8" t="s">
        <v>3489</v>
      </c>
      <c r="DD10" s="8" t="s">
        <v>3490</v>
      </c>
      <c r="DE10" s="8" t="s">
        <v>3491</v>
      </c>
      <c r="DF10" s="8" t="s">
        <v>3492</v>
      </c>
      <c r="DG10" s="8" t="s">
        <v>3493</v>
      </c>
      <c r="DH10" s="8" t="s">
        <v>3494</v>
      </c>
      <c r="DI10" s="8" t="s">
        <v>3495</v>
      </c>
      <c r="DJ10" s="8" t="s">
        <v>3496</v>
      </c>
      <c r="DK10" s="8" t="s">
        <v>3497</v>
      </c>
      <c r="DL10" s="8" t="s">
        <v>3498</v>
      </c>
      <c r="DM10" s="8" t="s">
        <v>3499</v>
      </c>
      <c r="DN10" s="8" t="s">
        <v>3500</v>
      </c>
      <c r="DO10" s="8" t="s">
        <v>3501</v>
      </c>
      <c r="DP10" s="8" t="s">
        <v>3502</v>
      </c>
      <c r="DQ10" s="8" t="s">
        <v>3503</v>
      </c>
      <c r="DR10" s="8" t="s">
        <v>3504</v>
      </c>
      <c r="DS10" s="8" t="s">
        <v>3505</v>
      </c>
      <c r="DT10" s="8" t="s">
        <v>3506</v>
      </c>
      <c r="DU10" s="8" t="s">
        <v>3507</v>
      </c>
      <c r="DV10" s="8" t="s">
        <v>3508</v>
      </c>
      <c r="DW10" s="8" t="s">
        <v>3509</v>
      </c>
      <c r="DX10" s="8" t="s">
        <v>3510</v>
      </c>
      <c r="DY10" s="8" t="s">
        <v>3511</v>
      </c>
      <c r="DZ10" s="8" t="s">
        <v>3512</v>
      </c>
      <c r="EA10" s="8" t="s">
        <v>3513</v>
      </c>
      <c r="EB10" s="8" t="s">
        <v>3514</v>
      </c>
      <c r="EC10" s="8" t="s">
        <v>3515</v>
      </c>
      <c r="ED10" s="8" t="s">
        <v>3516</v>
      </c>
      <c r="EE10" s="8" t="s">
        <v>3517</v>
      </c>
      <c r="EF10" s="8" t="s">
        <v>3518</v>
      </c>
      <c r="EG10" s="8" t="s">
        <v>3519</v>
      </c>
      <c r="EH10" s="8" t="s">
        <v>3520</v>
      </c>
      <c r="EI10" s="8" t="s">
        <v>3521</v>
      </c>
      <c r="EJ10" s="8" t="s">
        <v>3522</v>
      </c>
      <c r="EK10" s="8" t="s">
        <v>3523</v>
      </c>
      <c r="EL10" s="8" t="s">
        <v>3524</v>
      </c>
      <c r="EM10" s="8" t="s">
        <v>3525</v>
      </c>
      <c r="EN10" s="8" t="s">
        <v>3526</v>
      </c>
      <c r="EO10" s="8" t="s">
        <v>3527</v>
      </c>
      <c r="EP10" s="8" t="s">
        <v>3528</v>
      </c>
      <c r="EQ10" s="8" t="s">
        <v>3529</v>
      </c>
      <c r="ER10" s="8" t="s">
        <v>3530</v>
      </c>
      <c r="ES10" s="8" t="s">
        <v>3531</v>
      </c>
      <c r="ET10" s="8" t="s">
        <v>3532</v>
      </c>
      <c r="EU10" s="8" t="s">
        <v>3533</v>
      </c>
      <c r="EV10" s="8" t="s">
        <v>3534</v>
      </c>
      <c r="EW10" s="8" t="s">
        <v>3535</v>
      </c>
      <c r="EX10" s="8" t="s">
        <v>3536</v>
      </c>
      <c r="EY10" s="8" t="s">
        <v>3537</v>
      </c>
      <c r="EZ10" s="8" t="s">
        <v>3538</v>
      </c>
      <c r="FA10" s="8" t="s">
        <v>3539</v>
      </c>
      <c r="FB10" s="8" t="s">
        <v>3540</v>
      </c>
      <c r="FC10" s="8" t="s">
        <v>3541</v>
      </c>
      <c r="FD10" s="8" t="s">
        <v>3542</v>
      </c>
      <c r="FE10" s="8" t="s">
        <v>3543</v>
      </c>
      <c r="FF10" s="8" t="s">
        <v>3544</v>
      </c>
      <c r="FG10" s="8" t="s">
        <v>3545</v>
      </c>
      <c r="FH10" s="8" t="s">
        <v>3546</v>
      </c>
      <c r="FI10" s="8" t="s">
        <v>3547</v>
      </c>
      <c r="FJ10" s="8" t="s">
        <v>3548</v>
      </c>
      <c r="FK10" s="8" t="s">
        <v>3549</v>
      </c>
      <c r="FL10" s="8" t="s">
        <v>3550</v>
      </c>
      <c r="FM10" s="8" t="s">
        <v>3551</v>
      </c>
      <c r="FN10" s="8" t="s">
        <v>3552</v>
      </c>
      <c r="FO10" s="8" t="s">
        <v>3553</v>
      </c>
      <c r="FP10" s="8" t="s">
        <v>3554</v>
      </c>
      <c r="FQ10" s="8" t="s">
        <v>3555</v>
      </c>
      <c r="FR10" s="8" t="s">
        <v>3556</v>
      </c>
      <c r="FS10" s="8" t="s">
        <v>3557</v>
      </c>
      <c r="FT10" s="8" t="s">
        <v>3558</v>
      </c>
      <c r="FU10" s="8" t="s">
        <v>3559</v>
      </c>
      <c r="FV10" s="8" t="s">
        <v>3560</v>
      </c>
      <c r="FW10" s="8" t="s">
        <v>3561</v>
      </c>
      <c r="FX10" s="8" t="s">
        <v>3562</v>
      </c>
      <c r="FY10" s="8" t="s">
        <v>3563</v>
      </c>
      <c r="FZ10" s="8" t="s">
        <v>3564</v>
      </c>
      <c r="GA10" s="8" t="s">
        <v>3565</v>
      </c>
      <c r="GB10" s="8" t="s">
        <v>3566</v>
      </c>
      <c r="GC10" s="8" t="s">
        <v>3567</v>
      </c>
      <c r="GD10" s="8" t="s">
        <v>3568</v>
      </c>
      <c r="GE10" s="8" t="s">
        <v>3569</v>
      </c>
      <c r="GF10" s="8" t="s">
        <v>3570</v>
      </c>
      <c r="GG10" s="8" t="s">
        <v>3571</v>
      </c>
      <c r="GH10" s="8" t="s">
        <v>3572</v>
      </c>
      <c r="GI10" s="8" t="s">
        <v>3573</v>
      </c>
      <c r="GJ10" s="8" t="s">
        <v>3574</v>
      </c>
      <c r="GK10" s="8" t="s">
        <v>3575</v>
      </c>
      <c r="GL10" s="8" t="s">
        <v>3576</v>
      </c>
      <c r="GM10" s="8" t="s">
        <v>3577</v>
      </c>
      <c r="GN10" s="8" t="s">
        <v>3578</v>
      </c>
      <c r="GO10" s="8" t="s">
        <v>3579</v>
      </c>
      <c r="GP10" s="8" t="s">
        <v>3580</v>
      </c>
      <c r="GQ10" s="8" t="s">
        <v>3581</v>
      </c>
      <c r="GR10" s="8" t="s">
        <v>3582</v>
      </c>
      <c r="GS10" s="8" t="s">
        <v>3583</v>
      </c>
      <c r="GT10" s="8" t="s">
        <v>3584</v>
      </c>
      <c r="GU10" s="8" t="s">
        <v>3585</v>
      </c>
      <c r="GV10" s="8" t="s">
        <v>3586</v>
      </c>
      <c r="GW10" s="8" t="s">
        <v>3587</v>
      </c>
      <c r="GX10" s="8" t="s">
        <v>3588</v>
      </c>
      <c r="GY10" s="8" t="s">
        <v>3589</v>
      </c>
      <c r="GZ10" s="8" t="s">
        <v>3590</v>
      </c>
      <c r="HA10" s="8" t="s">
        <v>3591</v>
      </c>
      <c r="HB10" s="8" t="s">
        <v>3592</v>
      </c>
      <c r="HC10" s="8" t="s">
        <v>3593</v>
      </c>
      <c r="HD10" s="8" t="s">
        <v>3594</v>
      </c>
      <c r="HE10" s="8" t="s">
        <v>3595</v>
      </c>
      <c r="HF10" s="8" t="s">
        <v>3596</v>
      </c>
      <c r="HG10" s="8" t="s">
        <v>3597</v>
      </c>
      <c r="HH10" s="8" t="s">
        <v>3598</v>
      </c>
      <c r="HI10" s="8" t="s">
        <v>3599</v>
      </c>
      <c r="HJ10" s="8" t="s">
        <v>3600</v>
      </c>
      <c r="HK10" s="8" t="s">
        <v>3601</v>
      </c>
      <c r="HL10" s="8" t="s">
        <v>3602</v>
      </c>
      <c r="HM10" s="8" t="s">
        <v>3603</v>
      </c>
      <c r="HN10" s="8" t="s">
        <v>3604</v>
      </c>
      <c r="HO10" s="8" t="s">
        <v>3605</v>
      </c>
      <c r="HP10" s="8" t="s">
        <v>3606</v>
      </c>
      <c r="HQ10" s="8" t="s">
        <v>3607</v>
      </c>
      <c r="HR10" s="8" t="s">
        <v>3608</v>
      </c>
      <c r="HS10" s="8" t="s">
        <v>3609</v>
      </c>
      <c r="HT10" s="8" t="s">
        <v>3610</v>
      </c>
      <c r="HU10" s="8" t="s">
        <v>3611</v>
      </c>
      <c r="HV10" s="8" t="s">
        <v>3612</v>
      </c>
      <c r="HW10" s="8" t="s">
        <v>3613</v>
      </c>
      <c r="HX10" s="8" t="s">
        <v>3614</v>
      </c>
      <c r="HY10" s="8" t="s">
        <v>3615</v>
      </c>
      <c r="HZ10" s="8" t="s">
        <v>3616</v>
      </c>
      <c r="IA10" s="8" t="s">
        <v>3617</v>
      </c>
      <c r="IB10" s="8" t="s">
        <v>3618</v>
      </c>
      <c r="IC10" s="8" t="s">
        <v>3619</v>
      </c>
      <c r="ID10" s="8" t="s">
        <v>3620</v>
      </c>
      <c r="IE10" s="8" t="s">
        <v>3621</v>
      </c>
      <c r="IF10" s="8" t="s">
        <v>3622</v>
      </c>
      <c r="IG10" s="8" t="s">
        <v>3623</v>
      </c>
      <c r="IH10" s="8" t="s">
        <v>3624</v>
      </c>
      <c r="II10" s="8" t="s">
        <v>3625</v>
      </c>
      <c r="IJ10" s="8" t="s">
        <v>3626</v>
      </c>
      <c r="IK10" s="8" t="s">
        <v>3627</v>
      </c>
      <c r="IL10" s="8" t="s">
        <v>3628</v>
      </c>
      <c r="IM10" s="8" t="s">
        <v>3629</v>
      </c>
      <c r="IN10" s="8" t="s">
        <v>3630</v>
      </c>
      <c r="IO10" s="8" t="s">
        <v>3631</v>
      </c>
      <c r="IP10" s="8" t="s">
        <v>3632</v>
      </c>
      <c r="IQ10" s="8" t="s">
        <v>3633</v>
      </c>
    </row>
    <row r="11" spans="1:251">
      <c r="A11" s="10">
        <v>42036</v>
      </c>
      <c r="B11" s="9">
        <v>1.26</v>
      </c>
      <c r="C11" s="9">
        <v>2.395</v>
      </c>
      <c r="D11" s="9">
        <v>0.5</v>
      </c>
      <c r="E11" s="9">
        <v>0.246</v>
      </c>
      <c r="F11" s="9">
        <v>0.254</v>
      </c>
      <c r="G11" s="9">
        <v>3.6659999999999999</v>
      </c>
      <c r="H11" s="9">
        <v>1.631</v>
      </c>
      <c r="I11" s="9">
        <v>2.0339999999999998</v>
      </c>
      <c r="J11" s="9">
        <v>41.231999999999999</v>
      </c>
      <c r="K11" s="9">
        <v>24.103000000000002</v>
      </c>
      <c r="L11" s="9">
        <v>17.129000000000001</v>
      </c>
      <c r="M11" s="9">
        <v>103.07299999999999</v>
      </c>
      <c r="N11" s="9">
        <v>58.343000000000004</v>
      </c>
      <c r="O11" s="9">
        <v>44.731000000000002</v>
      </c>
      <c r="P11" s="9">
        <v>16.786000000000001</v>
      </c>
      <c r="Q11" s="9">
        <v>9.9260000000000002</v>
      </c>
      <c r="R11" s="9">
        <v>6.8609999999999998</v>
      </c>
      <c r="S11" s="9">
        <v>35.112000000000002</v>
      </c>
      <c r="T11" s="9">
        <v>17.745000000000001</v>
      </c>
      <c r="U11" s="9">
        <v>17.367000000000001</v>
      </c>
      <c r="V11" s="9">
        <v>16.786000000000001</v>
      </c>
      <c r="W11" s="9">
        <v>9.9260000000000002</v>
      </c>
      <c r="X11" s="9">
        <v>6.8609999999999998</v>
      </c>
      <c r="Y11" s="9">
        <v>34.627000000000002</v>
      </c>
      <c r="Z11" s="9">
        <v>17.359000000000002</v>
      </c>
      <c r="AA11" s="9">
        <v>17.268000000000001</v>
      </c>
      <c r="AB11" s="9">
        <v>7.008</v>
      </c>
      <c r="AC11" s="9">
        <v>4.524</v>
      </c>
      <c r="AD11" s="9">
        <v>2.484</v>
      </c>
      <c r="AE11" s="9">
        <v>12.335000000000001</v>
      </c>
      <c r="AF11" s="9">
        <v>6.1020000000000003</v>
      </c>
      <c r="AG11" s="9">
        <v>6.2329999999999997</v>
      </c>
      <c r="AH11" s="9">
        <v>6.2240000000000002</v>
      </c>
      <c r="AI11" s="9">
        <v>3.367</v>
      </c>
      <c r="AJ11" s="9">
        <v>2.8570000000000002</v>
      </c>
      <c r="AK11" s="9">
        <v>14.108000000000001</v>
      </c>
      <c r="AL11" s="9">
        <v>6.4610000000000003</v>
      </c>
      <c r="AM11" s="9">
        <v>7.6470000000000002</v>
      </c>
      <c r="AN11" s="9">
        <v>2.3969999999999998</v>
      </c>
      <c r="AO11" s="9">
        <v>1.1910000000000001</v>
      </c>
      <c r="AP11" s="9">
        <v>1.206</v>
      </c>
      <c r="AQ11" s="9">
        <v>8.7530000000000001</v>
      </c>
      <c r="AR11" s="9">
        <v>4.4050000000000002</v>
      </c>
      <c r="AS11" s="9">
        <v>4.3479999999999999</v>
      </c>
      <c r="AT11" s="9">
        <v>3.827</v>
      </c>
      <c r="AU11" s="9">
        <v>2.1760000000000002</v>
      </c>
      <c r="AV11" s="9">
        <v>1.651</v>
      </c>
      <c r="AW11" s="9">
        <v>5.3550000000000004</v>
      </c>
      <c r="AX11" s="9">
        <v>2.0569999999999999</v>
      </c>
      <c r="AY11" s="9">
        <v>3.298</v>
      </c>
      <c r="AZ11" s="9">
        <v>3.5550000000000002</v>
      </c>
      <c r="BA11" s="9">
        <v>2.0350000000000001</v>
      </c>
      <c r="BB11" s="9">
        <v>1.52</v>
      </c>
      <c r="BC11" s="9">
        <v>8.1850000000000005</v>
      </c>
      <c r="BD11" s="9">
        <v>4.7960000000000003</v>
      </c>
      <c r="BE11" s="9">
        <v>3.3889999999999998</v>
      </c>
      <c r="BF11" s="9">
        <v>2.1019999999999999</v>
      </c>
      <c r="BG11" s="9">
        <v>1.276</v>
      </c>
      <c r="BH11" s="9">
        <v>0.82599999999999996</v>
      </c>
      <c r="BI11" s="9">
        <v>5.133</v>
      </c>
      <c r="BJ11" s="9">
        <v>2.8679999999999999</v>
      </c>
      <c r="BK11" s="9">
        <v>2.2650000000000001</v>
      </c>
      <c r="BL11" s="9">
        <v>1.4530000000000001</v>
      </c>
      <c r="BM11" s="9">
        <v>0.75900000000000001</v>
      </c>
      <c r="BN11" s="9">
        <v>0.69299999999999995</v>
      </c>
      <c r="BO11" s="9">
        <v>3.052</v>
      </c>
      <c r="BP11" s="9">
        <v>1.9279999999999999</v>
      </c>
      <c r="BQ11" s="9">
        <v>1.1240000000000001</v>
      </c>
      <c r="BR11" s="9">
        <v>0</v>
      </c>
      <c r="BS11" s="9">
        <v>0</v>
      </c>
      <c r="BT11" s="9">
        <v>0</v>
      </c>
      <c r="BU11" s="9">
        <v>0.48499999999999999</v>
      </c>
      <c r="BV11" s="9">
        <v>0.38600000000000001</v>
      </c>
      <c r="BW11" s="9">
        <v>9.9000000000000005E-2</v>
      </c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10.371</v>
      </c>
      <c r="ES11" s="9">
        <v>6.7110000000000003</v>
      </c>
      <c r="ET11" s="9">
        <v>3.6589999999999998</v>
      </c>
      <c r="EU11" s="9">
        <v>4.8</v>
      </c>
      <c r="EV11" s="9">
        <v>2.2320000000000002</v>
      </c>
      <c r="EW11" s="9">
        <v>2.5680000000000001</v>
      </c>
      <c r="EX11" s="9">
        <v>15.113</v>
      </c>
      <c r="EY11" s="9">
        <v>7.3819999999999997</v>
      </c>
      <c r="EZ11" s="9">
        <v>7.7309999999999999</v>
      </c>
      <c r="FA11" s="9">
        <v>1.329</v>
      </c>
      <c r="FB11" s="9">
        <v>0.69499999999999995</v>
      </c>
      <c r="FC11" s="9">
        <v>0.63300000000000001</v>
      </c>
      <c r="FD11" s="9">
        <v>14.608000000000001</v>
      </c>
      <c r="FE11" s="9">
        <v>8.3089999999999993</v>
      </c>
      <c r="FF11" s="9">
        <v>6.2990000000000004</v>
      </c>
      <c r="FG11" s="9">
        <v>0.28699999999999998</v>
      </c>
      <c r="FH11" s="9">
        <v>0.28699999999999998</v>
      </c>
      <c r="FI11" s="9">
        <v>0</v>
      </c>
      <c r="FJ11" s="9">
        <v>3.2669999999999999</v>
      </c>
      <c r="FK11" s="9">
        <v>1.2509999999999999</v>
      </c>
      <c r="FL11" s="9">
        <v>2.016</v>
      </c>
      <c r="FM11" s="9">
        <v>0</v>
      </c>
      <c r="FN11" s="9">
        <v>0</v>
      </c>
      <c r="FO11" s="9">
        <v>0</v>
      </c>
      <c r="FP11" s="9">
        <v>2.1240000000000001</v>
      </c>
      <c r="FQ11" s="9">
        <v>0.80300000000000005</v>
      </c>
      <c r="FR11" s="9">
        <v>1.321</v>
      </c>
      <c r="FS11" s="9">
        <v>2.4260000000000002</v>
      </c>
      <c r="FT11" s="9">
        <v>0.98</v>
      </c>
      <c r="FU11" s="9">
        <v>1.4470000000000001</v>
      </c>
      <c r="FV11" s="9">
        <v>15.651</v>
      </c>
      <c r="FW11" s="9">
        <v>9.4410000000000007</v>
      </c>
      <c r="FX11" s="9">
        <v>6.21</v>
      </c>
      <c r="FY11" s="9">
        <v>5.758</v>
      </c>
      <c r="FZ11" s="9">
        <v>2.82</v>
      </c>
      <c r="GA11" s="9">
        <v>2.9380000000000002</v>
      </c>
      <c r="GB11" s="9">
        <v>11.170999999999999</v>
      </c>
      <c r="GC11" s="9">
        <v>6.9669999999999996</v>
      </c>
      <c r="GD11" s="9">
        <v>4.2039999999999997</v>
      </c>
      <c r="GE11" s="9">
        <v>5.6029999999999998</v>
      </c>
      <c r="GF11" s="9">
        <v>2.6320000000000001</v>
      </c>
      <c r="GG11" s="9">
        <v>2.9710000000000001</v>
      </c>
      <c r="GH11" s="9">
        <v>6.3719999999999999</v>
      </c>
      <c r="GI11" s="9">
        <v>4.1920000000000002</v>
      </c>
      <c r="GJ11" s="9">
        <v>2.1800000000000002</v>
      </c>
      <c r="GK11" s="9">
        <v>3.7170000000000001</v>
      </c>
      <c r="GL11" s="9">
        <v>1.399</v>
      </c>
      <c r="GM11" s="9">
        <v>2.3180000000000001</v>
      </c>
      <c r="GN11" s="9">
        <v>8.6010000000000009</v>
      </c>
      <c r="GO11" s="9">
        <v>5.1909999999999998</v>
      </c>
      <c r="GP11" s="9">
        <v>3.41</v>
      </c>
      <c r="GQ11" s="9">
        <v>5.2320000000000002</v>
      </c>
      <c r="GR11" s="9">
        <v>2.4620000000000002</v>
      </c>
      <c r="GS11" s="9">
        <v>2.77</v>
      </c>
      <c r="GT11" s="9">
        <v>1.44</v>
      </c>
      <c r="GU11" s="9">
        <v>0.96799999999999997</v>
      </c>
      <c r="GV11" s="9">
        <v>0.47199999999999998</v>
      </c>
      <c r="GW11" s="9">
        <v>1.532</v>
      </c>
      <c r="GX11" s="9">
        <v>0.55100000000000005</v>
      </c>
      <c r="GY11" s="9">
        <v>0.98099999999999998</v>
      </c>
      <c r="GZ11" s="9">
        <v>1.0189999999999999</v>
      </c>
      <c r="HA11" s="9">
        <v>0.69599999999999995</v>
      </c>
      <c r="HB11" s="9">
        <v>0.32300000000000001</v>
      </c>
      <c r="HC11" s="9">
        <v>0.59799999999999998</v>
      </c>
      <c r="HD11" s="9">
        <v>0.11799999999999999</v>
      </c>
      <c r="HE11" s="9">
        <v>0.48</v>
      </c>
      <c r="HF11" s="9">
        <v>8.3960000000000008</v>
      </c>
      <c r="HG11" s="9">
        <v>5.4180000000000001</v>
      </c>
      <c r="HH11" s="9">
        <v>2.9780000000000002</v>
      </c>
      <c r="HI11" s="9">
        <v>2.7639999999999998</v>
      </c>
      <c r="HJ11" s="9">
        <v>0.84499999999999997</v>
      </c>
      <c r="HK11" s="9">
        <v>1.919</v>
      </c>
      <c r="HL11" s="9">
        <v>2.8159999999999998</v>
      </c>
      <c r="HM11" s="9">
        <v>1.6990000000000001</v>
      </c>
      <c r="HN11" s="9">
        <v>1.117</v>
      </c>
      <c r="HO11" s="9">
        <v>1.115</v>
      </c>
      <c r="HP11" s="9">
        <v>0.52100000000000002</v>
      </c>
      <c r="HQ11" s="9">
        <v>0.59399999999999997</v>
      </c>
      <c r="HR11" s="9">
        <v>14.561999999999999</v>
      </c>
      <c r="HS11" s="9">
        <v>8.9580000000000002</v>
      </c>
      <c r="HT11" s="9">
        <v>5.6029999999999998</v>
      </c>
      <c r="HU11" s="9">
        <v>6.6520000000000001</v>
      </c>
      <c r="HV11" s="9">
        <v>3.1059999999999999</v>
      </c>
      <c r="HW11" s="9">
        <v>3.5470000000000002</v>
      </c>
      <c r="HX11" s="9">
        <v>9.2100000000000009</v>
      </c>
      <c r="HY11" s="9">
        <v>5.8520000000000003</v>
      </c>
      <c r="HZ11" s="9">
        <v>3.3580000000000001</v>
      </c>
      <c r="IA11" s="9">
        <v>2.7410000000000001</v>
      </c>
      <c r="IB11" s="9">
        <v>1.0389999999999999</v>
      </c>
      <c r="IC11" s="9">
        <v>1.702</v>
      </c>
      <c r="ID11" s="9">
        <v>2.4900000000000002</v>
      </c>
      <c r="IE11" s="9">
        <v>1.3939999999999999</v>
      </c>
      <c r="IF11" s="9">
        <v>1.0960000000000001</v>
      </c>
      <c r="IG11" s="9">
        <v>1.302</v>
      </c>
      <c r="IH11" s="9">
        <v>0.61</v>
      </c>
      <c r="II11" s="9">
        <v>0.69199999999999995</v>
      </c>
      <c r="IJ11" s="9">
        <v>0.18</v>
      </c>
      <c r="IK11" s="9">
        <v>9.1999999999999998E-2</v>
      </c>
      <c r="IL11" s="9">
        <v>8.7999999999999995E-2</v>
      </c>
      <c r="IM11" s="9">
        <v>26.881</v>
      </c>
      <c r="IN11" s="9">
        <v>14.413</v>
      </c>
      <c r="IO11" s="9">
        <v>12.468</v>
      </c>
      <c r="IP11" s="9">
        <v>8.14</v>
      </c>
      <c r="IQ11" s="9">
        <v>4.1929999999999996</v>
      </c>
    </row>
    <row r="12" spans="1:251">
      <c r="A12" s="10">
        <v>42401</v>
      </c>
      <c r="B12" s="9">
        <v>0.90500000000000003</v>
      </c>
      <c r="C12" s="9">
        <v>0.33700000000000002</v>
      </c>
      <c r="D12" s="9">
        <v>1.5189999999999999</v>
      </c>
      <c r="E12" s="9">
        <v>0.91100000000000003</v>
      </c>
      <c r="F12" s="9">
        <v>0.60799999999999998</v>
      </c>
      <c r="G12" s="9">
        <v>5.016</v>
      </c>
      <c r="H12" s="9">
        <v>3.206</v>
      </c>
      <c r="I12" s="9">
        <v>1.8109999999999999</v>
      </c>
      <c r="J12" s="9">
        <v>40.082999999999998</v>
      </c>
      <c r="K12" s="9">
        <v>25.983000000000001</v>
      </c>
      <c r="L12" s="9">
        <v>14.1</v>
      </c>
      <c r="M12" s="9">
        <v>81.623999999999995</v>
      </c>
      <c r="N12" s="9">
        <v>39.72</v>
      </c>
      <c r="O12" s="9">
        <v>41.904000000000003</v>
      </c>
      <c r="P12" s="9">
        <v>17.515000000000001</v>
      </c>
      <c r="Q12" s="9">
        <v>9.8279999999999994</v>
      </c>
      <c r="R12" s="9">
        <v>7.6870000000000003</v>
      </c>
      <c r="S12" s="9">
        <v>36.542000000000002</v>
      </c>
      <c r="T12" s="9">
        <v>17.135000000000002</v>
      </c>
      <c r="U12" s="9">
        <v>19.407</v>
      </c>
      <c r="V12" s="9">
        <v>16.934999999999999</v>
      </c>
      <c r="W12" s="9">
        <v>9.4450000000000003</v>
      </c>
      <c r="X12" s="9">
        <v>7.4889999999999999</v>
      </c>
      <c r="Y12" s="9">
        <v>36.369</v>
      </c>
      <c r="Z12" s="9">
        <v>17.050999999999998</v>
      </c>
      <c r="AA12" s="9">
        <v>19.318000000000001</v>
      </c>
      <c r="AB12" s="9">
        <v>7.0090000000000003</v>
      </c>
      <c r="AC12" s="9">
        <v>4.2830000000000004</v>
      </c>
      <c r="AD12" s="9">
        <v>2.726</v>
      </c>
      <c r="AE12" s="9">
        <v>13.653</v>
      </c>
      <c r="AF12" s="9">
        <v>6.0860000000000003</v>
      </c>
      <c r="AG12" s="9">
        <v>7.5659999999999998</v>
      </c>
      <c r="AH12" s="9">
        <v>5.7190000000000003</v>
      </c>
      <c r="AI12" s="9">
        <v>2.3279999999999998</v>
      </c>
      <c r="AJ12" s="9">
        <v>3.39</v>
      </c>
      <c r="AK12" s="9">
        <v>14.885</v>
      </c>
      <c r="AL12" s="9">
        <v>7.8289999999999997</v>
      </c>
      <c r="AM12" s="9">
        <v>7.056</v>
      </c>
      <c r="AN12" s="9">
        <v>3.26</v>
      </c>
      <c r="AO12" s="9">
        <v>1.425</v>
      </c>
      <c r="AP12" s="9">
        <v>1.835</v>
      </c>
      <c r="AQ12" s="9">
        <v>9.2829999999999995</v>
      </c>
      <c r="AR12" s="9">
        <v>5.53</v>
      </c>
      <c r="AS12" s="9">
        <v>3.7530000000000001</v>
      </c>
      <c r="AT12" s="9">
        <v>2.4580000000000002</v>
      </c>
      <c r="AU12" s="9">
        <v>0.90300000000000002</v>
      </c>
      <c r="AV12" s="9">
        <v>1.5549999999999999</v>
      </c>
      <c r="AW12" s="9">
        <v>5.6020000000000003</v>
      </c>
      <c r="AX12" s="9">
        <v>2.2989999999999999</v>
      </c>
      <c r="AY12" s="9">
        <v>3.3029999999999999</v>
      </c>
      <c r="AZ12" s="9">
        <v>4.2080000000000002</v>
      </c>
      <c r="BA12" s="9">
        <v>2.8340000000000001</v>
      </c>
      <c r="BB12" s="9">
        <v>1.373</v>
      </c>
      <c r="BC12" s="9">
        <v>7.8310000000000004</v>
      </c>
      <c r="BD12" s="9">
        <v>3.1360000000000001</v>
      </c>
      <c r="BE12" s="9">
        <v>4.6959999999999997</v>
      </c>
      <c r="BF12" s="9">
        <v>3.2269999999999999</v>
      </c>
      <c r="BG12" s="9">
        <v>2.093</v>
      </c>
      <c r="BH12" s="9">
        <v>1.1339999999999999</v>
      </c>
      <c r="BI12" s="9">
        <v>5.0010000000000003</v>
      </c>
      <c r="BJ12" s="9">
        <v>1.4790000000000001</v>
      </c>
      <c r="BK12" s="9">
        <v>3.5209999999999999</v>
      </c>
      <c r="BL12" s="9">
        <v>0.98099999999999998</v>
      </c>
      <c r="BM12" s="9">
        <v>0.74099999999999999</v>
      </c>
      <c r="BN12" s="9">
        <v>0.23899999999999999</v>
      </c>
      <c r="BO12" s="9">
        <v>2.831</v>
      </c>
      <c r="BP12" s="9">
        <v>1.6559999999999999</v>
      </c>
      <c r="BQ12" s="9">
        <v>1.175</v>
      </c>
      <c r="BR12" s="9">
        <v>0.57999999999999996</v>
      </c>
      <c r="BS12" s="9">
        <v>0.38200000000000001</v>
      </c>
      <c r="BT12" s="9">
        <v>0.19700000000000001</v>
      </c>
      <c r="BU12" s="9">
        <v>0.17199999999999999</v>
      </c>
      <c r="BV12" s="9">
        <v>8.4000000000000005E-2</v>
      </c>
      <c r="BW12" s="9">
        <v>8.8999999999999996E-2</v>
      </c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>
        <v>10.87</v>
      </c>
      <c r="ES12" s="9">
        <v>6.1189999999999998</v>
      </c>
      <c r="ET12" s="9">
        <v>4.7510000000000003</v>
      </c>
      <c r="EU12" s="9">
        <v>5.6630000000000003</v>
      </c>
      <c r="EV12" s="9">
        <v>3.1989999999999998</v>
      </c>
      <c r="EW12" s="9">
        <v>2.464</v>
      </c>
      <c r="EX12" s="9">
        <v>16.997</v>
      </c>
      <c r="EY12" s="9">
        <v>7.3940000000000001</v>
      </c>
      <c r="EZ12" s="9">
        <v>9.6029999999999998</v>
      </c>
      <c r="FA12" s="9">
        <v>0.72899999999999998</v>
      </c>
      <c r="FB12" s="9">
        <v>0.25800000000000001</v>
      </c>
      <c r="FC12" s="9">
        <v>0.47099999999999997</v>
      </c>
      <c r="FD12" s="9">
        <v>14.930999999999999</v>
      </c>
      <c r="FE12" s="9">
        <v>7.4710000000000001</v>
      </c>
      <c r="FF12" s="9">
        <v>7.46</v>
      </c>
      <c r="FG12" s="9">
        <v>0.252</v>
      </c>
      <c r="FH12" s="9">
        <v>0.252</v>
      </c>
      <c r="FI12" s="9">
        <v>0</v>
      </c>
      <c r="FJ12" s="9">
        <v>3.37</v>
      </c>
      <c r="FK12" s="9">
        <v>1.512</v>
      </c>
      <c r="FL12" s="9">
        <v>1.8580000000000001</v>
      </c>
      <c r="FM12" s="9">
        <v>0</v>
      </c>
      <c r="FN12" s="9">
        <v>0</v>
      </c>
      <c r="FO12" s="9">
        <v>0</v>
      </c>
      <c r="FP12" s="9">
        <v>1.244</v>
      </c>
      <c r="FQ12" s="9">
        <v>0.75700000000000001</v>
      </c>
      <c r="FR12" s="9">
        <v>0.48699999999999999</v>
      </c>
      <c r="FS12" s="9">
        <v>2.86</v>
      </c>
      <c r="FT12" s="9">
        <v>1.7090000000000001</v>
      </c>
      <c r="FU12" s="9">
        <v>1.151</v>
      </c>
      <c r="FV12" s="9">
        <v>15.51</v>
      </c>
      <c r="FW12" s="9">
        <v>8.7390000000000008</v>
      </c>
      <c r="FX12" s="9">
        <v>6.7709999999999999</v>
      </c>
      <c r="FY12" s="9">
        <v>5.6</v>
      </c>
      <c r="FZ12" s="9">
        <v>2.7269999999999999</v>
      </c>
      <c r="GA12" s="9">
        <v>2.8730000000000002</v>
      </c>
      <c r="GB12" s="9">
        <v>13.852</v>
      </c>
      <c r="GC12" s="9">
        <v>7.6879999999999997</v>
      </c>
      <c r="GD12" s="9">
        <v>6.1639999999999997</v>
      </c>
      <c r="GE12" s="9">
        <v>4.1849999999999996</v>
      </c>
      <c r="GF12" s="9">
        <v>2.266</v>
      </c>
      <c r="GG12" s="9">
        <v>1.919</v>
      </c>
      <c r="GH12" s="9">
        <v>5.0659999999999998</v>
      </c>
      <c r="GI12" s="9">
        <v>2.4049999999999998</v>
      </c>
      <c r="GJ12" s="9">
        <v>2.661</v>
      </c>
      <c r="GK12" s="9">
        <v>3.1520000000000001</v>
      </c>
      <c r="GL12" s="9">
        <v>1.2929999999999999</v>
      </c>
      <c r="GM12" s="9">
        <v>1.859</v>
      </c>
      <c r="GN12" s="9">
        <v>7.95</v>
      </c>
      <c r="GO12" s="9">
        <v>4.7110000000000003</v>
      </c>
      <c r="GP12" s="9">
        <v>3.238</v>
      </c>
      <c r="GQ12" s="9">
        <v>4.3689999999999998</v>
      </c>
      <c r="GR12" s="9">
        <v>2.569</v>
      </c>
      <c r="GS12" s="9">
        <v>1.7989999999999999</v>
      </c>
      <c r="GT12" s="9">
        <v>0.51800000000000002</v>
      </c>
      <c r="GU12" s="9">
        <v>0.15</v>
      </c>
      <c r="GV12" s="9">
        <v>0.36899999999999999</v>
      </c>
      <c r="GW12" s="9">
        <v>0.75600000000000001</v>
      </c>
      <c r="GX12" s="9">
        <v>0.504</v>
      </c>
      <c r="GY12" s="9">
        <v>0.252</v>
      </c>
      <c r="GZ12" s="9">
        <v>0.6</v>
      </c>
      <c r="HA12" s="9">
        <v>0.24399999999999999</v>
      </c>
      <c r="HB12" s="9">
        <v>0.35599999999999998</v>
      </c>
      <c r="HC12" s="9">
        <v>1.7949999999999999</v>
      </c>
      <c r="HD12" s="9">
        <v>1.177</v>
      </c>
      <c r="HE12" s="9">
        <v>0.61899999999999999</v>
      </c>
      <c r="HF12" s="9">
        <v>8.06</v>
      </c>
      <c r="HG12" s="9">
        <v>4.4969999999999999</v>
      </c>
      <c r="HH12" s="9">
        <v>3.5630000000000002</v>
      </c>
      <c r="HI12" s="9">
        <v>1.8959999999999999</v>
      </c>
      <c r="HJ12" s="9">
        <v>1.206</v>
      </c>
      <c r="HK12" s="9">
        <v>0.68899999999999995</v>
      </c>
      <c r="HL12" s="9">
        <v>3.278</v>
      </c>
      <c r="HM12" s="9">
        <v>1.776</v>
      </c>
      <c r="HN12" s="9">
        <v>1.502</v>
      </c>
      <c r="HO12" s="9">
        <v>1.288</v>
      </c>
      <c r="HP12" s="9">
        <v>0.435</v>
      </c>
      <c r="HQ12" s="9">
        <v>0.85299999999999998</v>
      </c>
      <c r="HR12" s="9">
        <v>16.303999999999998</v>
      </c>
      <c r="HS12" s="9">
        <v>9.1419999999999995</v>
      </c>
      <c r="HT12" s="9">
        <v>7.1619999999999999</v>
      </c>
      <c r="HU12" s="9">
        <v>6.7270000000000003</v>
      </c>
      <c r="HV12" s="9">
        <v>3.794</v>
      </c>
      <c r="HW12" s="9">
        <v>2.9340000000000002</v>
      </c>
      <c r="HX12" s="9">
        <v>7.9740000000000002</v>
      </c>
      <c r="HY12" s="9">
        <v>4.2690000000000001</v>
      </c>
      <c r="HZ12" s="9">
        <v>3.7050000000000001</v>
      </c>
      <c r="IA12" s="9">
        <v>1.758</v>
      </c>
      <c r="IB12" s="9">
        <v>1.0640000000000001</v>
      </c>
      <c r="IC12" s="9">
        <v>0.69399999999999995</v>
      </c>
      <c r="ID12" s="9">
        <v>3.698</v>
      </c>
      <c r="IE12" s="9">
        <v>2.0659999999999998</v>
      </c>
      <c r="IF12" s="9">
        <v>1.6319999999999999</v>
      </c>
      <c r="IG12" s="9">
        <v>1.47</v>
      </c>
      <c r="IH12" s="9">
        <v>0.58899999999999997</v>
      </c>
      <c r="II12" s="9">
        <v>0.88100000000000001</v>
      </c>
      <c r="IJ12" s="9">
        <v>0.39100000000000001</v>
      </c>
      <c r="IK12" s="9">
        <v>0.248</v>
      </c>
      <c r="IL12" s="9">
        <v>0.14399999999999999</v>
      </c>
      <c r="IM12" s="9">
        <v>27.946000000000002</v>
      </c>
      <c r="IN12" s="9">
        <v>12.561</v>
      </c>
      <c r="IO12" s="9">
        <v>15.384</v>
      </c>
      <c r="IP12" s="9">
        <v>8.2870000000000008</v>
      </c>
      <c r="IQ12" s="9">
        <v>3.9929999999999999</v>
      </c>
    </row>
    <row r="13" spans="1:251">
      <c r="A13" s="10">
        <v>42767</v>
      </c>
      <c r="B13" s="9">
        <v>1.161</v>
      </c>
      <c r="C13" s="9">
        <v>1.33</v>
      </c>
      <c r="D13" s="9">
        <v>1.774</v>
      </c>
      <c r="E13" s="9">
        <v>0.73699999999999999</v>
      </c>
      <c r="F13" s="9">
        <v>1.036</v>
      </c>
      <c r="G13" s="9">
        <v>1.61</v>
      </c>
      <c r="H13" s="9">
        <v>0.46400000000000002</v>
      </c>
      <c r="I13" s="9">
        <v>1.1459999999999999</v>
      </c>
      <c r="J13" s="9">
        <v>37.747999999999998</v>
      </c>
      <c r="K13" s="9">
        <v>23.09</v>
      </c>
      <c r="L13" s="9">
        <v>14.657999999999999</v>
      </c>
      <c r="M13" s="9">
        <v>89.781999999999996</v>
      </c>
      <c r="N13" s="9">
        <v>50.198999999999998</v>
      </c>
      <c r="O13" s="9">
        <v>39.582000000000001</v>
      </c>
      <c r="P13" s="9">
        <v>14.736000000000001</v>
      </c>
      <c r="Q13" s="9">
        <v>7.6630000000000003</v>
      </c>
      <c r="R13" s="9">
        <v>7.0730000000000004</v>
      </c>
      <c r="S13" s="9">
        <v>40.127000000000002</v>
      </c>
      <c r="T13" s="9">
        <v>21.268000000000001</v>
      </c>
      <c r="U13" s="9">
        <v>18.858000000000001</v>
      </c>
      <c r="V13" s="9">
        <v>14.593</v>
      </c>
      <c r="W13" s="9">
        <v>7.52</v>
      </c>
      <c r="X13" s="9">
        <v>7.0730000000000004</v>
      </c>
      <c r="Y13" s="9">
        <v>39.860999999999997</v>
      </c>
      <c r="Z13" s="9">
        <v>21.003</v>
      </c>
      <c r="AA13" s="9">
        <v>18.858000000000001</v>
      </c>
      <c r="AB13" s="9">
        <v>5.83</v>
      </c>
      <c r="AC13" s="9">
        <v>3.2669999999999999</v>
      </c>
      <c r="AD13" s="9">
        <v>2.5630000000000002</v>
      </c>
      <c r="AE13" s="9">
        <v>14.090999999999999</v>
      </c>
      <c r="AF13" s="9">
        <v>7.4909999999999997</v>
      </c>
      <c r="AG13" s="9">
        <v>6.6</v>
      </c>
      <c r="AH13" s="9">
        <v>5.3440000000000003</v>
      </c>
      <c r="AI13" s="9">
        <v>2.9689999999999999</v>
      </c>
      <c r="AJ13" s="9">
        <v>2.375</v>
      </c>
      <c r="AK13" s="9">
        <v>17.023</v>
      </c>
      <c r="AL13" s="9">
        <v>9.3520000000000003</v>
      </c>
      <c r="AM13" s="9">
        <v>7.6710000000000003</v>
      </c>
      <c r="AN13" s="9">
        <v>3.5659999999999998</v>
      </c>
      <c r="AO13" s="9">
        <v>2.2469999999999999</v>
      </c>
      <c r="AP13" s="9">
        <v>1.319</v>
      </c>
      <c r="AQ13" s="9">
        <v>9.9700000000000006</v>
      </c>
      <c r="AR13" s="9">
        <v>5.4470000000000001</v>
      </c>
      <c r="AS13" s="9">
        <v>4.5229999999999997</v>
      </c>
      <c r="AT13" s="9">
        <v>1.778</v>
      </c>
      <c r="AU13" s="9">
        <v>0.72199999999999998</v>
      </c>
      <c r="AV13" s="9">
        <v>1.056</v>
      </c>
      <c r="AW13" s="9">
        <v>7.0529999999999999</v>
      </c>
      <c r="AX13" s="9">
        <v>3.9049999999999998</v>
      </c>
      <c r="AY13" s="9">
        <v>3.1480000000000001</v>
      </c>
      <c r="AZ13" s="9">
        <v>3.419</v>
      </c>
      <c r="BA13" s="9">
        <v>1.284</v>
      </c>
      <c r="BB13" s="9">
        <v>2.1349999999999998</v>
      </c>
      <c r="BC13" s="9">
        <v>8.7479999999999993</v>
      </c>
      <c r="BD13" s="9">
        <v>4.16</v>
      </c>
      <c r="BE13" s="9">
        <v>4.5880000000000001</v>
      </c>
      <c r="BF13" s="9">
        <v>1.9650000000000001</v>
      </c>
      <c r="BG13" s="9">
        <v>0.252</v>
      </c>
      <c r="BH13" s="9">
        <v>1.712</v>
      </c>
      <c r="BI13" s="9">
        <v>5.2009999999999996</v>
      </c>
      <c r="BJ13" s="9">
        <v>2.496</v>
      </c>
      <c r="BK13" s="9">
        <v>2.7050000000000001</v>
      </c>
      <c r="BL13" s="9">
        <v>1.454</v>
      </c>
      <c r="BM13" s="9">
        <v>1.0309999999999999</v>
      </c>
      <c r="BN13" s="9">
        <v>0.42299999999999999</v>
      </c>
      <c r="BO13" s="9">
        <v>3.5470000000000002</v>
      </c>
      <c r="BP13" s="9">
        <v>1.6639999999999999</v>
      </c>
      <c r="BQ13" s="9">
        <v>1.883</v>
      </c>
      <c r="BR13" s="9">
        <v>0.14299999999999999</v>
      </c>
      <c r="BS13" s="9">
        <v>0.14299999999999999</v>
      </c>
      <c r="BT13" s="9">
        <v>0</v>
      </c>
      <c r="BU13" s="9">
        <v>0.26600000000000001</v>
      </c>
      <c r="BV13" s="9">
        <v>0.26600000000000001</v>
      </c>
      <c r="BW13" s="9">
        <v>0</v>
      </c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>
        <v>8.6349999999999998</v>
      </c>
      <c r="ES13" s="9">
        <v>4.3979999999999997</v>
      </c>
      <c r="ET13" s="9">
        <v>4.2370000000000001</v>
      </c>
      <c r="EU13" s="9">
        <v>4.7510000000000003</v>
      </c>
      <c r="EV13" s="9">
        <v>2.2080000000000002</v>
      </c>
      <c r="EW13" s="9">
        <v>2.5430000000000001</v>
      </c>
      <c r="EX13" s="9">
        <v>20.297000000000001</v>
      </c>
      <c r="EY13" s="9">
        <v>10.51</v>
      </c>
      <c r="EZ13" s="9">
        <v>9.7870000000000008</v>
      </c>
      <c r="FA13" s="9">
        <v>1.054</v>
      </c>
      <c r="FB13" s="9">
        <v>0.76100000000000001</v>
      </c>
      <c r="FC13" s="9">
        <v>0.29299999999999998</v>
      </c>
      <c r="FD13" s="9">
        <v>15.558999999999999</v>
      </c>
      <c r="FE13" s="9">
        <v>8.625</v>
      </c>
      <c r="FF13" s="9">
        <v>6.9340000000000002</v>
      </c>
      <c r="FG13" s="9">
        <v>0</v>
      </c>
      <c r="FH13" s="9">
        <v>0</v>
      </c>
      <c r="FI13" s="9">
        <v>0</v>
      </c>
      <c r="FJ13" s="9">
        <v>3.1659999999999999</v>
      </c>
      <c r="FK13" s="9">
        <v>1.579</v>
      </c>
      <c r="FL13" s="9">
        <v>1.5880000000000001</v>
      </c>
      <c r="FM13" s="9">
        <v>0.29499999999999998</v>
      </c>
      <c r="FN13" s="9">
        <v>0.29499999999999998</v>
      </c>
      <c r="FO13" s="9">
        <v>0</v>
      </c>
      <c r="FP13" s="9">
        <v>1.1040000000000001</v>
      </c>
      <c r="FQ13" s="9">
        <v>0.55400000000000005</v>
      </c>
      <c r="FR13" s="9">
        <v>0.55000000000000004</v>
      </c>
      <c r="FS13" s="9">
        <v>3.62</v>
      </c>
      <c r="FT13" s="9">
        <v>1.764</v>
      </c>
      <c r="FU13" s="9">
        <v>1.8560000000000001</v>
      </c>
      <c r="FV13" s="9">
        <v>13.401</v>
      </c>
      <c r="FW13" s="9">
        <v>7.2220000000000004</v>
      </c>
      <c r="FX13" s="9">
        <v>6.1790000000000003</v>
      </c>
      <c r="FY13" s="9">
        <v>7.0579999999999998</v>
      </c>
      <c r="FZ13" s="9">
        <v>4.0149999999999997</v>
      </c>
      <c r="GA13" s="9">
        <v>3.0430000000000001</v>
      </c>
      <c r="GB13" s="9">
        <v>10.641999999999999</v>
      </c>
      <c r="GC13" s="9">
        <v>6.0430000000000001</v>
      </c>
      <c r="GD13" s="9">
        <v>4.5990000000000002</v>
      </c>
      <c r="GE13" s="9">
        <v>5.6970000000000001</v>
      </c>
      <c r="GF13" s="9">
        <v>3.375</v>
      </c>
      <c r="GG13" s="9">
        <v>2.3220000000000001</v>
      </c>
      <c r="GH13" s="9">
        <v>4.3070000000000004</v>
      </c>
      <c r="GI13" s="9">
        <v>2.5910000000000002</v>
      </c>
      <c r="GJ13" s="9">
        <v>1.7170000000000001</v>
      </c>
      <c r="GK13" s="9">
        <v>4.8460000000000001</v>
      </c>
      <c r="GL13" s="9">
        <v>3.0329999999999999</v>
      </c>
      <c r="GM13" s="9">
        <v>1.8129999999999999</v>
      </c>
      <c r="GN13" s="9">
        <v>6.2539999999999996</v>
      </c>
      <c r="GO13" s="9">
        <v>3.26</v>
      </c>
      <c r="GP13" s="9">
        <v>2.9940000000000002</v>
      </c>
      <c r="GQ13" s="9">
        <v>4.5330000000000004</v>
      </c>
      <c r="GR13" s="9">
        <v>2.4780000000000002</v>
      </c>
      <c r="GS13" s="9">
        <v>2.0550000000000002</v>
      </c>
      <c r="GT13" s="9">
        <v>0.498</v>
      </c>
      <c r="GU13" s="9">
        <v>0.39300000000000002</v>
      </c>
      <c r="GV13" s="9">
        <v>0.105</v>
      </c>
      <c r="GW13" s="9">
        <v>1.139</v>
      </c>
      <c r="GX13" s="9">
        <v>0.69199999999999995</v>
      </c>
      <c r="GY13" s="9">
        <v>0.44700000000000001</v>
      </c>
      <c r="GZ13" s="9">
        <v>1.556</v>
      </c>
      <c r="HA13" s="9">
        <v>0.89600000000000002</v>
      </c>
      <c r="HB13" s="9">
        <v>0.66</v>
      </c>
      <c r="HC13" s="9">
        <v>1.1299999999999999</v>
      </c>
      <c r="HD13" s="9">
        <v>0.56599999999999995</v>
      </c>
      <c r="HE13" s="9">
        <v>0.56399999999999995</v>
      </c>
      <c r="HF13" s="9">
        <v>6.9610000000000003</v>
      </c>
      <c r="HG13" s="9">
        <v>4.2450000000000001</v>
      </c>
      <c r="HH13" s="9">
        <v>2.7149999999999999</v>
      </c>
      <c r="HI13" s="9">
        <v>1.8720000000000001</v>
      </c>
      <c r="HJ13" s="9">
        <v>0.872</v>
      </c>
      <c r="HK13" s="9">
        <v>1</v>
      </c>
      <c r="HL13" s="9">
        <v>2.7389999999999999</v>
      </c>
      <c r="HM13" s="9">
        <v>1.5920000000000001</v>
      </c>
      <c r="HN13" s="9">
        <v>1.147</v>
      </c>
      <c r="HO13" s="9">
        <v>1.2569999999999999</v>
      </c>
      <c r="HP13" s="9">
        <v>0.8</v>
      </c>
      <c r="HQ13" s="9">
        <v>0.45700000000000002</v>
      </c>
      <c r="HR13" s="9">
        <v>13.272</v>
      </c>
      <c r="HS13" s="9">
        <v>7.3250000000000002</v>
      </c>
      <c r="HT13" s="9">
        <v>5.9470000000000001</v>
      </c>
      <c r="HU13" s="9">
        <v>8.2750000000000004</v>
      </c>
      <c r="HV13" s="9">
        <v>4.9459999999999997</v>
      </c>
      <c r="HW13" s="9">
        <v>3.3290000000000002</v>
      </c>
      <c r="HX13" s="9">
        <v>6.665</v>
      </c>
      <c r="HY13" s="9">
        <v>3.923</v>
      </c>
      <c r="HZ13" s="9">
        <v>2.742</v>
      </c>
      <c r="IA13" s="9">
        <v>2.0070000000000001</v>
      </c>
      <c r="IB13" s="9">
        <v>1.0069999999999999</v>
      </c>
      <c r="IC13" s="9">
        <v>1</v>
      </c>
      <c r="ID13" s="9">
        <v>2.3069999999999999</v>
      </c>
      <c r="IE13" s="9">
        <v>1.363</v>
      </c>
      <c r="IF13" s="9">
        <v>0.94399999999999995</v>
      </c>
      <c r="IG13" s="9">
        <v>1.8839999999999999</v>
      </c>
      <c r="IH13" s="9">
        <v>1.3560000000000001</v>
      </c>
      <c r="II13" s="9">
        <v>0.52900000000000003</v>
      </c>
      <c r="IJ13" s="9">
        <v>0.34200000000000003</v>
      </c>
      <c r="IK13" s="9">
        <v>0</v>
      </c>
      <c r="IL13" s="9">
        <v>0.34200000000000003</v>
      </c>
      <c r="IM13" s="9">
        <v>31.064</v>
      </c>
      <c r="IN13" s="9">
        <v>15.818</v>
      </c>
      <c r="IO13" s="9">
        <v>15.244999999999999</v>
      </c>
      <c r="IP13" s="9">
        <v>5.843</v>
      </c>
      <c r="IQ13" s="9">
        <v>2.3090000000000002</v>
      </c>
    </row>
    <row r="14" spans="1:251">
      <c r="A14" s="10">
        <v>43132</v>
      </c>
      <c r="B14" s="9">
        <v>0.45700000000000002</v>
      </c>
      <c r="C14" s="9">
        <v>0</v>
      </c>
      <c r="D14" s="9">
        <v>2.1970000000000001</v>
      </c>
      <c r="E14" s="9">
        <v>1.569</v>
      </c>
      <c r="F14" s="9">
        <v>0.627</v>
      </c>
      <c r="G14" s="9">
        <v>4.0880000000000001</v>
      </c>
      <c r="H14" s="9">
        <v>2.5510000000000002</v>
      </c>
      <c r="I14" s="9">
        <v>1.536</v>
      </c>
      <c r="J14" s="9">
        <v>41.804000000000002</v>
      </c>
      <c r="K14" s="9">
        <v>23.236999999999998</v>
      </c>
      <c r="L14" s="9">
        <v>18.567</v>
      </c>
      <c r="M14" s="9">
        <v>97.472999999999999</v>
      </c>
      <c r="N14" s="9">
        <v>52.951999999999998</v>
      </c>
      <c r="O14" s="9">
        <v>44.521000000000001</v>
      </c>
      <c r="P14" s="9">
        <v>15.935</v>
      </c>
      <c r="Q14" s="9">
        <v>8.6790000000000003</v>
      </c>
      <c r="R14" s="9">
        <v>7.2560000000000002</v>
      </c>
      <c r="S14" s="9">
        <v>46.331000000000003</v>
      </c>
      <c r="T14" s="9">
        <v>23.152999999999999</v>
      </c>
      <c r="U14" s="9">
        <v>23.177</v>
      </c>
      <c r="V14" s="9">
        <v>15.935</v>
      </c>
      <c r="W14" s="9">
        <v>8.6790000000000003</v>
      </c>
      <c r="X14" s="9">
        <v>7.2560000000000002</v>
      </c>
      <c r="Y14" s="9">
        <v>45.783000000000001</v>
      </c>
      <c r="Z14" s="9">
        <v>22.920999999999999</v>
      </c>
      <c r="AA14" s="9">
        <v>22.861999999999998</v>
      </c>
      <c r="AB14" s="9">
        <v>6.6079999999999997</v>
      </c>
      <c r="AC14" s="9">
        <v>3.8730000000000002</v>
      </c>
      <c r="AD14" s="9">
        <v>2.7360000000000002</v>
      </c>
      <c r="AE14" s="9">
        <v>14.808</v>
      </c>
      <c r="AF14" s="9">
        <v>7.9850000000000003</v>
      </c>
      <c r="AG14" s="9">
        <v>6.8230000000000004</v>
      </c>
      <c r="AH14" s="9">
        <v>5.7190000000000003</v>
      </c>
      <c r="AI14" s="9">
        <v>2.3370000000000002</v>
      </c>
      <c r="AJ14" s="9">
        <v>3.3809999999999998</v>
      </c>
      <c r="AK14" s="9">
        <v>21.315999999999999</v>
      </c>
      <c r="AL14" s="9">
        <v>10.179</v>
      </c>
      <c r="AM14" s="9">
        <v>11.137</v>
      </c>
      <c r="AN14" s="9">
        <v>3.282</v>
      </c>
      <c r="AO14" s="9">
        <v>0.96299999999999997</v>
      </c>
      <c r="AP14" s="9">
        <v>2.319</v>
      </c>
      <c r="AQ14" s="9">
        <v>12.173999999999999</v>
      </c>
      <c r="AR14" s="9">
        <v>6.2389999999999999</v>
      </c>
      <c r="AS14" s="9">
        <v>5.9349999999999996</v>
      </c>
      <c r="AT14" s="9">
        <v>2.4359999999999999</v>
      </c>
      <c r="AU14" s="9">
        <v>1.375</v>
      </c>
      <c r="AV14" s="9">
        <v>1.0620000000000001</v>
      </c>
      <c r="AW14" s="9">
        <v>9.1419999999999995</v>
      </c>
      <c r="AX14" s="9">
        <v>3.9409999999999998</v>
      </c>
      <c r="AY14" s="9">
        <v>5.2009999999999996</v>
      </c>
      <c r="AZ14" s="9">
        <v>3.6080000000000001</v>
      </c>
      <c r="BA14" s="9">
        <v>2.4689999999999999</v>
      </c>
      <c r="BB14" s="9">
        <v>1.139</v>
      </c>
      <c r="BC14" s="9">
        <v>9.66</v>
      </c>
      <c r="BD14" s="9">
        <v>4.758</v>
      </c>
      <c r="BE14" s="9">
        <v>4.9020000000000001</v>
      </c>
      <c r="BF14" s="9">
        <v>2.7589999999999999</v>
      </c>
      <c r="BG14" s="9">
        <v>2.024</v>
      </c>
      <c r="BH14" s="9">
        <v>0.73499999999999999</v>
      </c>
      <c r="BI14" s="9">
        <v>5.8710000000000004</v>
      </c>
      <c r="BJ14" s="9">
        <v>2.4119999999999999</v>
      </c>
      <c r="BK14" s="9">
        <v>3.4590000000000001</v>
      </c>
      <c r="BL14" s="9">
        <v>0.84899999999999998</v>
      </c>
      <c r="BM14" s="9">
        <v>0.44500000000000001</v>
      </c>
      <c r="BN14" s="9">
        <v>0.40400000000000003</v>
      </c>
      <c r="BO14" s="9">
        <v>3.7890000000000001</v>
      </c>
      <c r="BP14" s="9">
        <v>2.3460000000000001</v>
      </c>
      <c r="BQ14" s="9">
        <v>1.4430000000000001</v>
      </c>
      <c r="BR14" s="9">
        <v>0</v>
      </c>
      <c r="BS14" s="9">
        <v>0</v>
      </c>
      <c r="BT14" s="9">
        <v>0</v>
      </c>
      <c r="BU14" s="9">
        <v>0.54800000000000004</v>
      </c>
      <c r="BV14" s="9">
        <v>0.23200000000000001</v>
      </c>
      <c r="BW14" s="9">
        <v>0.316</v>
      </c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>
        <v>9.3140000000000001</v>
      </c>
      <c r="ES14" s="9">
        <v>5.3710000000000004</v>
      </c>
      <c r="ET14" s="9">
        <v>3.9430000000000001</v>
      </c>
      <c r="EU14" s="9">
        <v>4.6150000000000002</v>
      </c>
      <c r="EV14" s="9">
        <v>2.3330000000000002</v>
      </c>
      <c r="EW14" s="9">
        <v>2.282</v>
      </c>
      <c r="EX14" s="9">
        <v>22.331</v>
      </c>
      <c r="EY14" s="9">
        <v>11.359</v>
      </c>
      <c r="EZ14" s="9">
        <v>10.972</v>
      </c>
      <c r="FA14" s="9">
        <v>1.6220000000000001</v>
      </c>
      <c r="FB14" s="9">
        <v>0.71399999999999997</v>
      </c>
      <c r="FC14" s="9">
        <v>0.90800000000000003</v>
      </c>
      <c r="FD14" s="9">
        <v>19.763999999999999</v>
      </c>
      <c r="FE14" s="9">
        <v>9.6129999999999995</v>
      </c>
      <c r="FF14" s="9">
        <v>10.151</v>
      </c>
      <c r="FG14" s="9">
        <v>0.124</v>
      </c>
      <c r="FH14" s="9">
        <v>0</v>
      </c>
      <c r="FI14" s="9">
        <v>0.124</v>
      </c>
      <c r="FJ14" s="9">
        <v>3.4449999999999998</v>
      </c>
      <c r="FK14" s="9">
        <v>1.849</v>
      </c>
      <c r="FL14" s="9">
        <v>1.5960000000000001</v>
      </c>
      <c r="FM14" s="9">
        <v>0.26100000000000001</v>
      </c>
      <c r="FN14" s="9">
        <v>0.26100000000000001</v>
      </c>
      <c r="FO14" s="9">
        <v>0</v>
      </c>
      <c r="FP14" s="9">
        <v>0.79</v>
      </c>
      <c r="FQ14" s="9">
        <v>0.33300000000000002</v>
      </c>
      <c r="FR14" s="9">
        <v>0.45800000000000002</v>
      </c>
      <c r="FS14" s="9">
        <v>3.0819999999999999</v>
      </c>
      <c r="FT14" s="9">
        <v>0.94</v>
      </c>
      <c r="FU14" s="9">
        <v>2.1419999999999999</v>
      </c>
      <c r="FV14" s="9">
        <v>14.801</v>
      </c>
      <c r="FW14" s="9">
        <v>7.9279999999999999</v>
      </c>
      <c r="FX14" s="9">
        <v>6.8730000000000002</v>
      </c>
      <c r="FY14" s="9">
        <v>7.3540000000000001</v>
      </c>
      <c r="FZ14" s="9">
        <v>3.1429999999999998</v>
      </c>
      <c r="GA14" s="9">
        <v>4.21</v>
      </c>
      <c r="GB14" s="9">
        <v>11.946</v>
      </c>
      <c r="GC14" s="9">
        <v>6.62</v>
      </c>
      <c r="GD14" s="9">
        <v>5.3259999999999996</v>
      </c>
      <c r="GE14" s="9">
        <v>5.5279999999999996</v>
      </c>
      <c r="GF14" s="9">
        <v>2.105</v>
      </c>
      <c r="GG14" s="9">
        <v>3.423</v>
      </c>
      <c r="GH14" s="9">
        <v>6.6230000000000002</v>
      </c>
      <c r="GI14" s="9">
        <v>3.3559999999999999</v>
      </c>
      <c r="GJ14" s="9">
        <v>3.2669999999999999</v>
      </c>
      <c r="GK14" s="9">
        <v>4.5970000000000004</v>
      </c>
      <c r="GL14" s="9">
        <v>1.9019999999999999</v>
      </c>
      <c r="GM14" s="9">
        <v>2.6960000000000002</v>
      </c>
      <c r="GN14" s="9">
        <v>7.9930000000000003</v>
      </c>
      <c r="GO14" s="9">
        <v>5.016</v>
      </c>
      <c r="GP14" s="9">
        <v>2.9769999999999999</v>
      </c>
      <c r="GQ14" s="9">
        <v>3.964</v>
      </c>
      <c r="GR14" s="9">
        <v>1.5489999999999999</v>
      </c>
      <c r="GS14" s="9">
        <v>2.415</v>
      </c>
      <c r="GT14" s="9">
        <v>0.89200000000000002</v>
      </c>
      <c r="GU14" s="9">
        <v>0.82</v>
      </c>
      <c r="GV14" s="9">
        <v>7.1999999999999995E-2</v>
      </c>
      <c r="GW14" s="9">
        <v>1.5680000000000001</v>
      </c>
      <c r="GX14" s="9">
        <v>0.92300000000000004</v>
      </c>
      <c r="GY14" s="9">
        <v>0.64500000000000002</v>
      </c>
      <c r="GZ14" s="9">
        <v>1.881</v>
      </c>
      <c r="HA14" s="9">
        <v>1.1439999999999999</v>
      </c>
      <c r="HB14" s="9">
        <v>0.73699999999999999</v>
      </c>
      <c r="HC14" s="9">
        <v>1.093</v>
      </c>
      <c r="HD14" s="9">
        <v>0.55300000000000005</v>
      </c>
      <c r="HE14" s="9">
        <v>0.54100000000000004</v>
      </c>
      <c r="HF14" s="9">
        <v>8.6419999999999995</v>
      </c>
      <c r="HG14" s="9">
        <v>4.9450000000000003</v>
      </c>
      <c r="HH14" s="9">
        <v>3.6970000000000001</v>
      </c>
      <c r="HI14" s="9">
        <v>2.5529999999999999</v>
      </c>
      <c r="HJ14" s="9">
        <v>1.0489999999999999</v>
      </c>
      <c r="HK14" s="9">
        <v>1.5049999999999999</v>
      </c>
      <c r="HL14" s="9">
        <v>3.47</v>
      </c>
      <c r="HM14" s="9">
        <v>2.3420000000000001</v>
      </c>
      <c r="HN14" s="9">
        <v>1.1279999999999999</v>
      </c>
      <c r="HO14" s="9">
        <v>0.872</v>
      </c>
      <c r="HP14" s="9">
        <v>0.20899999999999999</v>
      </c>
      <c r="HQ14" s="9">
        <v>0.66400000000000003</v>
      </c>
      <c r="HR14" s="9">
        <v>14.597</v>
      </c>
      <c r="HS14" s="9">
        <v>7.96</v>
      </c>
      <c r="HT14" s="9">
        <v>6.6369999999999996</v>
      </c>
      <c r="HU14" s="9">
        <v>7.8090000000000002</v>
      </c>
      <c r="HV14" s="9">
        <v>3.153</v>
      </c>
      <c r="HW14" s="9">
        <v>4.6559999999999997</v>
      </c>
      <c r="HX14" s="9">
        <v>9.1240000000000006</v>
      </c>
      <c r="HY14" s="9">
        <v>5.5990000000000002</v>
      </c>
      <c r="HZ14" s="9">
        <v>3.5259999999999998</v>
      </c>
      <c r="IA14" s="9">
        <v>2.2559999999999998</v>
      </c>
      <c r="IB14" s="9">
        <v>0.90700000000000003</v>
      </c>
      <c r="IC14" s="9">
        <v>1.349</v>
      </c>
      <c r="ID14" s="9">
        <v>2.649</v>
      </c>
      <c r="IE14" s="9">
        <v>1.6060000000000001</v>
      </c>
      <c r="IF14" s="9">
        <v>1.0429999999999999</v>
      </c>
      <c r="IG14" s="9">
        <v>1.722</v>
      </c>
      <c r="IH14" s="9">
        <v>0.69199999999999995</v>
      </c>
      <c r="II14" s="9">
        <v>1.03</v>
      </c>
      <c r="IJ14" s="9">
        <v>0</v>
      </c>
      <c r="IK14" s="9">
        <v>0</v>
      </c>
      <c r="IL14" s="9">
        <v>0</v>
      </c>
      <c r="IM14" s="9">
        <v>36.883000000000003</v>
      </c>
      <c r="IN14" s="9">
        <v>19.222999999999999</v>
      </c>
      <c r="IO14" s="9">
        <v>17.66</v>
      </c>
      <c r="IP14" s="9">
        <v>8.24</v>
      </c>
      <c r="IQ14" s="9">
        <v>3.8610000000000002</v>
      </c>
    </row>
    <row r="15" spans="1:251">
      <c r="A15" s="10">
        <v>43497</v>
      </c>
      <c r="B15" s="9">
        <v>1.139</v>
      </c>
      <c r="C15" s="9">
        <v>2.4060000000000001</v>
      </c>
      <c r="D15" s="9">
        <v>2.8090000000000002</v>
      </c>
      <c r="E15" s="9">
        <v>1.31</v>
      </c>
      <c r="F15" s="9">
        <v>1.4990000000000001</v>
      </c>
      <c r="G15" s="9">
        <v>8.093</v>
      </c>
      <c r="H15" s="9">
        <v>6.444</v>
      </c>
      <c r="I15" s="9">
        <v>1.649</v>
      </c>
      <c r="J15" s="9">
        <v>36.115000000000002</v>
      </c>
      <c r="K15" s="9">
        <v>18.645</v>
      </c>
      <c r="L15" s="9">
        <v>17.47</v>
      </c>
      <c r="M15" s="9">
        <v>90.218000000000004</v>
      </c>
      <c r="N15" s="9">
        <v>53.012999999999998</v>
      </c>
      <c r="O15" s="9">
        <v>37.206000000000003</v>
      </c>
      <c r="P15" s="9">
        <v>17.712</v>
      </c>
      <c r="Q15" s="9">
        <v>8.4930000000000003</v>
      </c>
      <c r="R15" s="9">
        <v>9.2189999999999994</v>
      </c>
      <c r="S15" s="9">
        <v>44.348999999999997</v>
      </c>
      <c r="T15" s="9">
        <v>24.015999999999998</v>
      </c>
      <c r="U15" s="9">
        <v>20.332999999999998</v>
      </c>
      <c r="V15" s="9">
        <v>17.452999999999999</v>
      </c>
      <c r="W15" s="9">
        <v>8.234</v>
      </c>
      <c r="X15" s="9">
        <v>9.2189999999999994</v>
      </c>
      <c r="Y15" s="9">
        <v>43.569000000000003</v>
      </c>
      <c r="Z15" s="9">
        <v>23.478000000000002</v>
      </c>
      <c r="AA15" s="9">
        <v>20.091000000000001</v>
      </c>
      <c r="AB15" s="9">
        <v>6.9420000000000002</v>
      </c>
      <c r="AC15" s="9">
        <v>3.9710000000000001</v>
      </c>
      <c r="AD15" s="9">
        <v>2.9710000000000001</v>
      </c>
      <c r="AE15" s="9">
        <v>14.189</v>
      </c>
      <c r="AF15" s="9">
        <v>7.3010000000000002</v>
      </c>
      <c r="AG15" s="9">
        <v>6.8879999999999999</v>
      </c>
      <c r="AH15" s="9">
        <v>6.4880000000000004</v>
      </c>
      <c r="AI15" s="9">
        <v>2.601</v>
      </c>
      <c r="AJ15" s="9">
        <v>3.887</v>
      </c>
      <c r="AK15" s="9">
        <v>19.347000000000001</v>
      </c>
      <c r="AL15" s="9">
        <v>11.077</v>
      </c>
      <c r="AM15" s="9">
        <v>8.27</v>
      </c>
      <c r="AN15" s="9">
        <v>4.1589999999999998</v>
      </c>
      <c r="AO15" s="9">
        <v>1.47</v>
      </c>
      <c r="AP15" s="9">
        <v>2.6890000000000001</v>
      </c>
      <c r="AQ15" s="9">
        <v>12.615</v>
      </c>
      <c r="AR15" s="9">
        <v>7.24</v>
      </c>
      <c r="AS15" s="9">
        <v>5.375</v>
      </c>
      <c r="AT15" s="9">
        <v>2.3290000000000002</v>
      </c>
      <c r="AU15" s="9">
        <v>1.131</v>
      </c>
      <c r="AV15" s="9">
        <v>1.1970000000000001</v>
      </c>
      <c r="AW15" s="9">
        <v>6.7320000000000002</v>
      </c>
      <c r="AX15" s="9">
        <v>3.8370000000000002</v>
      </c>
      <c r="AY15" s="9">
        <v>2.895</v>
      </c>
      <c r="AZ15" s="9">
        <v>4.024</v>
      </c>
      <c r="BA15" s="9">
        <v>1.6619999999999999</v>
      </c>
      <c r="BB15" s="9">
        <v>2.3620000000000001</v>
      </c>
      <c r="BC15" s="9">
        <v>10.032999999999999</v>
      </c>
      <c r="BD15" s="9">
        <v>5.101</v>
      </c>
      <c r="BE15" s="9">
        <v>4.9329999999999998</v>
      </c>
      <c r="BF15" s="9">
        <v>1.877</v>
      </c>
      <c r="BG15" s="9">
        <v>0.745</v>
      </c>
      <c r="BH15" s="9">
        <v>1.1319999999999999</v>
      </c>
      <c r="BI15" s="9">
        <v>7.0730000000000004</v>
      </c>
      <c r="BJ15" s="9">
        <v>3.5830000000000002</v>
      </c>
      <c r="BK15" s="9">
        <v>3.49</v>
      </c>
      <c r="BL15" s="9">
        <v>2.1469999999999998</v>
      </c>
      <c r="BM15" s="9">
        <v>0.91700000000000004</v>
      </c>
      <c r="BN15" s="9">
        <v>1.23</v>
      </c>
      <c r="BO15" s="9">
        <v>2.96</v>
      </c>
      <c r="BP15" s="9">
        <v>1.5169999999999999</v>
      </c>
      <c r="BQ15" s="9">
        <v>1.4430000000000001</v>
      </c>
      <c r="BR15" s="9">
        <v>0.25900000000000001</v>
      </c>
      <c r="BS15" s="9">
        <v>0.25900000000000001</v>
      </c>
      <c r="BT15" s="9">
        <v>0</v>
      </c>
      <c r="BU15" s="9">
        <v>0.78</v>
      </c>
      <c r="BV15" s="9">
        <v>0.53800000000000003</v>
      </c>
      <c r="BW15" s="9">
        <v>0.24199999999999999</v>
      </c>
      <c r="BX15" s="9">
        <v>13.422000000000001</v>
      </c>
      <c r="BY15" s="9">
        <v>5.992</v>
      </c>
      <c r="BZ15" s="9">
        <v>7.43</v>
      </c>
      <c r="CA15" s="9">
        <v>38.652999999999999</v>
      </c>
      <c r="CB15" s="9">
        <v>20.800999999999998</v>
      </c>
      <c r="CC15" s="9">
        <v>17.852</v>
      </c>
      <c r="CD15" s="9">
        <v>5.52</v>
      </c>
      <c r="CE15" s="9">
        <v>2.0539999999999998</v>
      </c>
      <c r="CF15" s="9">
        <v>3.4660000000000002</v>
      </c>
      <c r="CG15" s="9">
        <v>22.077999999999999</v>
      </c>
      <c r="CH15" s="9">
        <v>12.195</v>
      </c>
      <c r="CI15" s="9">
        <v>9.8829999999999991</v>
      </c>
      <c r="CJ15" s="9">
        <v>2.2930000000000001</v>
      </c>
      <c r="CK15" s="9">
        <v>0.63400000000000001</v>
      </c>
      <c r="CL15" s="9">
        <v>1.659</v>
      </c>
      <c r="CM15" s="9">
        <v>11.282</v>
      </c>
      <c r="CN15" s="9">
        <v>6.1719999999999997</v>
      </c>
      <c r="CO15" s="9">
        <v>5.109</v>
      </c>
      <c r="CP15" s="9">
        <v>3.2269999999999999</v>
      </c>
      <c r="CQ15" s="9">
        <v>1.42</v>
      </c>
      <c r="CR15" s="9">
        <v>1.806</v>
      </c>
      <c r="CS15" s="9">
        <v>10.795999999999999</v>
      </c>
      <c r="CT15" s="9">
        <v>6.0229999999999997</v>
      </c>
      <c r="CU15" s="9">
        <v>4.7729999999999997</v>
      </c>
      <c r="CV15" s="9">
        <v>1.3779999999999999</v>
      </c>
      <c r="CW15" s="9">
        <v>0</v>
      </c>
      <c r="CX15" s="9">
        <v>1.3779999999999999</v>
      </c>
      <c r="CY15" s="9">
        <v>2.5369999999999999</v>
      </c>
      <c r="CZ15" s="9">
        <v>1.19</v>
      </c>
      <c r="DA15" s="9">
        <v>1.347</v>
      </c>
      <c r="DB15" s="9">
        <v>1.859</v>
      </c>
      <c r="DC15" s="9">
        <v>1.006</v>
      </c>
      <c r="DD15" s="9">
        <v>0.85299999999999998</v>
      </c>
      <c r="DE15" s="9">
        <v>5.359</v>
      </c>
      <c r="DF15" s="9">
        <v>2.1840000000000002</v>
      </c>
      <c r="DG15" s="9">
        <v>3.1749999999999998</v>
      </c>
      <c r="DH15" s="9">
        <v>3.141</v>
      </c>
      <c r="DI15" s="9">
        <v>2.1030000000000002</v>
      </c>
      <c r="DJ15" s="9">
        <v>1.038</v>
      </c>
      <c r="DK15" s="9">
        <v>7.34</v>
      </c>
      <c r="DL15" s="9">
        <v>4.3150000000000004</v>
      </c>
      <c r="DM15" s="9">
        <v>3.0249999999999999</v>
      </c>
      <c r="DN15" s="9">
        <v>1.5249999999999999</v>
      </c>
      <c r="DO15" s="9">
        <v>0.82899999999999996</v>
      </c>
      <c r="DP15" s="9">
        <v>0.69599999999999995</v>
      </c>
      <c r="DQ15" s="9">
        <v>1.34</v>
      </c>
      <c r="DR15" s="9">
        <v>0.91700000000000004</v>
      </c>
      <c r="DS15" s="9">
        <v>0.42199999999999999</v>
      </c>
      <c r="DT15" s="9">
        <v>4.133</v>
      </c>
      <c r="DU15" s="9">
        <v>2.3439999999999999</v>
      </c>
      <c r="DV15" s="9">
        <v>1.7889999999999999</v>
      </c>
      <c r="DW15" s="9">
        <v>5.1420000000000003</v>
      </c>
      <c r="DX15" s="9">
        <v>3.0569999999999999</v>
      </c>
      <c r="DY15" s="9">
        <v>2.085</v>
      </c>
      <c r="DZ15" s="9">
        <v>2.052</v>
      </c>
      <c r="EA15" s="9">
        <v>1.36</v>
      </c>
      <c r="EB15" s="9">
        <v>0.69299999999999995</v>
      </c>
      <c r="EC15" s="9">
        <v>2.3479999999999999</v>
      </c>
      <c r="ED15" s="9">
        <v>1.6379999999999999</v>
      </c>
      <c r="EE15" s="9">
        <v>0.71099999999999997</v>
      </c>
      <c r="EF15" s="9">
        <v>2.081</v>
      </c>
      <c r="EG15" s="9">
        <v>0.98399999999999999</v>
      </c>
      <c r="EH15" s="9">
        <v>1.0960000000000001</v>
      </c>
      <c r="EI15" s="9">
        <v>2.794</v>
      </c>
      <c r="EJ15" s="9">
        <v>1.419</v>
      </c>
      <c r="EK15" s="9">
        <v>1.375</v>
      </c>
      <c r="EL15" s="9">
        <v>0.157</v>
      </c>
      <c r="EM15" s="9">
        <v>0.157</v>
      </c>
      <c r="EN15" s="9">
        <v>0</v>
      </c>
      <c r="EO15" s="9">
        <v>0.55400000000000005</v>
      </c>
      <c r="EP15" s="9">
        <v>0.158</v>
      </c>
      <c r="EQ15" s="9">
        <v>0.39600000000000002</v>
      </c>
      <c r="ER15" s="9">
        <v>11.419</v>
      </c>
      <c r="ES15" s="9">
        <v>5.46</v>
      </c>
      <c r="ET15" s="9">
        <v>5.9589999999999996</v>
      </c>
      <c r="EU15" s="9">
        <v>5.0149999999999997</v>
      </c>
      <c r="EV15" s="9">
        <v>2.5870000000000002</v>
      </c>
      <c r="EW15" s="9">
        <v>2.427</v>
      </c>
      <c r="EX15" s="9">
        <v>19.521000000000001</v>
      </c>
      <c r="EY15" s="9">
        <v>9.5850000000000009</v>
      </c>
      <c r="EZ15" s="9">
        <v>9.9359999999999999</v>
      </c>
      <c r="FA15" s="9">
        <v>0.80200000000000005</v>
      </c>
      <c r="FB15" s="9">
        <v>0.33500000000000002</v>
      </c>
      <c r="FC15" s="9">
        <v>0.46700000000000003</v>
      </c>
      <c r="FD15" s="9">
        <v>20.212</v>
      </c>
      <c r="FE15" s="9">
        <v>12.266999999999999</v>
      </c>
      <c r="FF15" s="9">
        <v>7.9459999999999997</v>
      </c>
      <c r="FG15" s="9">
        <v>0.47699999999999998</v>
      </c>
      <c r="FH15" s="9">
        <v>0.11</v>
      </c>
      <c r="FI15" s="9">
        <v>0.36599999999999999</v>
      </c>
      <c r="FJ15" s="9">
        <v>3.0390000000000001</v>
      </c>
      <c r="FK15" s="9">
        <v>1.5029999999999999</v>
      </c>
      <c r="FL15" s="9">
        <v>1.5349999999999999</v>
      </c>
      <c r="FM15" s="9">
        <v>0</v>
      </c>
      <c r="FN15" s="9">
        <v>0</v>
      </c>
      <c r="FO15" s="9">
        <v>0</v>
      </c>
      <c r="FP15" s="9">
        <v>1.577</v>
      </c>
      <c r="FQ15" s="9">
        <v>0.66100000000000003</v>
      </c>
      <c r="FR15" s="9">
        <v>0.91600000000000004</v>
      </c>
      <c r="FS15" s="9">
        <v>3.1070000000000002</v>
      </c>
      <c r="FT15" s="9">
        <v>1.272</v>
      </c>
      <c r="FU15" s="9">
        <v>1.835</v>
      </c>
      <c r="FV15" s="9">
        <v>15.936999999999999</v>
      </c>
      <c r="FW15" s="9">
        <v>7.6520000000000001</v>
      </c>
      <c r="FX15" s="9">
        <v>8.2850000000000001</v>
      </c>
      <c r="FY15" s="9">
        <v>6.1619999999999999</v>
      </c>
      <c r="FZ15" s="9">
        <v>2.593</v>
      </c>
      <c r="GA15" s="9">
        <v>3.569</v>
      </c>
      <c r="GB15" s="9">
        <v>13.215999999999999</v>
      </c>
      <c r="GC15" s="9">
        <v>6.6849999999999996</v>
      </c>
      <c r="GD15" s="9">
        <v>6.5309999999999997</v>
      </c>
      <c r="GE15" s="9">
        <v>5.4320000000000004</v>
      </c>
      <c r="GF15" s="9">
        <v>2.2789999999999999</v>
      </c>
      <c r="GG15" s="9">
        <v>3.153</v>
      </c>
      <c r="GH15" s="9">
        <v>6.0960000000000001</v>
      </c>
      <c r="GI15" s="9">
        <v>3.1619999999999999</v>
      </c>
      <c r="GJ15" s="9">
        <v>2.9340000000000002</v>
      </c>
      <c r="GK15" s="9">
        <v>4.9960000000000004</v>
      </c>
      <c r="GL15" s="9">
        <v>2.294</v>
      </c>
      <c r="GM15" s="9">
        <v>2.702</v>
      </c>
      <c r="GN15" s="9">
        <v>8.3510000000000009</v>
      </c>
      <c r="GO15" s="9">
        <v>3.4079999999999999</v>
      </c>
      <c r="GP15" s="9">
        <v>4.944</v>
      </c>
      <c r="GQ15" s="9">
        <v>3.8039999999999998</v>
      </c>
      <c r="GR15" s="9">
        <v>1.792</v>
      </c>
      <c r="GS15" s="9">
        <v>2.012</v>
      </c>
      <c r="GT15" s="9">
        <v>0.77</v>
      </c>
      <c r="GU15" s="9">
        <v>0</v>
      </c>
      <c r="GV15" s="9">
        <v>0.77</v>
      </c>
      <c r="GW15" s="9">
        <v>1.02</v>
      </c>
      <c r="GX15" s="9">
        <v>0.28100000000000003</v>
      </c>
      <c r="GY15" s="9">
        <v>0.73899999999999999</v>
      </c>
      <c r="GZ15" s="9">
        <v>1.2370000000000001</v>
      </c>
      <c r="HA15" s="9">
        <v>0.17699999999999999</v>
      </c>
      <c r="HB15" s="9">
        <v>1.06</v>
      </c>
      <c r="HC15" s="9">
        <v>0.77200000000000002</v>
      </c>
      <c r="HD15" s="9">
        <v>0.39300000000000002</v>
      </c>
      <c r="HE15" s="9">
        <v>0.379</v>
      </c>
      <c r="HF15" s="9">
        <v>8.2119999999999997</v>
      </c>
      <c r="HG15" s="9">
        <v>4.3390000000000004</v>
      </c>
      <c r="HH15" s="9">
        <v>3.8730000000000002</v>
      </c>
      <c r="HI15" s="9">
        <v>1.95</v>
      </c>
      <c r="HJ15" s="9">
        <v>0.72499999999999998</v>
      </c>
      <c r="HK15" s="9">
        <v>1.224</v>
      </c>
      <c r="HL15" s="9">
        <v>2.3180000000000001</v>
      </c>
      <c r="HM15" s="9">
        <v>1.5489999999999999</v>
      </c>
      <c r="HN15" s="9">
        <v>0.76900000000000002</v>
      </c>
      <c r="HO15" s="9">
        <v>1.649</v>
      </c>
      <c r="HP15" s="9">
        <v>0.92800000000000005</v>
      </c>
      <c r="HQ15" s="9">
        <v>0.72099999999999997</v>
      </c>
      <c r="HR15" s="9">
        <v>16.009</v>
      </c>
      <c r="HS15" s="9">
        <v>7.9420000000000002</v>
      </c>
      <c r="HT15" s="9">
        <v>8.0670000000000002</v>
      </c>
      <c r="HU15" s="9">
        <v>7.423</v>
      </c>
      <c r="HV15" s="9">
        <v>3.3570000000000002</v>
      </c>
      <c r="HW15" s="9">
        <v>4.0659999999999998</v>
      </c>
      <c r="HX15" s="9">
        <v>9.16</v>
      </c>
      <c r="HY15" s="9">
        <v>4.96</v>
      </c>
      <c r="HZ15" s="9">
        <v>4.1989999999999998</v>
      </c>
      <c r="IA15" s="9">
        <v>1.9219999999999999</v>
      </c>
      <c r="IB15" s="9">
        <v>1.04</v>
      </c>
      <c r="IC15" s="9">
        <v>0.88300000000000001</v>
      </c>
      <c r="ID15" s="9">
        <v>4.38</v>
      </c>
      <c r="IE15" s="9">
        <v>1.972</v>
      </c>
      <c r="IF15" s="9">
        <v>2.4079999999999999</v>
      </c>
      <c r="IG15" s="9">
        <v>2.5990000000000002</v>
      </c>
      <c r="IH15" s="9">
        <v>1.2070000000000001</v>
      </c>
      <c r="II15" s="9">
        <v>1.3919999999999999</v>
      </c>
      <c r="IJ15" s="9">
        <v>0.26900000000000002</v>
      </c>
      <c r="IK15" s="9">
        <v>0.13400000000000001</v>
      </c>
      <c r="IL15" s="9">
        <v>0.13500000000000001</v>
      </c>
      <c r="IM15" s="9">
        <v>35.399000000000001</v>
      </c>
      <c r="IN15" s="9">
        <v>19.751000000000001</v>
      </c>
      <c r="IO15" s="9">
        <v>15.648</v>
      </c>
      <c r="IP15" s="9">
        <v>8.7899999999999991</v>
      </c>
      <c r="IQ15" s="9">
        <v>3.8359999999999999</v>
      </c>
    </row>
    <row r="16" spans="1:251">
      <c r="A16" s="10">
        <v>43862</v>
      </c>
      <c r="B16" s="9">
        <v>0</v>
      </c>
      <c r="C16" s="9">
        <v>0.40400000000000003</v>
      </c>
      <c r="D16" s="9">
        <v>1.4670000000000001</v>
      </c>
      <c r="E16" s="9">
        <v>1.117</v>
      </c>
      <c r="F16" s="9">
        <v>0.34899999999999998</v>
      </c>
      <c r="G16" s="9">
        <v>5.3540000000000001</v>
      </c>
      <c r="H16" s="9">
        <v>2.6579999999999999</v>
      </c>
      <c r="I16" s="9">
        <v>2.6960000000000002</v>
      </c>
      <c r="J16" s="9">
        <v>32.887</v>
      </c>
      <c r="K16" s="9">
        <v>18.202999999999999</v>
      </c>
      <c r="L16" s="9">
        <v>14.683</v>
      </c>
      <c r="M16" s="9">
        <v>95.248000000000005</v>
      </c>
      <c r="N16" s="9">
        <v>52.298999999999999</v>
      </c>
      <c r="O16" s="9">
        <v>42.948999999999998</v>
      </c>
      <c r="P16" s="9">
        <v>13.95</v>
      </c>
      <c r="Q16" s="9">
        <v>8.1479999999999997</v>
      </c>
      <c r="R16" s="9">
        <v>5.8029999999999999</v>
      </c>
      <c r="S16" s="9">
        <v>45.761000000000003</v>
      </c>
      <c r="T16" s="9">
        <v>24.384</v>
      </c>
      <c r="U16" s="9">
        <v>21.376999999999999</v>
      </c>
      <c r="V16" s="9">
        <v>13.396000000000001</v>
      </c>
      <c r="W16" s="9">
        <v>7.7309999999999999</v>
      </c>
      <c r="X16" s="9">
        <v>5.6639999999999997</v>
      </c>
      <c r="Y16" s="9">
        <v>45.203000000000003</v>
      </c>
      <c r="Z16" s="9">
        <v>24.030999999999999</v>
      </c>
      <c r="AA16" s="9">
        <v>21.172000000000001</v>
      </c>
      <c r="AB16" s="9">
        <v>5.9429999999999996</v>
      </c>
      <c r="AC16" s="9">
        <v>4.1790000000000003</v>
      </c>
      <c r="AD16" s="9">
        <v>1.764</v>
      </c>
      <c r="AE16" s="9">
        <v>15.775</v>
      </c>
      <c r="AF16" s="9">
        <v>8.1720000000000006</v>
      </c>
      <c r="AG16" s="9">
        <v>7.6029999999999998</v>
      </c>
      <c r="AH16" s="9">
        <v>4.6180000000000003</v>
      </c>
      <c r="AI16" s="9">
        <v>2.2669999999999999</v>
      </c>
      <c r="AJ16" s="9">
        <v>2.3519999999999999</v>
      </c>
      <c r="AK16" s="9">
        <v>18.263999999999999</v>
      </c>
      <c r="AL16" s="9">
        <v>9.8160000000000007</v>
      </c>
      <c r="AM16" s="9">
        <v>8.4480000000000004</v>
      </c>
      <c r="AN16" s="9">
        <v>2.64</v>
      </c>
      <c r="AO16" s="9">
        <v>1.2210000000000001</v>
      </c>
      <c r="AP16" s="9">
        <v>1.4179999999999999</v>
      </c>
      <c r="AQ16" s="9">
        <v>11.082000000000001</v>
      </c>
      <c r="AR16" s="9">
        <v>5.798</v>
      </c>
      <c r="AS16" s="9">
        <v>5.2839999999999998</v>
      </c>
      <c r="AT16" s="9">
        <v>1.9790000000000001</v>
      </c>
      <c r="AU16" s="9">
        <v>1.0449999999999999</v>
      </c>
      <c r="AV16" s="9">
        <v>0.93300000000000005</v>
      </c>
      <c r="AW16" s="9">
        <v>7.1820000000000004</v>
      </c>
      <c r="AX16" s="9">
        <v>4.0179999999999998</v>
      </c>
      <c r="AY16" s="9">
        <v>3.1640000000000001</v>
      </c>
      <c r="AZ16" s="9">
        <v>2.8340000000000001</v>
      </c>
      <c r="BA16" s="9">
        <v>1.286</v>
      </c>
      <c r="BB16" s="9">
        <v>1.548</v>
      </c>
      <c r="BC16" s="9">
        <v>11.164</v>
      </c>
      <c r="BD16" s="9">
        <v>6.0430000000000001</v>
      </c>
      <c r="BE16" s="9">
        <v>5.12</v>
      </c>
      <c r="BF16" s="9">
        <v>1.4370000000000001</v>
      </c>
      <c r="BG16" s="9">
        <v>0.42799999999999999</v>
      </c>
      <c r="BH16" s="9">
        <v>1.0089999999999999</v>
      </c>
      <c r="BI16" s="9">
        <v>7.0490000000000004</v>
      </c>
      <c r="BJ16" s="9">
        <v>3.508</v>
      </c>
      <c r="BK16" s="9">
        <v>3.5409999999999999</v>
      </c>
      <c r="BL16" s="9">
        <v>1.397</v>
      </c>
      <c r="BM16" s="9">
        <v>0.85799999999999998</v>
      </c>
      <c r="BN16" s="9">
        <v>0.53900000000000003</v>
      </c>
      <c r="BO16" s="9">
        <v>4.1139999999999999</v>
      </c>
      <c r="BP16" s="9">
        <v>2.5350000000000001</v>
      </c>
      <c r="BQ16" s="9">
        <v>1.579</v>
      </c>
      <c r="BR16" s="9">
        <v>0.55500000000000005</v>
      </c>
      <c r="BS16" s="9">
        <v>0.41599999999999998</v>
      </c>
      <c r="BT16" s="9">
        <v>0.13800000000000001</v>
      </c>
      <c r="BU16" s="9">
        <v>0.55900000000000005</v>
      </c>
      <c r="BV16" s="9">
        <v>0.35299999999999998</v>
      </c>
      <c r="BW16" s="9">
        <v>0.20499999999999999</v>
      </c>
      <c r="BX16" s="9">
        <v>11.201000000000001</v>
      </c>
      <c r="BY16" s="9">
        <v>6.5990000000000002</v>
      </c>
      <c r="BZ16" s="9">
        <v>4.601</v>
      </c>
      <c r="CA16" s="9">
        <v>37.520000000000003</v>
      </c>
      <c r="CB16" s="9">
        <v>19.981000000000002</v>
      </c>
      <c r="CC16" s="9">
        <v>17.539000000000001</v>
      </c>
      <c r="CD16" s="9">
        <v>4.3209999999999997</v>
      </c>
      <c r="CE16" s="9">
        <v>2.4660000000000002</v>
      </c>
      <c r="CF16" s="9">
        <v>1.8560000000000001</v>
      </c>
      <c r="CG16" s="9">
        <v>21.495999999999999</v>
      </c>
      <c r="CH16" s="9">
        <v>11.545</v>
      </c>
      <c r="CI16" s="9">
        <v>9.9510000000000005</v>
      </c>
      <c r="CJ16" s="9">
        <v>1.284</v>
      </c>
      <c r="CK16" s="9">
        <v>0.59099999999999997</v>
      </c>
      <c r="CL16" s="9">
        <v>0.69299999999999995</v>
      </c>
      <c r="CM16" s="9">
        <v>11.098000000000001</v>
      </c>
      <c r="CN16" s="9">
        <v>5.6070000000000002</v>
      </c>
      <c r="CO16" s="9">
        <v>5.4909999999999997</v>
      </c>
      <c r="CP16" s="9">
        <v>3.0369999999999999</v>
      </c>
      <c r="CQ16" s="9">
        <v>1.8740000000000001</v>
      </c>
      <c r="CR16" s="9">
        <v>1.1619999999999999</v>
      </c>
      <c r="CS16" s="9">
        <v>10.398</v>
      </c>
      <c r="CT16" s="9">
        <v>5.9379999999999997</v>
      </c>
      <c r="CU16" s="9">
        <v>4.46</v>
      </c>
      <c r="CV16" s="9">
        <v>1.2250000000000001</v>
      </c>
      <c r="CW16" s="9">
        <v>0.26400000000000001</v>
      </c>
      <c r="CX16" s="9">
        <v>0.96</v>
      </c>
      <c r="CY16" s="9">
        <v>1.931</v>
      </c>
      <c r="CZ16" s="9">
        <v>0.56499999999999995</v>
      </c>
      <c r="DA16" s="9">
        <v>1.3660000000000001</v>
      </c>
      <c r="DB16" s="9">
        <v>2.6850000000000001</v>
      </c>
      <c r="DC16" s="9">
        <v>1.7130000000000001</v>
      </c>
      <c r="DD16" s="9">
        <v>0.97099999999999997</v>
      </c>
      <c r="DE16" s="9">
        <v>5.3940000000000001</v>
      </c>
      <c r="DF16" s="9">
        <v>2.3109999999999999</v>
      </c>
      <c r="DG16" s="9">
        <v>3.0830000000000002</v>
      </c>
      <c r="DH16" s="9">
        <v>2.262</v>
      </c>
      <c r="DI16" s="9">
        <v>1.911</v>
      </c>
      <c r="DJ16" s="9">
        <v>0.35199999999999998</v>
      </c>
      <c r="DK16" s="9">
        <v>7.74</v>
      </c>
      <c r="DL16" s="9">
        <v>4.766</v>
      </c>
      <c r="DM16" s="9">
        <v>2.9729999999999999</v>
      </c>
      <c r="DN16" s="9">
        <v>0.70799999999999996</v>
      </c>
      <c r="DO16" s="9">
        <v>0.246</v>
      </c>
      <c r="DP16" s="9">
        <v>0.46200000000000002</v>
      </c>
      <c r="DQ16" s="9">
        <v>0.95899999999999996</v>
      </c>
      <c r="DR16" s="9">
        <v>0.79400000000000004</v>
      </c>
      <c r="DS16" s="9">
        <v>0.16600000000000001</v>
      </c>
      <c r="DT16" s="9">
        <v>2.347</v>
      </c>
      <c r="DU16" s="9">
        <v>1.3080000000000001</v>
      </c>
      <c r="DV16" s="9">
        <v>1.0389999999999999</v>
      </c>
      <c r="DW16" s="9">
        <v>7.0949999999999998</v>
      </c>
      <c r="DX16" s="9">
        <v>3.6160000000000001</v>
      </c>
      <c r="DY16" s="9">
        <v>3.4790000000000001</v>
      </c>
      <c r="DZ16" s="9">
        <v>1.6759999999999999</v>
      </c>
      <c r="EA16" s="9">
        <v>0.90800000000000003</v>
      </c>
      <c r="EB16" s="9">
        <v>0.76800000000000002</v>
      </c>
      <c r="EC16" s="9">
        <v>3.472</v>
      </c>
      <c r="ED16" s="9">
        <v>1.6579999999999999</v>
      </c>
      <c r="EE16" s="9">
        <v>1.8140000000000001</v>
      </c>
      <c r="EF16" s="9">
        <v>0.67100000000000004</v>
      </c>
      <c r="EG16" s="9">
        <v>0.4</v>
      </c>
      <c r="EH16" s="9">
        <v>0.27100000000000002</v>
      </c>
      <c r="EI16" s="9">
        <v>3.6230000000000002</v>
      </c>
      <c r="EJ16" s="9">
        <v>1.958</v>
      </c>
      <c r="EK16" s="9">
        <v>1.665</v>
      </c>
      <c r="EL16" s="9">
        <v>0.40200000000000002</v>
      </c>
      <c r="EM16" s="9">
        <v>0.24</v>
      </c>
      <c r="EN16" s="9">
        <v>0.16200000000000001</v>
      </c>
      <c r="EO16" s="9">
        <v>1.147</v>
      </c>
      <c r="EP16" s="9">
        <v>0.78700000000000003</v>
      </c>
      <c r="EQ16" s="9">
        <v>0.35899999999999999</v>
      </c>
      <c r="ER16" s="9">
        <v>8.0250000000000004</v>
      </c>
      <c r="ES16" s="9">
        <v>3.952</v>
      </c>
      <c r="ET16" s="9">
        <v>4.0730000000000004</v>
      </c>
      <c r="EU16" s="9">
        <v>4.3579999999999997</v>
      </c>
      <c r="EV16" s="9">
        <v>3.1339999999999999</v>
      </c>
      <c r="EW16" s="9">
        <v>1.2250000000000001</v>
      </c>
      <c r="EX16" s="9">
        <v>21.056999999999999</v>
      </c>
      <c r="EY16" s="9">
        <v>10.804</v>
      </c>
      <c r="EZ16" s="9">
        <v>10.253</v>
      </c>
      <c r="FA16" s="9">
        <v>1.075</v>
      </c>
      <c r="FB16" s="9">
        <v>0.56999999999999995</v>
      </c>
      <c r="FC16" s="9">
        <v>0.505</v>
      </c>
      <c r="FD16" s="9">
        <v>19.481999999999999</v>
      </c>
      <c r="FE16" s="9">
        <v>10.471</v>
      </c>
      <c r="FF16" s="9">
        <v>9.0109999999999992</v>
      </c>
      <c r="FG16" s="9">
        <v>0.26300000000000001</v>
      </c>
      <c r="FH16" s="9">
        <v>0.26300000000000001</v>
      </c>
      <c r="FI16" s="9">
        <v>0</v>
      </c>
      <c r="FJ16" s="9">
        <v>4.3719999999999999</v>
      </c>
      <c r="FK16" s="9">
        <v>2.6280000000000001</v>
      </c>
      <c r="FL16" s="9">
        <v>1.744</v>
      </c>
      <c r="FM16" s="9">
        <v>0.22800000000000001</v>
      </c>
      <c r="FN16" s="9">
        <v>0.22800000000000001</v>
      </c>
      <c r="FO16" s="9">
        <v>0</v>
      </c>
      <c r="FP16" s="9">
        <v>0.85</v>
      </c>
      <c r="FQ16" s="9">
        <v>0.48099999999999998</v>
      </c>
      <c r="FR16" s="9">
        <v>0.36899999999999999</v>
      </c>
      <c r="FS16" s="9">
        <v>4.03</v>
      </c>
      <c r="FT16" s="9">
        <v>1.5469999999999999</v>
      </c>
      <c r="FU16" s="9">
        <v>2.484</v>
      </c>
      <c r="FV16" s="9">
        <v>11.760999999999999</v>
      </c>
      <c r="FW16" s="9">
        <v>7.0279999999999996</v>
      </c>
      <c r="FX16" s="9">
        <v>4.7320000000000002</v>
      </c>
      <c r="FY16" s="9">
        <v>8.11</v>
      </c>
      <c r="FZ16" s="9">
        <v>4.13</v>
      </c>
      <c r="GA16" s="9">
        <v>3.98</v>
      </c>
      <c r="GB16" s="9">
        <v>9.0920000000000005</v>
      </c>
      <c r="GC16" s="9">
        <v>5.359</v>
      </c>
      <c r="GD16" s="9">
        <v>3.734</v>
      </c>
      <c r="GE16" s="9">
        <v>7.2539999999999996</v>
      </c>
      <c r="GF16" s="9">
        <v>3.3820000000000001</v>
      </c>
      <c r="GG16" s="9">
        <v>3.8719999999999999</v>
      </c>
      <c r="GH16" s="9">
        <v>3.9729999999999999</v>
      </c>
      <c r="GI16" s="9">
        <v>2.488</v>
      </c>
      <c r="GJ16" s="9">
        <v>1.4850000000000001</v>
      </c>
      <c r="GK16" s="9">
        <v>4.8849999999999998</v>
      </c>
      <c r="GL16" s="9">
        <v>2.3759999999999999</v>
      </c>
      <c r="GM16" s="9">
        <v>2.5099999999999998</v>
      </c>
      <c r="GN16" s="9">
        <v>7.0339999999999998</v>
      </c>
      <c r="GO16" s="9">
        <v>4.1909999999999998</v>
      </c>
      <c r="GP16" s="9">
        <v>2.843</v>
      </c>
      <c r="GQ16" s="9">
        <v>5.3339999999999996</v>
      </c>
      <c r="GR16" s="9">
        <v>3.1659999999999999</v>
      </c>
      <c r="GS16" s="9">
        <v>2.1680000000000001</v>
      </c>
      <c r="GT16" s="9">
        <v>0.77800000000000002</v>
      </c>
      <c r="GU16" s="9">
        <v>0.56799999999999995</v>
      </c>
      <c r="GV16" s="9">
        <v>0.21</v>
      </c>
      <c r="GW16" s="9">
        <v>0.64700000000000002</v>
      </c>
      <c r="GX16" s="9">
        <v>0.64700000000000002</v>
      </c>
      <c r="GY16" s="9">
        <v>0</v>
      </c>
      <c r="GZ16" s="9">
        <v>0.97799999999999998</v>
      </c>
      <c r="HA16" s="9">
        <v>0.90800000000000003</v>
      </c>
      <c r="HB16" s="9">
        <v>7.0000000000000007E-2</v>
      </c>
      <c r="HC16" s="9">
        <v>1.3779999999999999</v>
      </c>
      <c r="HD16" s="9">
        <v>0.97799999999999998</v>
      </c>
      <c r="HE16" s="9">
        <v>0.4</v>
      </c>
      <c r="HF16" s="9">
        <v>5.5910000000000002</v>
      </c>
      <c r="HG16" s="9">
        <v>2.7970000000000002</v>
      </c>
      <c r="HH16" s="9">
        <v>2.794</v>
      </c>
      <c r="HI16" s="9">
        <v>2.7559999999999998</v>
      </c>
      <c r="HJ16" s="9">
        <v>1.1160000000000001</v>
      </c>
      <c r="HK16" s="9">
        <v>1.64</v>
      </c>
      <c r="HL16" s="9">
        <v>3.02</v>
      </c>
      <c r="HM16" s="9">
        <v>1.8080000000000001</v>
      </c>
      <c r="HN16" s="9">
        <v>1.212</v>
      </c>
      <c r="HO16" s="9">
        <v>2.1930000000000001</v>
      </c>
      <c r="HP16" s="9">
        <v>0.97299999999999998</v>
      </c>
      <c r="HQ16" s="9">
        <v>1.22</v>
      </c>
      <c r="HR16" s="9">
        <v>11.547000000000001</v>
      </c>
      <c r="HS16" s="9">
        <v>6.92</v>
      </c>
      <c r="HT16" s="9">
        <v>4.6260000000000003</v>
      </c>
      <c r="HU16" s="9">
        <v>8.7620000000000005</v>
      </c>
      <c r="HV16" s="9">
        <v>4.3970000000000002</v>
      </c>
      <c r="HW16" s="9">
        <v>4.3639999999999999</v>
      </c>
      <c r="HX16" s="9">
        <v>5.0570000000000004</v>
      </c>
      <c r="HY16" s="9">
        <v>2.363</v>
      </c>
      <c r="HZ16" s="9">
        <v>2.694</v>
      </c>
      <c r="IA16" s="9">
        <v>2.609</v>
      </c>
      <c r="IB16" s="9">
        <v>0.98499999999999999</v>
      </c>
      <c r="IC16" s="9">
        <v>1.6240000000000001</v>
      </c>
      <c r="ID16" s="9">
        <v>2.9220000000000002</v>
      </c>
      <c r="IE16" s="9">
        <v>1.9730000000000001</v>
      </c>
      <c r="IF16" s="9">
        <v>0.94899999999999995</v>
      </c>
      <c r="IG16" s="9">
        <v>2.0579999999999998</v>
      </c>
      <c r="IH16" s="9">
        <v>0.94</v>
      </c>
      <c r="II16" s="9">
        <v>1.1180000000000001</v>
      </c>
      <c r="IJ16" s="9">
        <v>0.52800000000000002</v>
      </c>
      <c r="IK16" s="9">
        <v>0.24</v>
      </c>
      <c r="IL16" s="9">
        <v>0.28899999999999998</v>
      </c>
      <c r="IM16" s="9">
        <v>35.088999999999999</v>
      </c>
      <c r="IN16" s="9">
        <v>18.533999999999999</v>
      </c>
      <c r="IO16" s="9">
        <v>16.555</v>
      </c>
      <c r="IP16" s="9">
        <v>6.6260000000000003</v>
      </c>
      <c r="IQ16" s="9">
        <v>3.1840000000000002</v>
      </c>
    </row>
    <row r="17" spans="1:251">
      <c r="A17" s="10">
        <v>44228</v>
      </c>
      <c r="B17" s="9">
        <v>2.1190000000000002</v>
      </c>
      <c r="C17" s="9">
        <v>0.78</v>
      </c>
      <c r="D17" s="9">
        <v>0</v>
      </c>
      <c r="E17" s="9">
        <v>0</v>
      </c>
      <c r="F17" s="9">
        <v>0</v>
      </c>
      <c r="G17" s="9">
        <v>2.7730000000000001</v>
      </c>
      <c r="H17" s="9">
        <v>1.78</v>
      </c>
      <c r="I17" s="9">
        <v>0.99199999999999999</v>
      </c>
      <c r="J17" s="9">
        <v>43.207000000000001</v>
      </c>
      <c r="K17" s="9">
        <v>26.425000000000001</v>
      </c>
      <c r="L17" s="9">
        <v>16.782</v>
      </c>
      <c r="M17" s="9">
        <v>92.108999999999995</v>
      </c>
      <c r="N17" s="9">
        <v>48.274999999999999</v>
      </c>
      <c r="O17" s="9">
        <v>43.832999999999998</v>
      </c>
      <c r="P17" s="9">
        <v>15.867000000000001</v>
      </c>
      <c r="Q17" s="9">
        <v>9.1829999999999998</v>
      </c>
      <c r="R17" s="9">
        <v>6.6840000000000002</v>
      </c>
      <c r="S17" s="9">
        <v>47.728999999999999</v>
      </c>
      <c r="T17" s="9">
        <v>24.622</v>
      </c>
      <c r="U17" s="9">
        <v>23.106999999999999</v>
      </c>
      <c r="V17" s="9">
        <v>15.69</v>
      </c>
      <c r="W17" s="9">
        <v>9.0739999999999998</v>
      </c>
      <c r="X17" s="9">
        <v>6.6159999999999997</v>
      </c>
      <c r="Y17" s="9">
        <v>47.014000000000003</v>
      </c>
      <c r="Z17" s="9">
        <v>24.12</v>
      </c>
      <c r="AA17" s="9">
        <v>22.893999999999998</v>
      </c>
      <c r="AB17" s="9">
        <v>5.4429999999999996</v>
      </c>
      <c r="AC17" s="9">
        <v>3.6059999999999999</v>
      </c>
      <c r="AD17" s="9">
        <v>1.837</v>
      </c>
      <c r="AE17" s="9">
        <v>16.106999999999999</v>
      </c>
      <c r="AF17" s="9">
        <v>8.9</v>
      </c>
      <c r="AG17" s="9">
        <v>7.2069999999999999</v>
      </c>
      <c r="AH17" s="9">
        <v>5.3789999999999996</v>
      </c>
      <c r="AI17" s="9">
        <v>2.78</v>
      </c>
      <c r="AJ17" s="9">
        <v>2.5990000000000002</v>
      </c>
      <c r="AK17" s="9">
        <v>19.253</v>
      </c>
      <c r="AL17" s="9">
        <v>8.8949999999999996</v>
      </c>
      <c r="AM17" s="9">
        <v>10.356999999999999</v>
      </c>
      <c r="AN17" s="9">
        <v>3.0529999999999999</v>
      </c>
      <c r="AO17" s="9">
        <v>1.673</v>
      </c>
      <c r="AP17" s="9">
        <v>1.379</v>
      </c>
      <c r="AQ17" s="9">
        <v>13.704000000000001</v>
      </c>
      <c r="AR17" s="9">
        <v>6.3109999999999999</v>
      </c>
      <c r="AS17" s="9">
        <v>7.3940000000000001</v>
      </c>
      <c r="AT17" s="9">
        <v>2.3260000000000001</v>
      </c>
      <c r="AU17" s="9">
        <v>1.107</v>
      </c>
      <c r="AV17" s="9">
        <v>1.2190000000000001</v>
      </c>
      <c r="AW17" s="9">
        <v>5.548</v>
      </c>
      <c r="AX17" s="9">
        <v>2.585</v>
      </c>
      <c r="AY17" s="9">
        <v>2.9630000000000001</v>
      </c>
      <c r="AZ17" s="9">
        <v>4.8689999999999998</v>
      </c>
      <c r="BA17" s="9">
        <v>2.6880000000000002</v>
      </c>
      <c r="BB17" s="9">
        <v>2.181</v>
      </c>
      <c r="BC17" s="9">
        <v>11.654</v>
      </c>
      <c r="BD17" s="9">
        <v>6.3250000000000002</v>
      </c>
      <c r="BE17" s="9">
        <v>5.3289999999999997</v>
      </c>
      <c r="BF17" s="9">
        <v>2.1680000000000001</v>
      </c>
      <c r="BG17" s="9">
        <v>1.2629999999999999</v>
      </c>
      <c r="BH17" s="9">
        <v>0.90500000000000003</v>
      </c>
      <c r="BI17" s="9">
        <v>7.55</v>
      </c>
      <c r="BJ17" s="9">
        <v>4.1470000000000002</v>
      </c>
      <c r="BK17" s="9">
        <v>3.403</v>
      </c>
      <c r="BL17" s="9">
        <v>2.7010000000000001</v>
      </c>
      <c r="BM17" s="9">
        <v>1.425</v>
      </c>
      <c r="BN17" s="9">
        <v>1.276</v>
      </c>
      <c r="BO17" s="9">
        <v>4.1050000000000004</v>
      </c>
      <c r="BP17" s="9">
        <v>2.1779999999999999</v>
      </c>
      <c r="BQ17" s="9">
        <v>1.9259999999999999</v>
      </c>
      <c r="BR17" s="9">
        <v>0.17599999999999999</v>
      </c>
      <c r="BS17" s="9">
        <v>0.109</v>
      </c>
      <c r="BT17" s="9">
        <v>6.7000000000000004E-2</v>
      </c>
      <c r="BU17" s="9">
        <v>0.71499999999999997</v>
      </c>
      <c r="BV17" s="9">
        <v>0.502</v>
      </c>
      <c r="BW17" s="9">
        <v>0.21299999999999999</v>
      </c>
      <c r="BX17" s="9">
        <v>12.462999999999999</v>
      </c>
      <c r="BY17" s="9">
        <v>7.3109999999999999</v>
      </c>
      <c r="BZ17" s="9">
        <v>5.1520000000000001</v>
      </c>
      <c r="CA17" s="9">
        <v>40.284999999999997</v>
      </c>
      <c r="CB17" s="9">
        <v>21.824000000000002</v>
      </c>
      <c r="CC17" s="9">
        <v>18.460999999999999</v>
      </c>
      <c r="CD17" s="9">
        <v>5.2590000000000003</v>
      </c>
      <c r="CE17" s="9">
        <v>2.923</v>
      </c>
      <c r="CF17" s="9">
        <v>2.3370000000000002</v>
      </c>
      <c r="CG17" s="9">
        <v>23.04</v>
      </c>
      <c r="CH17" s="9">
        <v>12.019</v>
      </c>
      <c r="CI17" s="9">
        <v>11.021000000000001</v>
      </c>
      <c r="CJ17" s="9">
        <v>2.2029999999999998</v>
      </c>
      <c r="CK17" s="9">
        <v>1.294</v>
      </c>
      <c r="CL17" s="9">
        <v>0.90900000000000003</v>
      </c>
      <c r="CM17" s="9">
        <v>10.483000000000001</v>
      </c>
      <c r="CN17" s="9">
        <v>6.8710000000000004</v>
      </c>
      <c r="CO17" s="9">
        <v>3.6120000000000001</v>
      </c>
      <c r="CP17" s="9">
        <v>3.0569999999999999</v>
      </c>
      <c r="CQ17" s="9">
        <v>1.629</v>
      </c>
      <c r="CR17" s="9">
        <v>1.4279999999999999</v>
      </c>
      <c r="CS17" s="9">
        <v>12.557</v>
      </c>
      <c r="CT17" s="9">
        <v>5.1479999999999997</v>
      </c>
      <c r="CU17" s="9">
        <v>7.4089999999999998</v>
      </c>
      <c r="CV17" s="9">
        <v>1.659</v>
      </c>
      <c r="CW17" s="9">
        <v>0.317</v>
      </c>
      <c r="CX17" s="9">
        <v>1.3420000000000001</v>
      </c>
      <c r="CY17" s="9">
        <v>2.101</v>
      </c>
      <c r="CZ17" s="9">
        <v>0.34599999999999997</v>
      </c>
      <c r="DA17" s="9">
        <v>1.756</v>
      </c>
      <c r="DB17" s="9">
        <v>2.101</v>
      </c>
      <c r="DC17" s="9">
        <v>1.1419999999999999</v>
      </c>
      <c r="DD17" s="9">
        <v>0.95899999999999996</v>
      </c>
      <c r="DE17" s="9">
        <v>5.8730000000000002</v>
      </c>
      <c r="DF17" s="9">
        <v>3.1469999999999998</v>
      </c>
      <c r="DG17" s="9">
        <v>2.726</v>
      </c>
      <c r="DH17" s="9">
        <v>2.923</v>
      </c>
      <c r="DI17" s="9">
        <v>2.4089999999999998</v>
      </c>
      <c r="DJ17" s="9">
        <v>0.51400000000000001</v>
      </c>
      <c r="DK17" s="9">
        <v>8.4009999999999998</v>
      </c>
      <c r="DL17" s="9">
        <v>5.5570000000000004</v>
      </c>
      <c r="DM17" s="9">
        <v>2.8439999999999999</v>
      </c>
      <c r="DN17" s="9">
        <v>0.52</v>
      </c>
      <c r="DO17" s="9">
        <v>0.52</v>
      </c>
      <c r="DP17" s="9">
        <v>0</v>
      </c>
      <c r="DQ17" s="9">
        <v>0.87</v>
      </c>
      <c r="DR17" s="9">
        <v>0.755</v>
      </c>
      <c r="DS17" s="9">
        <v>0.115</v>
      </c>
      <c r="DT17" s="9">
        <v>3.4039999999999999</v>
      </c>
      <c r="DU17" s="9">
        <v>1.873</v>
      </c>
      <c r="DV17" s="9">
        <v>1.5309999999999999</v>
      </c>
      <c r="DW17" s="9">
        <v>6.3559999999999999</v>
      </c>
      <c r="DX17" s="9">
        <v>2.4359999999999999</v>
      </c>
      <c r="DY17" s="9">
        <v>3.92</v>
      </c>
      <c r="DZ17" s="9">
        <v>3.0449999999999999</v>
      </c>
      <c r="EA17" s="9">
        <v>1.786</v>
      </c>
      <c r="EB17" s="9">
        <v>1.26</v>
      </c>
      <c r="EC17" s="9">
        <v>2.6429999999999998</v>
      </c>
      <c r="ED17" s="9">
        <v>1.159</v>
      </c>
      <c r="EE17" s="9">
        <v>1.484</v>
      </c>
      <c r="EF17" s="9">
        <v>0.35899999999999999</v>
      </c>
      <c r="EG17" s="9">
        <v>8.6999999999999994E-2</v>
      </c>
      <c r="EH17" s="9">
        <v>0.27200000000000002</v>
      </c>
      <c r="EI17" s="9">
        <v>3.7130000000000001</v>
      </c>
      <c r="EJ17" s="9">
        <v>1.2769999999999999</v>
      </c>
      <c r="EK17" s="9">
        <v>2.4359999999999999</v>
      </c>
      <c r="EL17" s="9">
        <v>0</v>
      </c>
      <c r="EM17" s="9">
        <v>0</v>
      </c>
      <c r="EN17" s="9">
        <v>0</v>
      </c>
      <c r="EO17" s="9">
        <v>1.0880000000000001</v>
      </c>
      <c r="EP17" s="9">
        <v>0.36199999999999999</v>
      </c>
      <c r="EQ17" s="9">
        <v>0.72599999999999998</v>
      </c>
      <c r="ER17" s="9">
        <v>11.865</v>
      </c>
      <c r="ES17" s="9">
        <v>6.91</v>
      </c>
      <c r="ET17" s="9">
        <v>4.9550000000000001</v>
      </c>
      <c r="EU17" s="9">
        <v>3.149</v>
      </c>
      <c r="EV17" s="9">
        <v>1.752</v>
      </c>
      <c r="EW17" s="9">
        <v>1.397</v>
      </c>
      <c r="EX17" s="9">
        <v>22.047999999999998</v>
      </c>
      <c r="EY17" s="9">
        <v>11.188000000000001</v>
      </c>
      <c r="EZ17" s="9">
        <v>10.86</v>
      </c>
      <c r="FA17" s="9">
        <v>0.77100000000000002</v>
      </c>
      <c r="FB17" s="9">
        <v>0.52100000000000002</v>
      </c>
      <c r="FC17" s="9">
        <v>0.25</v>
      </c>
      <c r="FD17" s="9">
        <v>20.498999999999999</v>
      </c>
      <c r="FE17" s="9">
        <v>10.759</v>
      </c>
      <c r="FF17" s="9">
        <v>9.74</v>
      </c>
      <c r="FG17" s="9">
        <v>8.2000000000000003E-2</v>
      </c>
      <c r="FH17" s="9">
        <v>0</v>
      </c>
      <c r="FI17" s="9">
        <v>8.2000000000000003E-2</v>
      </c>
      <c r="FJ17" s="9">
        <v>3.726</v>
      </c>
      <c r="FK17" s="9">
        <v>1.996</v>
      </c>
      <c r="FL17" s="9">
        <v>1.73</v>
      </c>
      <c r="FM17" s="9">
        <v>0</v>
      </c>
      <c r="FN17" s="9">
        <v>0</v>
      </c>
      <c r="FO17" s="9">
        <v>0</v>
      </c>
      <c r="FP17" s="9">
        <v>1.456</v>
      </c>
      <c r="FQ17" s="9">
        <v>0.67900000000000005</v>
      </c>
      <c r="FR17" s="9">
        <v>0.77800000000000002</v>
      </c>
      <c r="FS17" s="9">
        <v>4.2770000000000001</v>
      </c>
      <c r="FT17" s="9">
        <v>1.956</v>
      </c>
      <c r="FU17" s="9">
        <v>2.3210000000000002</v>
      </c>
      <c r="FV17" s="9">
        <v>14.492000000000001</v>
      </c>
      <c r="FW17" s="9">
        <v>8.5709999999999997</v>
      </c>
      <c r="FX17" s="9">
        <v>5.9210000000000003</v>
      </c>
      <c r="FY17" s="9">
        <v>9.0719999999999992</v>
      </c>
      <c r="FZ17" s="9">
        <v>4.157</v>
      </c>
      <c r="GA17" s="9">
        <v>4.915</v>
      </c>
      <c r="GB17" s="9">
        <v>11.621</v>
      </c>
      <c r="GC17" s="9">
        <v>7.25</v>
      </c>
      <c r="GD17" s="9">
        <v>4.3719999999999999</v>
      </c>
      <c r="GE17" s="9">
        <v>9.1620000000000008</v>
      </c>
      <c r="GF17" s="9">
        <v>3.9079999999999999</v>
      </c>
      <c r="GG17" s="9">
        <v>5.2530000000000001</v>
      </c>
      <c r="GH17" s="9">
        <v>6.2859999999999996</v>
      </c>
      <c r="GI17" s="9">
        <v>3.585</v>
      </c>
      <c r="GJ17" s="9">
        <v>2.7</v>
      </c>
      <c r="GK17" s="9">
        <v>5.859</v>
      </c>
      <c r="GL17" s="9">
        <v>3.0659999999999998</v>
      </c>
      <c r="GM17" s="9">
        <v>2.7930000000000001</v>
      </c>
      <c r="GN17" s="9">
        <v>9.2409999999999997</v>
      </c>
      <c r="GO17" s="9">
        <v>5.3440000000000003</v>
      </c>
      <c r="GP17" s="9">
        <v>3.8969999999999998</v>
      </c>
      <c r="GQ17" s="9">
        <v>6.0490000000000004</v>
      </c>
      <c r="GR17" s="9">
        <v>2.65</v>
      </c>
      <c r="GS17" s="9">
        <v>3.399</v>
      </c>
      <c r="GT17" s="9">
        <v>0.45800000000000002</v>
      </c>
      <c r="GU17" s="9">
        <v>0.224</v>
      </c>
      <c r="GV17" s="9">
        <v>0.23400000000000001</v>
      </c>
      <c r="GW17" s="9">
        <v>0.88100000000000001</v>
      </c>
      <c r="GX17" s="9">
        <v>0.3</v>
      </c>
      <c r="GY17" s="9">
        <v>0.58099999999999996</v>
      </c>
      <c r="GZ17" s="9">
        <v>1.1399999999999999</v>
      </c>
      <c r="HA17" s="9">
        <v>0.65800000000000003</v>
      </c>
      <c r="HB17" s="9">
        <v>0.48199999999999998</v>
      </c>
      <c r="HC17" s="9">
        <v>1.246</v>
      </c>
      <c r="HD17" s="9">
        <v>0.25700000000000001</v>
      </c>
      <c r="HE17" s="9">
        <v>0.99</v>
      </c>
      <c r="HF17" s="9">
        <v>9.0549999999999997</v>
      </c>
      <c r="HG17" s="9">
        <v>5.7320000000000002</v>
      </c>
      <c r="HH17" s="9">
        <v>3.3239999999999998</v>
      </c>
      <c r="HI17" s="9">
        <v>3.1040000000000001</v>
      </c>
      <c r="HJ17" s="9">
        <v>1.2929999999999999</v>
      </c>
      <c r="HK17" s="9">
        <v>1.8109999999999999</v>
      </c>
      <c r="HL17" s="9">
        <v>4.0609999999999999</v>
      </c>
      <c r="HM17" s="9">
        <v>2.556</v>
      </c>
      <c r="HN17" s="9">
        <v>1.5049999999999999</v>
      </c>
      <c r="HO17" s="9">
        <v>2.6240000000000001</v>
      </c>
      <c r="HP17" s="9">
        <v>0.80300000000000005</v>
      </c>
      <c r="HQ17" s="9">
        <v>1.821</v>
      </c>
      <c r="HR17" s="9">
        <v>13.584</v>
      </c>
      <c r="HS17" s="9">
        <v>8.08</v>
      </c>
      <c r="HT17" s="9">
        <v>5.5030000000000001</v>
      </c>
      <c r="HU17" s="9">
        <v>10.641999999999999</v>
      </c>
      <c r="HV17" s="9">
        <v>5.0049999999999999</v>
      </c>
      <c r="HW17" s="9">
        <v>5.6360000000000001</v>
      </c>
      <c r="HX17" s="9">
        <v>9.859</v>
      </c>
      <c r="HY17" s="9">
        <v>5.9580000000000002</v>
      </c>
      <c r="HZ17" s="9">
        <v>3.9009999999999998</v>
      </c>
      <c r="IA17" s="9">
        <v>3.9940000000000002</v>
      </c>
      <c r="IB17" s="9">
        <v>1.8089999999999999</v>
      </c>
      <c r="IC17" s="9">
        <v>2.1850000000000001</v>
      </c>
      <c r="ID17" s="9">
        <v>3.4750000000000001</v>
      </c>
      <c r="IE17" s="9">
        <v>2.1339999999999999</v>
      </c>
      <c r="IF17" s="9">
        <v>1.341</v>
      </c>
      <c r="IG17" s="9">
        <v>2.8559999999999999</v>
      </c>
      <c r="IH17" s="9">
        <v>1.605</v>
      </c>
      <c r="II17" s="9">
        <v>1.2509999999999999</v>
      </c>
      <c r="IJ17" s="9">
        <v>0.06</v>
      </c>
      <c r="IK17" s="9">
        <v>0</v>
      </c>
      <c r="IL17" s="9">
        <v>0.06</v>
      </c>
      <c r="IM17" s="9">
        <v>34.828000000000003</v>
      </c>
      <c r="IN17" s="9">
        <v>18.039000000000001</v>
      </c>
      <c r="IO17" s="9">
        <v>16.789000000000001</v>
      </c>
      <c r="IP17" s="9">
        <v>6.7590000000000003</v>
      </c>
      <c r="IQ17" s="9">
        <v>3.202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3634</v>
      </c>
      <c r="C1" s="3" t="s">
        <v>3635</v>
      </c>
      <c r="D1" s="3" t="s">
        <v>3636</v>
      </c>
      <c r="E1" s="3" t="s">
        <v>3637</v>
      </c>
      <c r="F1" s="3" t="s">
        <v>3638</v>
      </c>
      <c r="G1" s="3" t="s">
        <v>3639</v>
      </c>
      <c r="H1" s="3" t="s">
        <v>3640</v>
      </c>
      <c r="I1" s="3" t="s">
        <v>3641</v>
      </c>
      <c r="J1" s="3" t="s">
        <v>3642</v>
      </c>
      <c r="K1" s="3" t="s">
        <v>3643</v>
      </c>
      <c r="L1" s="3" t="s">
        <v>3644</v>
      </c>
      <c r="M1" s="3" t="s">
        <v>3645</v>
      </c>
      <c r="N1" s="3" t="s">
        <v>3646</v>
      </c>
      <c r="O1" s="3" t="s">
        <v>3647</v>
      </c>
      <c r="P1" s="3" t="s">
        <v>3648</v>
      </c>
      <c r="Q1" s="3" t="s">
        <v>3649</v>
      </c>
      <c r="R1" s="3" t="s">
        <v>3650</v>
      </c>
      <c r="S1" s="3" t="s">
        <v>3651</v>
      </c>
      <c r="T1" s="3" t="s">
        <v>3652</v>
      </c>
      <c r="U1" s="3" t="s">
        <v>3653</v>
      </c>
      <c r="V1" s="3" t="s">
        <v>3654</v>
      </c>
      <c r="W1" s="3" t="s">
        <v>3655</v>
      </c>
      <c r="X1" s="3" t="s">
        <v>3656</v>
      </c>
      <c r="Y1" s="3" t="s">
        <v>3657</v>
      </c>
      <c r="Z1" s="3" t="s">
        <v>3658</v>
      </c>
      <c r="AA1" s="3" t="s">
        <v>3659</v>
      </c>
      <c r="AB1" s="3" t="s">
        <v>3660</v>
      </c>
      <c r="AC1" s="3" t="s">
        <v>3661</v>
      </c>
      <c r="AD1" s="3" t="s">
        <v>3662</v>
      </c>
      <c r="AE1" s="3" t="s">
        <v>3663</v>
      </c>
      <c r="AF1" s="3" t="s">
        <v>3664</v>
      </c>
      <c r="AG1" s="3" t="s">
        <v>3665</v>
      </c>
      <c r="AH1" s="3" t="s">
        <v>3666</v>
      </c>
      <c r="AI1" s="3" t="s">
        <v>3667</v>
      </c>
      <c r="AJ1" s="3" t="s">
        <v>3668</v>
      </c>
      <c r="AK1" s="3" t="s">
        <v>3669</v>
      </c>
      <c r="AL1" s="3" t="s">
        <v>3670</v>
      </c>
      <c r="AM1" s="3" t="s">
        <v>3671</v>
      </c>
      <c r="AN1" s="3" t="s">
        <v>3672</v>
      </c>
      <c r="AO1" s="3" t="s">
        <v>3673</v>
      </c>
      <c r="AP1" s="3" t="s">
        <v>3674</v>
      </c>
      <c r="AQ1" s="3" t="s">
        <v>3675</v>
      </c>
      <c r="AR1" s="3" t="s">
        <v>3676</v>
      </c>
      <c r="AS1" s="3" t="s">
        <v>3677</v>
      </c>
      <c r="AT1" s="3" t="s">
        <v>3678</v>
      </c>
      <c r="AU1" s="3" t="s">
        <v>3679</v>
      </c>
      <c r="AV1" s="3" t="s">
        <v>3680</v>
      </c>
      <c r="AW1" s="3" t="s">
        <v>3681</v>
      </c>
      <c r="AX1" s="3" t="s">
        <v>3682</v>
      </c>
      <c r="AY1" s="3" t="s">
        <v>3683</v>
      </c>
      <c r="AZ1" s="3" t="s">
        <v>3684</v>
      </c>
      <c r="BA1" s="3" t="s">
        <v>3685</v>
      </c>
      <c r="BB1" s="3" t="s">
        <v>3686</v>
      </c>
      <c r="BC1" s="3" t="s">
        <v>3687</v>
      </c>
      <c r="BD1" s="3" t="s">
        <v>3688</v>
      </c>
      <c r="BE1" s="3" t="s">
        <v>3689</v>
      </c>
      <c r="BF1" s="3" t="s">
        <v>3690</v>
      </c>
      <c r="BG1" s="3" t="s">
        <v>3691</v>
      </c>
      <c r="BH1" s="3" t="s">
        <v>3692</v>
      </c>
      <c r="BI1" s="3" t="s">
        <v>3693</v>
      </c>
      <c r="BJ1" s="3" t="s">
        <v>3694</v>
      </c>
      <c r="BK1" s="3" t="s">
        <v>3695</v>
      </c>
      <c r="BL1" s="3" t="s">
        <v>3696</v>
      </c>
      <c r="BM1" s="3" t="s">
        <v>3697</v>
      </c>
      <c r="BN1" s="3" t="s">
        <v>5006</v>
      </c>
      <c r="BO1" s="3" t="s">
        <v>5007</v>
      </c>
      <c r="BP1" s="3" t="s">
        <v>5008</v>
      </c>
      <c r="BQ1" s="3" t="s">
        <v>5009</v>
      </c>
      <c r="BR1" s="3" t="s">
        <v>5010</v>
      </c>
      <c r="BS1" s="3" t="s">
        <v>5011</v>
      </c>
      <c r="BT1" s="3" t="s">
        <v>5012</v>
      </c>
      <c r="BU1" s="3" t="s">
        <v>5013</v>
      </c>
      <c r="BV1" s="3" t="s">
        <v>5014</v>
      </c>
      <c r="BW1" s="3" t="s">
        <v>5015</v>
      </c>
      <c r="BX1" s="3" t="s">
        <v>5016</v>
      </c>
      <c r="BY1" s="3" t="s">
        <v>5017</v>
      </c>
      <c r="BZ1" s="3" t="s">
        <v>5114</v>
      </c>
      <c r="CA1" s="3" t="s">
        <v>5115</v>
      </c>
      <c r="CB1" s="3" t="s">
        <v>5116</v>
      </c>
      <c r="CC1" s="3" t="s">
        <v>5117</v>
      </c>
      <c r="CD1" s="3" t="s">
        <v>5118</v>
      </c>
      <c r="CE1" s="3" t="s">
        <v>5119</v>
      </c>
      <c r="CF1" s="3" t="s">
        <v>5120</v>
      </c>
      <c r="CG1" s="3" t="s">
        <v>5121</v>
      </c>
      <c r="CH1" s="3" t="s">
        <v>5122</v>
      </c>
      <c r="CI1" s="3" t="s">
        <v>5123</v>
      </c>
      <c r="CJ1" s="3" t="s">
        <v>5124</v>
      </c>
      <c r="CK1" s="3" t="s">
        <v>5125</v>
      </c>
      <c r="CL1" s="3" t="s">
        <v>5180</v>
      </c>
      <c r="CM1" s="3" t="s">
        <v>5181</v>
      </c>
      <c r="CN1" s="3" t="s">
        <v>5182</v>
      </c>
      <c r="CO1" s="3" t="s">
        <v>5183</v>
      </c>
      <c r="CP1" s="3" t="s">
        <v>5184</v>
      </c>
      <c r="CQ1" s="3" t="s">
        <v>5185</v>
      </c>
      <c r="CR1" s="3" t="s">
        <v>5276</v>
      </c>
      <c r="CS1" s="3" t="s">
        <v>5277</v>
      </c>
      <c r="CT1" s="3" t="s">
        <v>5278</v>
      </c>
      <c r="CU1" s="3" t="s">
        <v>5279</v>
      </c>
      <c r="CV1" s="3" t="s">
        <v>5280</v>
      </c>
      <c r="CW1" s="3" t="s">
        <v>5281</v>
      </c>
      <c r="CX1" s="3" t="s">
        <v>5282</v>
      </c>
      <c r="CY1" s="3" t="s">
        <v>5283</v>
      </c>
      <c r="CZ1" s="3" t="s">
        <v>5284</v>
      </c>
      <c r="DA1" s="3" t="s">
        <v>5285</v>
      </c>
      <c r="DB1" s="3" t="s">
        <v>5286</v>
      </c>
      <c r="DC1" s="3" t="s">
        <v>5287</v>
      </c>
      <c r="DD1" s="3" t="s">
        <v>5342</v>
      </c>
      <c r="DE1" s="3" t="s">
        <v>5343</v>
      </c>
      <c r="DF1" s="3" t="s">
        <v>5344</v>
      </c>
      <c r="DG1" s="3" t="s">
        <v>5345</v>
      </c>
      <c r="DH1" s="3" t="s">
        <v>5346</v>
      </c>
      <c r="DI1" s="3" t="s">
        <v>5347</v>
      </c>
      <c r="DJ1" s="3" t="s">
        <v>5396</v>
      </c>
      <c r="DK1" s="3" t="s">
        <v>5397</v>
      </c>
      <c r="DL1" s="3" t="s">
        <v>5398</v>
      </c>
      <c r="DM1" s="3" t="s">
        <v>5399</v>
      </c>
      <c r="DN1" s="3" t="s">
        <v>5400</v>
      </c>
      <c r="DO1" s="3" t="s">
        <v>5401</v>
      </c>
      <c r="DP1" s="3" t="s">
        <v>3698</v>
      </c>
      <c r="DQ1" s="3" t="s">
        <v>3699</v>
      </c>
      <c r="DR1" s="3" t="s">
        <v>3700</v>
      </c>
      <c r="DS1" s="3" t="s">
        <v>3701</v>
      </c>
      <c r="DT1" s="3" t="s">
        <v>3702</v>
      </c>
      <c r="DU1" s="3" t="s">
        <v>3703</v>
      </c>
      <c r="DV1" s="3" t="s">
        <v>3704</v>
      </c>
      <c r="DW1" s="3" t="s">
        <v>3705</v>
      </c>
      <c r="DX1" s="3" t="s">
        <v>3706</v>
      </c>
      <c r="DY1" s="3" t="s">
        <v>3707</v>
      </c>
      <c r="DZ1" s="3" t="s">
        <v>3708</v>
      </c>
      <c r="EA1" s="3" t="s">
        <v>3709</v>
      </c>
      <c r="EB1" s="3" t="s">
        <v>3710</v>
      </c>
      <c r="EC1" s="3" t="s">
        <v>3711</v>
      </c>
      <c r="ED1" s="3" t="s">
        <v>3712</v>
      </c>
      <c r="EE1" s="3" t="s">
        <v>3713</v>
      </c>
      <c r="EF1" s="3" t="s">
        <v>3714</v>
      </c>
      <c r="EG1" s="3" t="s">
        <v>3715</v>
      </c>
      <c r="EH1" s="3" t="s">
        <v>3716</v>
      </c>
      <c r="EI1" s="3" t="s">
        <v>3717</v>
      </c>
      <c r="EJ1" s="3" t="s">
        <v>3718</v>
      </c>
      <c r="EK1" s="3" t="s">
        <v>3719</v>
      </c>
      <c r="EL1" s="3" t="s">
        <v>3720</v>
      </c>
      <c r="EM1" s="3" t="s">
        <v>3721</v>
      </c>
      <c r="EN1" s="3" t="s">
        <v>3722</v>
      </c>
      <c r="EO1" s="3" t="s">
        <v>3723</v>
      </c>
      <c r="EP1" s="3" t="s">
        <v>3724</v>
      </c>
      <c r="EQ1" s="3" t="s">
        <v>3725</v>
      </c>
      <c r="ER1" s="3" t="s">
        <v>3726</v>
      </c>
      <c r="ES1" s="3" t="s">
        <v>3727</v>
      </c>
      <c r="ET1" s="3" t="s">
        <v>3728</v>
      </c>
      <c r="EU1" s="3" t="s">
        <v>3729</v>
      </c>
      <c r="EV1" s="3" t="s">
        <v>3730</v>
      </c>
      <c r="EW1" s="3" t="s">
        <v>3731</v>
      </c>
      <c r="EX1" s="3" t="s">
        <v>3732</v>
      </c>
      <c r="EY1" s="3" t="s">
        <v>3733</v>
      </c>
      <c r="EZ1" s="3" t="s">
        <v>3734</v>
      </c>
      <c r="FA1" s="3" t="s">
        <v>3735</v>
      </c>
      <c r="FB1" s="3" t="s">
        <v>3736</v>
      </c>
      <c r="FC1" s="3" t="s">
        <v>3737</v>
      </c>
      <c r="FD1" s="3" t="s">
        <v>3738</v>
      </c>
      <c r="FE1" s="3" t="s">
        <v>3739</v>
      </c>
      <c r="FF1" s="3" t="s">
        <v>3740</v>
      </c>
      <c r="FG1" s="3" t="s">
        <v>3741</v>
      </c>
      <c r="FH1" s="3" t="s">
        <v>3742</v>
      </c>
      <c r="FI1" s="3" t="s">
        <v>3743</v>
      </c>
      <c r="FJ1" s="3" t="s">
        <v>3744</v>
      </c>
      <c r="FK1" s="3" t="s">
        <v>3745</v>
      </c>
      <c r="FL1" s="3" t="s">
        <v>3746</v>
      </c>
      <c r="FM1" s="3" t="s">
        <v>3747</v>
      </c>
      <c r="FN1" s="3" t="s">
        <v>3748</v>
      </c>
      <c r="FO1" s="3" t="s">
        <v>3749</v>
      </c>
      <c r="FP1" s="3" t="s">
        <v>3750</v>
      </c>
      <c r="FQ1" s="3" t="s">
        <v>3751</v>
      </c>
      <c r="FR1" s="3" t="s">
        <v>3752</v>
      </c>
      <c r="FS1" s="3" t="s">
        <v>3753</v>
      </c>
      <c r="FT1" s="3" t="s">
        <v>3754</v>
      </c>
      <c r="FU1" s="3" t="s">
        <v>3755</v>
      </c>
      <c r="FV1" s="3" t="s">
        <v>3756</v>
      </c>
      <c r="FW1" s="3" t="s">
        <v>3757</v>
      </c>
      <c r="FX1" s="3" t="s">
        <v>3758</v>
      </c>
      <c r="FY1" s="3" t="s">
        <v>3759</v>
      </c>
      <c r="FZ1" s="3" t="s">
        <v>3760</v>
      </c>
      <c r="GA1" s="3" t="s">
        <v>3761</v>
      </c>
      <c r="GB1" s="3" t="s">
        <v>3762</v>
      </c>
      <c r="GC1" s="3" t="s">
        <v>3763</v>
      </c>
      <c r="GD1" s="3" t="s">
        <v>3764</v>
      </c>
      <c r="GE1" s="3" t="s">
        <v>3765</v>
      </c>
      <c r="GF1" s="3" t="s">
        <v>3766</v>
      </c>
      <c r="GG1" s="3" t="s">
        <v>3767</v>
      </c>
      <c r="GH1" s="3" t="s">
        <v>3768</v>
      </c>
      <c r="GI1" s="3" t="s">
        <v>3769</v>
      </c>
      <c r="GJ1" s="3" t="s">
        <v>3770</v>
      </c>
      <c r="GK1" s="3" t="s">
        <v>3771</v>
      </c>
      <c r="GL1" s="3" t="s">
        <v>3772</v>
      </c>
      <c r="GM1" s="3" t="s">
        <v>3773</v>
      </c>
      <c r="GN1" s="3" t="s">
        <v>3774</v>
      </c>
      <c r="GO1" s="3" t="s">
        <v>3775</v>
      </c>
      <c r="GP1" s="3" t="s">
        <v>3776</v>
      </c>
      <c r="GQ1" s="3" t="s">
        <v>3777</v>
      </c>
      <c r="GR1" s="3" t="s">
        <v>3778</v>
      </c>
      <c r="GS1" s="3" t="s">
        <v>3779</v>
      </c>
      <c r="GT1" s="3" t="s">
        <v>3780</v>
      </c>
      <c r="GU1" s="3" t="s">
        <v>3781</v>
      </c>
      <c r="GV1" s="3" t="s">
        <v>3782</v>
      </c>
      <c r="GW1" s="3" t="s">
        <v>3783</v>
      </c>
      <c r="GX1" s="3" t="s">
        <v>3784</v>
      </c>
      <c r="GY1" s="3" t="s">
        <v>3785</v>
      </c>
      <c r="GZ1" s="3" t="s">
        <v>3786</v>
      </c>
      <c r="HA1" s="3" t="s">
        <v>3787</v>
      </c>
      <c r="HB1" s="3" t="s">
        <v>3788</v>
      </c>
      <c r="HC1" s="3" t="s">
        <v>3789</v>
      </c>
      <c r="HD1" s="3" t="s">
        <v>3790</v>
      </c>
      <c r="HE1" s="3" t="s">
        <v>3791</v>
      </c>
      <c r="HF1" s="3" t="s">
        <v>3792</v>
      </c>
      <c r="HG1" s="3" t="s">
        <v>3793</v>
      </c>
      <c r="HH1" s="3" t="s">
        <v>3794</v>
      </c>
      <c r="HI1" s="3" t="s">
        <v>3795</v>
      </c>
      <c r="HJ1" s="3" t="s">
        <v>3796</v>
      </c>
      <c r="HK1" s="3" t="s">
        <v>3797</v>
      </c>
      <c r="HL1" s="3" t="s">
        <v>3798</v>
      </c>
      <c r="HM1" s="3" t="s">
        <v>3799</v>
      </c>
      <c r="HN1" s="3" t="s">
        <v>3800</v>
      </c>
      <c r="HO1" s="3" t="s">
        <v>3801</v>
      </c>
      <c r="HP1" s="3" t="s">
        <v>3802</v>
      </c>
      <c r="HQ1" s="3" t="s">
        <v>3803</v>
      </c>
      <c r="HR1" s="3" t="s">
        <v>3804</v>
      </c>
      <c r="HS1" s="3" t="s">
        <v>3805</v>
      </c>
      <c r="HT1" s="3" t="s">
        <v>3806</v>
      </c>
      <c r="HU1" s="3" t="s">
        <v>3807</v>
      </c>
      <c r="HV1" s="3" t="s">
        <v>3808</v>
      </c>
      <c r="HW1" s="3" t="s">
        <v>3809</v>
      </c>
      <c r="HX1" s="3" t="s">
        <v>3810</v>
      </c>
      <c r="HY1" s="3" t="s">
        <v>3811</v>
      </c>
      <c r="HZ1" s="3" t="s">
        <v>3812</v>
      </c>
      <c r="IA1" s="3" t="s">
        <v>3813</v>
      </c>
      <c r="IB1" s="3" t="s">
        <v>3814</v>
      </c>
      <c r="IC1" s="3" t="s">
        <v>3815</v>
      </c>
      <c r="ID1" s="3" t="s">
        <v>3816</v>
      </c>
      <c r="IE1" s="3" t="s">
        <v>3817</v>
      </c>
      <c r="IF1" s="3" t="s">
        <v>3818</v>
      </c>
      <c r="IG1" s="3" t="s">
        <v>3819</v>
      </c>
      <c r="IH1" s="3" t="s">
        <v>3820</v>
      </c>
      <c r="II1" s="3" t="s">
        <v>3821</v>
      </c>
      <c r="IJ1" s="3" t="s">
        <v>3822</v>
      </c>
      <c r="IK1" s="3" t="s">
        <v>3823</v>
      </c>
      <c r="IL1" s="3" t="s">
        <v>3824</v>
      </c>
      <c r="IM1" s="3" t="s">
        <v>3825</v>
      </c>
      <c r="IN1" s="3" t="s">
        <v>3826</v>
      </c>
      <c r="IO1" s="3" t="s">
        <v>3827</v>
      </c>
      <c r="IP1" s="3" t="s">
        <v>3828</v>
      </c>
      <c r="IQ1" s="3" t="s">
        <v>3829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3830</v>
      </c>
      <c r="C10" s="8" t="s">
        <v>3831</v>
      </c>
      <c r="D10" s="8" t="s">
        <v>3832</v>
      </c>
      <c r="E10" s="8" t="s">
        <v>3833</v>
      </c>
      <c r="F10" s="8" t="s">
        <v>3834</v>
      </c>
      <c r="G10" s="8" t="s">
        <v>3835</v>
      </c>
      <c r="H10" s="8" t="s">
        <v>3836</v>
      </c>
      <c r="I10" s="8" t="s">
        <v>3837</v>
      </c>
      <c r="J10" s="8" t="s">
        <v>3838</v>
      </c>
      <c r="K10" s="8" t="s">
        <v>3839</v>
      </c>
      <c r="L10" s="8" t="s">
        <v>3840</v>
      </c>
      <c r="M10" s="8" t="s">
        <v>3841</v>
      </c>
      <c r="N10" s="8" t="s">
        <v>3842</v>
      </c>
      <c r="O10" s="8" t="s">
        <v>3843</v>
      </c>
      <c r="P10" s="8" t="s">
        <v>3844</v>
      </c>
      <c r="Q10" s="8" t="s">
        <v>3845</v>
      </c>
      <c r="R10" s="8" t="s">
        <v>3846</v>
      </c>
      <c r="S10" s="8" t="s">
        <v>3847</v>
      </c>
      <c r="T10" s="8" t="s">
        <v>3848</v>
      </c>
      <c r="U10" s="8" t="s">
        <v>3849</v>
      </c>
      <c r="V10" s="8" t="s">
        <v>3850</v>
      </c>
      <c r="W10" s="8" t="s">
        <v>3851</v>
      </c>
      <c r="X10" s="8" t="s">
        <v>3852</v>
      </c>
      <c r="Y10" s="8" t="s">
        <v>3853</v>
      </c>
      <c r="Z10" s="8" t="s">
        <v>3854</v>
      </c>
      <c r="AA10" s="8" t="s">
        <v>3855</v>
      </c>
      <c r="AB10" s="8" t="s">
        <v>3856</v>
      </c>
      <c r="AC10" s="8" t="s">
        <v>3857</v>
      </c>
      <c r="AD10" s="8" t="s">
        <v>3858</v>
      </c>
      <c r="AE10" s="8" t="s">
        <v>3859</v>
      </c>
      <c r="AF10" s="8" t="s">
        <v>3860</v>
      </c>
      <c r="AG10" s="8" t="s">
        <v>3861</v>
      </c>
      <c r="AH10" s="8" t="s">
        <v>3862</v>
      </c>
      <c r="AI10" s="8" t="s">
        <v>3863</v>
      </c>
      <c r="AJ10" s="8" t="s">
        <v>3864</v>
      </c>
      <c r="AK10" s="8" t="s">
        <v>3865</v>
      </c>
      <c r="AL10" s="8" t="s">
        <v>3866</v>
      </c>
      <c r="AM10" s="8" t="s">
        <v>3867</v>
      </c>
      <c r="AN10" s="8" t="s">
        <v>3868</v>
      </c>
      <c r="AO10" s="8" t="s">
        <v>3869</v>
      </c>
      <c r="AP10" s="8" t="s">
        <v>3870</v>
      </c>
      <c r="AQ10" s="8" t="s">
        <v>3871</v>
      </c>
      <c r="AR10" s="8" t="s">
        <v>3872</v>
      </c>
      <c r="AS10" s="8" t="s">
        <v>3873</v>
      </c>
      <c r="AT10" s="8" t="s">
        <v>3874</v>
      </c>
      <c r="AU10" s="8" t="s">
        <v>3875</v>
      </c>
      <c r="AV10" s="8" t="s">
        <v>3876</v>
      </c>
      <c r="AW10" s="8" t="s">
        <v>3877</v>
      </c>
      <c r="AX10" s="8" t="s">
        <v>3878</v>
      </c>
      <c r="AY10" s="8" t="s">
        <v>3879</v>
      </c>
      <c r="AZ10" s="8" t="s">
        <v>3880</v>
      </c>
      <c r="BA10" s="8" t="s">
        <v>3881</v>
      </c>
      <c r="BB10" s="8" t="s">
        <v>3882</v>
      </c>
      <c r="BC10" s="8" t="s">
        <v>3883</v>
      </c>
      <c r="BD10" s="8" t="s">
        <v>3884</v>
      </c>
      <c r="BE10" s="8" t="s">
        <v>3885</v>
      </c>
      <c r="BF10" s="8" t="s">
        <v>3886</v>
      </c>
      <c r="BG10" s="8" t="s">
        <v>3887</v>
      </c>
      <c r="BH10" s="8" t="s">
        <v>3888</v>
      </c>
      <c r="BI10" s="8" t="s">
        <v>3889</v>
      </c>
      <c r="BJ10" s="8" t="s">
        <v>3890</v>
      </c>
      <c r="BK10" s="8" t="s">
        <v>3891</v>
      </c>
      <c r="BL10" s="8" t="s">
        <v>3892</v>
      </c>
      <c r="BM10" s="8" t="s">
        <v>3893</v>
      </c>
      <c r="BN10" s="8" t="s">
        <v>3894</v>
      </c>
      <c r="BO10" s="8" t="s">
        <v>3895</v>
      </c>
      <c r="BP10" s="8" t="s">
        <v>3896</v>
      </c>
      <c r="BQ10" s="8" t="s">
        <v>3897</v>
      </c>
      <c r="BR10" s="8" t="s">
        <v>3898</v>
      </c>
      <c r="BS10" s="8" t="s">
        <v>3899</v>
      </c>
      <c r="BT10" s="8" t="s">
        <v>3900</v>
      </c>
      <c r="BU10" s="8" t="s">
        <v>3901</v>
      </c>
      <c r="BV10" s="8" t="s">
        <v>3902</v>
      </c>
      <c r="BW10" s="8" t="s">
        <v>3903</v>
      </c>
      <c r="BX10" s="8" t="s">
        <v>3904</v>
      </c>
      <c r="BY10" s="8" t="s">
        <v>3905</v>
      </c>
      <c r="BZ10" s="8" t="s">
        <v>3906</v>
      </c>
      <c r="CA10" s="8" t="s">
        <v>3907</v>
      </c>
      <c r="CB10" s="8" t="s">
        <v>3908</v>
      </c>
      <c r="CC10" s="8" t="s">
        <v>3909</v>
      </c>
      <c r="CD10" s="8" t="s">
        <v>3910</v>
      </c>
      <c r="CE10" s="8" t="s">
        <v>3911</v>
      </c>
      <c r="CF10" s="8" t="s">
        <v>3912</v>
      </c>
      <c r="CG10" s="8" t="s">
        <v>3913</v>
      </c>
      <c r="CH10" s="8" t="s">
        <v>3914</v>
      </c>
      <c r="CI10" s="8" t="s">
        <v>3915</v>
      </c>
      <c r="CJ10" s="8" t="s">
        <v>3916</v>
      </c>
      <c r="CK10" s="8" t="s">
        <v>3917</v>
      </c>
      <c r="CL10" s="8" t="s">
        <v>3918</v>
      </c>
      <c r="CM10" s="8" t="s">
        <v>3919</v>
      </c>
      <c r="CN10" s="8" t="s">
        <v>3920</v>
      </c>
      <c r="CO10" s="8" t="s">
        <v>3921</v>
      </c>
      <c r="CP10" s="8" t="s">
        <v>3922</v>
      </c>
      <c r="CQ10" s="8" t="s">
        <v>3923</v>
      </c>
      <c r="CR10" s="8" t="s">
        <v>3924</v>
      </c>
      <c r="CS10" s="8" t="s">
        <v>3925</v>
      </c>
      <c r="CT10" s="8" t="s">
        <v>3926</v>
      </c>
      <c r="CU10" s="8" t="s">
        <v>3927</v>
      </c>
      <c r="CV10" s="8" t="s">
        <v>3928</v>
      </c>
      <c r="CW10" s="8" t="s">
        <v>3929</v>
      </c>
      <c r="CX10" s="8" t="s">
        <v>3930</v>
      </c>
      <c r="CY10" s="8" t="s">
        <v>3931</v>
      </c>
      <c r="CZ10" s="8" t="s">
        <v>3932</v>
      </c>
      <c r="DA10" s="8" t="s">
        <v>3933</v>
      </c>
      <c r="DB10" s="8" t="s">
        <v>3934</v>
      </c>
      <c r="DC10" s="8" t="s">
        <v>3935</v>
      </c>
      <c r="DD10" s="8" t="s">
        <v>3936</v>
      </c>
      <c r="DE10" s="8" t="s">
        <v>3937</v>
      </c>
      <c r="DF10" s="8" t="s">
        <v>3938</v>
      </c>
      <c r="DG10" s="8" t="s">
        <v>3939</v>
      </c>
      <c r="DH10" s="8" t="s">
        <v>3940</v>
      </c>
      <c r="DI10" s="8" t="s">
        <v>3941</v>
      </c>
      <c r="DJ10" s="8" t="s">
        <v>3942</v>
      </c>
      <c r="DK10" s="8" t="s">
        <v>3943</v>
      </c>
      <c r="DL10" s="8" t="s">
        <v>3944</v>
      </c>
      <c r="DM10" s="8" t="s">
        <v>3945</v>
      </c>
      <c r="DN10" s="8" t="s">
        <v>3946</v>
      </c>
      <c r="DO10" s="8" t="s">
        <v>3947</v>
      </c>
      <c r="DP10" s="8" t="s">
        <v>3948</v>
      </c>
      <c r="DQ10" s="8" t="s">
        <v>3949</v>
      </c>
      <c r="DR10" s="8" t="s">
        <v>3950</v>
      </c>
      <c r="DS10" s="8" t="s">
        <v>3951</v>
      </c>
      <c r="DT10" s="8" t="s">
        <v>3952</v>
      </c>
      <c r="DU10" s="8" t="s">
        <v>3953</v>
      </c>
      <c r="DV10" s="8" t="s">
        <v>3954</v>
      </c>
      <c r="DW10" s="8" t="s">
        <v>3955</v>
      </c>
      <c r="DX10" s="8" t="s">
        <v>3956</v>
      </c>
      <c r="DY10" s="8" t="s">
        <v>3957</v>
      </c>
      <c r="DZ10" s="8" t="s">
        <v>3958</v>
      </c>
      <c r="EA10" s="8" t="s">
        <v>3959</v>
      </c>
      <c r="EB10" s="8" t="s">
        <v>3960</v>
      </c>
      <c r="EC10" s="8" t="s">
        <v>3961</v>
      </c>
      <c r="ED10" s="8" t="s">
        <v>3962</v>
      </c>
      <c r="EE10" s="8" t="s">
        <v>3963</v>
      </c>
      <c r="EF10" s="8" t="s">
        <v>3964</v>
      </c>
      <c r="EG10" s="8" t="s">
        <v>3965</v>
      </c>
      <c r="EH10" s="8" t="s">
        <v>3966</v>
      </c>
      <c r="EI10" s="8" t="s">
        <v>3967</v>
      </c>
      <c r="EJ10" s="8" t="s">
        <v>3968</v>
      </c>
      <c r="EK10" s="8" t="s">
        <v>3969</v>
      </c>
      <c r="EL10" s="8" t="s">
        <v>3970</v>
      </c>
      <c r="EM10" s="8" t="s">
        <v>3971</v>
      </c>
      <c r="EN10" s="8" t="s">
        <v>3972</v>
      </c>
      <c r="EO10" s="8" t="s">
        <v>3973</v>
      </c>
      <c r="EP10" s="8" t="s">
        <v>3974</v>
      </c>
      <c r="EQ10" s="8" t="s">
        <v>3975</v>
      </c>
      <c r="ER10" s="8" t="s">
        <v>3976</v>
      </c>
      <c r="ES10" s="8" t="s">
        <v>3977</v>
      </c>
      <c r="ET10" s="8" t="s">
        <v>3978</v>
      </c>
      <c r="EU10" s="8" t="s">
        <v>3979</v>
      </c>
      <c r="EV10" s="8" t="s">
        <v>3980</v>
      </c>
      <c r="EW10" s="8" t="s">
        <v>3981</v>
      </c>
      <c r="EX10" s="8" t="s">
        <v>3982</v>
      </c>
      <c r="EY10" s="8" t="s">
        <v>3983</v>
      </c>
      <c r="EZ10" s="8" t="s">
        <v>3984</v>
      </c>
      <c r="FA10" s="8" t="s">
        <v>3985</v>
      </c>
      <c r="FB10" s="8" t="s">
        <v>3986</v>
      </c>
      <c r="FC10" s="8" t="s">
        <v>3987</v>
      </c>
      <c r="FD10" s="8" t="s">
        <v>3988</v>
      </c>
      <c r="FE10" s="8" t="s">
        <v>3989</v>
      </c>
      <c r="FF10" s="8" t="s">
        <v>3990</v>
      </c>
      <c r="FG10" s="8" t="s">
        <v>3991</v>
      </c>
      <c r="FH10" s="8" t="s">
        <v>3992</v>
      </c>
      <c r="FI10" s="8" t="s">
        <v>3993</v>
      </c>
      <c r="FJ10" s="8" t="s">
        <v>3994</v>
      </c>
      <c r="FK10" s="8" t="s">
        <v>3995</v>
      </c>
      <c r="FL10" s="8" t="s">
        <v>3996</v>
      </c>
      <c r="FM10" s="8" t="s">
        <v>3997</v>
      </c>
      <c r="FN10" s="8" t="s">
        <v>3998</v>
      </c>
      <c r="FO10" s="8" t="s">
        <v>3999</v>
      </c>
      <c r="FP10" s="8" t="s">
        <v>4000</v>
      </c>
      <c r="FQ10" s="8" t="s">
        <v>4001</v>
      </c>
      <c r="FR10" s="8" t="s">
        <v>4002</v>
      </c>
      <c r="FS10" s="8" t="s">
        <v>4003</v>
      </c>
      <c r="FT10" s="8" t="s">
        <v>4004</v>
      </c>
      <c r="FU10" s="8" t="s">
        <v>4005</v>
      </c>
      <c r="FV10" s="8" t="s">
        <v>4006</v>
      </c>
      <c r="FW10" s="8" t="s">
        <v>4007</v>
      </c>
      <c r="FX10" s="8" t="s">
        <v>4008</v>
      </c>
      <c r="FY10" s="8" t="s">
        <v>4009</v>
      </c>
      <c r="FZ10" s="8" t="s">
        <v>4010</v>
      </c>
      <c r="GA10" s="8" t="s">
        <v>4011</v>
      </c>
      <c r="GB10" s="8" t="s">
        <v>4012</v>
      </c>
      <c r="GC10" s="8" t="s">
        <v>4013</v>
      </c>
      <c r="GD10" s="8" t="s">
        <v>4014</v>
      </c>
      <c r="GE10" s="8" t="s">
        <v>4015</v>
      </c>
      <c r="GF10" s="8" t="s">
        <v>4016</v>
      </c>
      <c r="GG10" s="8" t="s">
        <v>4017</v>
      </c>
      <c r="GH10" s="8" t="s">
        <v>4018</v>
      </c>
      <c r="GI10" s="8" t="s">
        <v>4019</v>
      </c>
      <c r="GJ10" s="8" t="s">
        <v>4020</v>
      </c>
      <c r="GK10" s="8" t="s">
        <v>4021</v>
      </c>
      <c r="GL10" s="8" t="s">
        <v>4022</v>
      </c>
      <c r="GM10" s="8" t="s">
        <v>4023</v>
      </c>
      <c r="GN10" s="8" t="s">
        <v>4024</v>
      </c>
      <c r="GO10" s="8" t="s">
        <v>4025</v>
      </c>
      <c r="GP10" s="8" t="s">
        <v>4026</v>
      </c>
      <c r="GQ10" s="8" t="s">
        <v>4027</v>
      </c>
      <c r="GR10" s="8" t="s">
        <v>4028</v>
      </c>
      <c r="GS10" s="8" t="s">
        <v>4029</v>
      </c>
      <c r="GT10" s="8" t="s">
        <v>4030</v>
      </c>
      <c r="GU10" s="8" t="s">
        <v>4031</v>
      </c>
      <c r="GV10" s="8" t="s">
        <v>4032</v>
      </c>
      <c r="GW10" s="8" t="s">
        <v>4033</v>
      </c>
      <c r="GX10" s="8" t="s">
        <v>4034</v>
      </c>
      <c r="GY10" s="8" t="s">
        <v>4035</v>
      </c>
      <c r="GZ10" s="8" t="s">
        <v>4036</v>
      </c>
      <c r="HA10" s="8" t="s">
        <v>4037</v>
      </c>
      <c r="HB10" s="8" t="s">
        <v>4038</v>
      </c>
      <c r="HC10" s="8" t="s">
        <v>4039</v>
      </c>
      <c r="HD10" s="8" t="s">
        <v>4040</v>
      </c>
      <c r="HE10" s="8" t="s">
        <v>4041</v>
      </c>
      <c r="HF10" s="8" t="s">
        <v>4042</v>
      </c>
      <c r="HG10" s="8" t="s">
        <v>4043</v>
      </c>
      <c r="HH10" s="8" t="s">
        <v>4044</v>
      </c>
      <c r="HI10" s="8" t="s">
        <v>4045</v>
      </c>
      <c r="HJ10" s="8" t="s">
        <v>4046</v>
      </c>
      <c r="HK10" s="8" t="s">
        <v>4047</v>
      </c>
      <c r="HL10" s="8" t="s">
        <v>4048</v>
      </c>
      <c r="HM10" s="8" t="s">
        <v>4049</v>
      </c>
      <c r="HN10" s="8" t="s">
        <v>4050</v>
      </c>
      <c r="HO10" s="8" t="s">
        <v>4051</v>
      </c>
      <c r="HP10" s="8" t="s">
        <v>4052</v>
      </c>
      <c r="HQ10" s="8" t="s">
        <v>4053</v>
      </c>
      <c r="HR10" s="8" t="s">
        <v>4054</v>
      </c>
      <c r="HS10" s="8" t="s">
        <v>4055</v>
      </c>
      <c r="HT10" s="8" t="s">
        <v>4056</v>
      </c>
      <c r="HU10" s="8" t="s">
        <v>4057</v>
      </c>
      <c r="HV10" s="8" t="s">
        <v>4058</v>
      </c>
      <c r="HW10" s="8" t="s">
        <v>4059</v>
      </c>
      <c r="HX10" s="8" t="s">
        <v>4060</v>
      </c>
      <c r="HY10" s="8" t="s">
        <v>4061</v>
      </c>
      <c r="HZ10" s="8" t="s">
        <v>4062</v>
      </c>
      <c r="IA10" s="8" t="s">
        <v>4063</v>
      </c>
      <c r="IB10" s="8" t="s">
        <v>4064</v>
      </c>
      <c r="IC10" s="8" t="s">
        <v>4065</v>
      </c>
      <c r="ID10" s="8" t="s">
        <v>4066</v>
      </c>
      <c r="IE10" s="8" t="s">
        <v>4067</v>
      </c>
      <c r="IF10" s="8" t="s">
        <v>4068</v>
      </c>
      <c r="IG10" s="8" t="s">
        <v>4069</v>
      </c>
      <c r="IH10" s="8" t="s">
        <v>4070</v>
      </c>
      <c r="II10" s="8" t="s">
        <v>4071</v>
      </c>
      <c r="IJ10" s="8" t="s">
        <v>4072</v>
      </c>
      <c r="IK10" s="8" t="s">
        <v>4073</v>
      </c>
      <c r="IL10" s="8" t="s">
        <v>4074</v>
      </c>
      <c r="IM10" s="8" t="s">
        <v>4075</v>
      </c>
      <c r="IN10" s="8" t="s">
        <v>4076</v>
      </c>
      <c r="IO10" s="8" t="s">
        <v>4077</v>
      </c>
      <c r="IP10" s="8" t="s">
        <v>4078</v>
      </c>
      <c r="IQ10" s="8" t="s">
        <v>4079</v>
      </c>
    </row>
    <row r="11" spans="1:251">
      <c r="A11" s="10">
        <v>42036</v>
      </c>
      <c r="B11" s="9">
        <v>3.9470000000000001</v>
      </c>
      <c r="C11" s="9">
        <v>20.033000000000001</v>
      </c>
      <c r="D11" s="9">
        <v>10.301</v>
      </c>
      <c r="E11" s="9">
        <v>9.7319999999999993</v>
      </c>
      <c r="F11" s="9">
        <v>0.41599999999999998</v>
      </c>
      <c r="G11" s="9">
        <v>0.13500000000000001</v>
      </c>
      <c r="H11" s="9">
        <v>0.28100000000000003</v>
      </c>
      <c r="I11" s="9">
        <v>0.78600000000000003</v>
      </c>
      <c r="J11" s="9">
        <v>0.158</v>
      </c>
      <c r="K11" s="9">
        <v>0.628</v>
      </c>
      <c r="L11" s="9">
        <v>0.23400000000000001</v>
      </c>
      <c r="M11" s="9">
        <v>0</v>
      </c>
      <c r="N11" s="9">
        <v>0.23400000000000001</v>
      </c>
      <c r="O11" s="9">
        <v>0.66400000000000003</v>
      </c>
      <c r="P11" s="9">
        <v>0.32600000000000001</v>
      </c>
      <c r="Q11" s="9">
        <v>0.33800000000000002</v>
      </c>
      <c r="R11" s="9">
        <v>1.0109999999999999</v>
      </c>
      <c r="S11" s="9">
        <v>0.255</v>
      </c>
      <c r="T11" s="9">
        <v>0.75600000000000001</v>
      </c>
      <c r="U11" s="9">
        <v>5.08</v>
      </c>
      <c r="V11" s="9">
        <v>2.2839999999999998</v>
      </c>
      <c r="W11" s="9">
        <v>2.7959999999999998</v>
      </c>
      <c r="X11" s="9">
        <v>0.72099999999999997</v>
      </c>
      <c r="Y11" s="9">
        <v>0.24199999999999999</v>
      </c>
      <c r="Z11" s="9">
        <v>0.48</v>
      </c>
      <c r="AA11" s="9">
        <v>2.5870000000000002</v>
      </c>
      <c r="AB11" s="9">
        <v>1.3620000000000001</v>
      </c>
      <c r="AC11" s="9">
        <v>1.224</v>
      </c>
      <c r="AD11" s="9">
        <v>3.6459999999999999</v>
      </c>
      <c r="AE11" s="9">
        <v>2.234</v>
      </c>
      <c r="AF11" s="9">
        <v>1.4119999999999999</v>
      </c>
      <c r="AG11" s="9">
        <v>8.5299999999999994</v>
      </c>
      <c r="AH11" s="9">
        <v>5.0460000000000003</v>
      </c>
      <c r="AI11" s="9">
        <v>3.484</v>
      </c>
      <c r="AJ11" s="9">
        <v>1.7929999999999999</v>
      </c>
      <c r="AK11" s="9">
        <v>1.083</v>
      </c>
      <c r="AL11" s="9">
        <v>0.71</v>
      </c>
      <c r="AM11" s="9">
        <v>2.266</v>
      </c>
      <c r="AN11" s="9">
        <v>1.004</v>
      </c>
      <c r="AO11" s="9">
        <v>1.262</v>
      </c>
      <c r="AP11" s="9">
        <v>0.17499999999999999</v>
      </c>
      <c r="AQ11" s="9">
        <v>0.10199999999999999</v>
      </c>
      <c r="AR11" s="9">
        <v>7.2999999999999995E-2</v>
      </c>
      <c r="AS11" s="9">
        <v>0</v>
      </c>
      <c r="AT11" s="9">
        <v>0</v>
      </c>
      <c r="AU11" s="9">
        <v>0</v>
      </c>
      <c r="AV11" s="9">
        <v>0.14399999999999999</v>
      </c>
      <c r="AW11" s="9">
        <v>0.14399999999999999</v>
      </c>
      <c r="AX11" s="9">
        <v>0</v>
      </c>
      <c r="AY11" s="9">
        <v>0.11899999999999999</v>
      </c>
      <c r="AZ11" s="9">
        <v>0.11899999999999999</v>
      </c>
      <c r="BA11" s="9">
        <v>0</v>
      </c>
      <c r="BB11" s="9">
        <v>8.6460000000000008</v>
      </c>
      <c r="BC11" s="9">
        <v>5.7320000000000002</v>
      </c>
      <c r="BD11" s="9">
        <v>2.9140000000000001</v>
      </c>
      <c r="BE11" s="9">
        <v>15.079000000000001</v>
      </c>
      <c r="BF11" s="9">
        <v>7.4450000000000003</v>
      </c>
      <c r="BG11" s="9">
        <v>7.6340000000000003</v>
      </c>
      <c r="BH11" s="9">
        <v>4.7279999999999998</v>
      </c>
      <c r="BI11" s="9">
        <v>2.6379999999999999</v>
      </c>
      <c r="BJ11" s="9">
        <v>2.09</v>
      </c>
      <c r="BK11" s="9">
        <v>30.593</v>
      </c>
      <c r="BL11" s="9">
        <v>16.404</v>
      </c>
      <c r="BM11" s="9">
        <v>14.19</v>
      </c>
      <c r="BN11" s="9">
        <v>4.7279999999999998</v>
      </c>
      <c r="BO11" s="9">
        <v>2.6379999999999999</v>
      </c>
      <c r="BP11" s="9">
        <v>2.09</v>
      </c>
      <c r="BQ11" s="9">
        <v>30.173999999999999</v>
      </c>
      <c r="BR11" s="9">
        <v>16.169</v>
      </c>
      <c r="BS11" s="9">
        <v>14.005000000000001</v>
      </c>
      <c r="BT11" s="9">
        <v>1.8220000000000001</v>
      </c>
      <c r="BU11" s="9">
        <v>0.67200000000000004</v>
      </c>
      <c r="BV11" s="9">
        <v>1.1499999999999999</v>
      </c>
      <c r="BW11" s="9">
        <v>8.0370000000000008</v>
      </c>
      <c r="BX11" s="9">
        <v>3.6240000000000001</v>
      </c>
      <c r="BY11" s="9">
        <v>4.4130000000000003</v>
      </c>
      <c r="BZ11" s="9">
        <v>2.0760000000000001</v>
      </c>
      <c r="CA11" s="9">
        <v>1.454</v>
      </c>
      <c r="CB11" s="9">
        <v>0.622</v>
      </c>
      <c r="CC11" s="9">
        <v>16.018000000000001</v>
      </c>
      <c r="CD11" s="9">
        <v>8.5709999999999997</v>
      </c>
      <c r="CE11" s="9">
        <v>7.4470000000000001</v>
      </c>
      <c r="CF11" s="9">
        <v>1.357</v>
      </c>
      <c r="CG11" s="9">
        <v>1.1279999999999999</v>
      </c>
      <c r="CH11" s="9">
        <v>0.23</v>
      </c>
      <c r="CI11" s="9">
        <v>9.8949999999999996</v>
      </c>
      <c r="CJ11" s="9">
        <v>5.0549999999999997</v>
      </c>
      <c r="CK11" s="9">
        <v>4.84</v>
      </c>
      <c r="CL11" s="9">
        <v>0.71899999999999997</v>
      </c>
      <c r="CM11" s="9">
        <v>0.32600000000000001</v>
      </c>
      <c r="CN11" s="9">
        <v>0.39200000000000002</v>
      </c>
      <c r="CO11" s="9">
        <v>6.1230000000000002</v>
      </c>
      <c r="CP11" s="9">
        <v>3.516</v>
      </c>
      <c r="CQ11" s="9">
        <v>2.6070000000000002</v>
      </c>
      <c r="CR11" s="9">
        <v>0.83</v>
      </c>
      <c r="CS11" s="9">
        <v>0.51200000000000001</v>
      </c>
      <c r="CT11" s="9">
        <v>0.318</v>
      </c>
      <c r="CU11" s="9">
        <v>6.1189999999999998</v>
      </c>
      <c r="CV11" s="9">
        <v>3.9740000000000002</v>
      </c>
      <c r="CW11" s="9">
        <v>2.145</v>
      </c>
      <c r="CX11" s="9">
        <v>0.42199999999999999</v>
      </c>
      <c r="CY11" s="9">
        <v>0.17499999999999999</v>
      </c>
      <c r="CZ11" s="9">
        <v>0.248</v>
      </c>
      <c r="DA11" s="9">
        <v>4.0449999999999999</v>
      </c>
      <c r="DB11" s="9">
        <v>2.57</v>
      </c>
      <c r="DC11" s="9">
        <v>1.4750000000000001</v>
      </c>
      <c r="DD11" s="9">
        <v>0.40799999999999997</v>
      </c>
      <c r="DE11" s="9">
        <v>0.33700000000000002</v>
      </c>
      <c r="DF11" s="9">
        <v>7.0999999999999994E-2</v>
      </c>
      <c r="DG11" s="9">
        <v>2.0739999999999998</v>
      </c>
      <c r="DH11" s="9">
        <v>1.4039999999999999</v>
      </c>
      <c r="DI11" s="9">
        <v>0.67</v>
      </c>
      <c r="DJ11" s="9">
        <v>0</v>
      </c>
      <c r="DK11" s="9">
        <v>0</v>
      </c>
      <c r="DL11" s="9">
        <v>0</v>
      </c>
      <c r="DM11" s="9">
        <v>0.41899999999999998</v>
      </c>
      <c r="DN11" s="9">
        <v>0.23499999999999999</v>
      </c>
      <c r="DO11" s="9">
        <v>0.184</v>
      </c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>
        <v>1.7170000000000001</v>
      </c>
      <c r="GK11" s="9">
        <v>0.83</v>
      </c>
      <c r="GL11" s="9">
        <v>0.88700000000000001</v>
      </c>
      <c r="GM11" s="9">
        <v>2.1819999999999999</v>
      </c>
      <c r="GN11" s="9">
        <v>1.294</v>
      </c>
      <c r="GO11" s="9">
        <v>0.88800000000000001</v>
      </c>
      <c r="GP11" s="9">
        <v>16.600999999999999</v>
      </c>
      <c r="GQ11" s="9">
        <v>8.7249999999999996</v>
      </c>
      <c r="GR11" s="9">
        <v>7.8760000000000003</v>
      </c>
      <c r="GS11" s="9">
        <v>0.69599999999999995</v>
      </c>
      <c r="GT11" s="9">
        <v>0.38100000000000001</v>
      </c>
      <c r="GU11" s="9">
        <v>0.315</v>
      </c>
      <c r="GV11" s="9">
        <v>12.319000000000001</v>
      </c>
      <c r="GW11" s="9">
        <v>6.5880000000000001</v>
      </c>
      <c r="GX11" s="9">
        <v>5.7320000000000002</v>
      </c>
      <c r="GY11" s="9">
        <v>0</v>
      </c>
      <c r="GZ11" s="9">
        <v>0</v>
      </c>
      <c r="HA11" s="9">
        <v>0</v>
      </c>
      <c r="HB11" s="9">
        <v>1.1719999999999999</v>
      </c>
      <c r="HC11" s="9">
        <v>0.69699999999999995</v>
      </c>
      <c r="HD11" s="9">
        <v>0.47499999999999998</v>
      </c>
      <c r="HE11" s="9">
        <v>0.13300000000000001</v>
      </c>
      <c r="HF11" s="9">
        <v>0.13300000000000001</v>
      </c>
      <c r="HG11" s="9">
        <v>0</v>
      </c>
      <c r="HH11" s="9">
        <v>0.501</v>
      </c>
      <c r="HI11" s="9">
        <v>0.39400000000000002</v>
      </c>
      <c r="HJ11" s="9">
        <v>0.107</v>
      </c>
      <c r="HK11" s="9">
        <v>0.47299999999999998</v>
      </c>
      <c r="HL11" s="9">
        <v>0.19400000000000001</v>
      </c>
      <c r="HM11" s="9">
        <v>0.27900000000000003</v>
      </c>
      <c r="HN11" s="9">
        <v>4.569</v>
      </c>
      <c r="HO11" s="9">
        <v>2.6379999999999999</v>
      </c>
      <c r="HP11" s="9">
        <v>1.931</v>
      </c>
      <c r="HQ11" s="9">
        <v>2.927</v>
      </c>
      <c r="HR11" s="9">
        <v>1.252</v>
      </c>
      <c r="HS11" s="9">
        <v>1.6759999999999999</v>
      </c>
      <c r="HT11" s="9">
        <v>3.6779999999999999</v>
      </c>
      <c r="HU11" s="9">
        <v>2.056</v>
      </c>
      <c r="HV11" s="9">
        <v>1.6220000000000001</v>
      </c>
      <c r="HW11" s="9">
        <v>1.972</v>
      </c>
      <c r="HX11" s="9">
        <v>0.89100000000000001</v>
      </c>
      <c r="HY11" s="9">
        <v>1.08</v>
      </c>
      <c r="HZ11" s="9">
        <v>2.1840000000000002</v>
      </c>
      <c r="IA11" s="9">
        <v>1.268</v>
      </c>
      <c r="IB11" s="9">
        <v>0.91600000000000004</v>
      </c>
      <c r="IC11" s="9">
        <v>2.407</v>
      </c>
      <c r="ID11" s="9">
        <v>0.94699999999999995</v>
      </c>
      <c r="IE11" s="9">
        <v>1.46</v>
      </c>
      <c r="IF11" s="9">
        <v>3.0430000000000001</v>
      </c>
      <c r="IG11" s="9">
        <v>1.871</v>
      </c>
      <c r="IH11" s="9">
        <v>1.171</v>
      </c>
      <c r="II11" s="9">
        <v>1.526</v>
      </c>
      <c r="IJ11" s="9">
        <v>0.76700000000000002</v>
      </c>
      <c r="IK11" s="9">
        <v>0.75900000000000001</v>
      </c>
      <c r="IL11" s="9">
        <v>0.11799999999999999</v>
      </c>
      <c r="IM11" s="9">
        <v>0.11799999999999999</v>
      </c>
      <c r="IN11" s="9">
        <v>0</v>
      </c>
      <c r="IO11" s="9">
        <v>0.29299999999999998</v>
      </c>
      <c r="IP11" s="9">
        <v>0</v>
      </c>
      <c r="IQ11" s="9">
        <v>0.29299999999999998</v>
      </c>
    </row>
    <row r="12" spans="1:251">
      <c r="A12" s="10">
        <v>42401</v>
      </c>
      <c r="B12" s="9">
        <v>4.2930000000000001</v>
      </c>
      <c r="C12" s="9">
        <v>21.25</v>
      </c>
      <c r="D12" s="9">
        <v>9.843</v>
      </c>
      <c r="E12" s="9">
        <v>11.407</v>
      </c>
      <c r="F12" s="9">
        <v>0.19700000000000001</v>
      </c>
      <c r="G12" s="9">
        <v>0</v>
      </c>
      <c r="H12" s="9">
        <v>0.19700000000000001</v>
      </c>
      <c r="I12" s="9">
        <v>2.3450000000000002</v>
      </c>
      <c r="J12" s="9">
        <v>1.214</v>
      </c>
      <c r="K12" s="9">
        <v>1.131</v>
      </c>
      <c r="L12" s="9">
        <v>0.36499999999999999</v>
      </c>
      <c r="M12" s="9">
        <v>0.16700000000000001</v>
      </c>
      <c r="N12" s="9">
        <v>0.19700000000000001</v>
      </c>
      <c r="O12" s="9">
        <v>1.4470000000000001</v>
      </c>
      <c r="P12" s="9">
        <v>0.78300000000000003</v>
      </c>
      <c r="Q12" s="9">
        <v>0.66400000000000003</v>
      </c>
      <c r="R12" s="9">
        <v>1.202</v>
      </c>
      <c r="S12" s="9">
        <v>0.73699999999999999</v>
      </c>
      <c r="T12" s="9">
        <v>0.46500000000000002</v>
      </c>
      <c r="U12" s="9">
        <v>3.665</v>
      </c>
      <c r="V12" s="9">
        <v>1.3320000000000001</v>
      </c>
      <c r="W12" s="9">
        <v>2.3340000000000001</v>
      </c>
      <c r="X12" s="9">
        <v>1.0289999999999999</v>
      </c>
      <c r="Y12" s="9">
        <v>0.23599999999999999</v>
      </c>
      <c r="Z12" s="9">
        <v>0.79300000000000004</v>
      </c>
      <c r="AA12" s="9">
        <v>2.3069999999999999</v>
      </c>
      <c r="AB12" s="9">
        <v>0.85299999999999998</v>
      </c>
      <c r="AC12" s="9">
        <v>1.454</v>
      </c>
      <c r="AD12" s="9">
        <v>2.72</v>
      </c>
      <c r="AE12" s="9">
        <v>1.135</v>
      </c>
      <c r="AF12" s="9">
        <v>1.585</v>
      </c>
      <c r="AG12" s="9">
        <v>7.1769999999999996</v>
      </c>
      <c r="AH12" s="9">
        <v>3.875</v>
      </c>
      <c r="AI12" s="9">
        <v>3.302</v>
      </c>
      <c r="AJ12" s="9">
        <v>2.2040000000000002</v>
      </c>
      <c r="AK12" s="9">
        <v>1.4690000000000001</v>
      </c>
      <c r="AL12" s="9">
        <v>0.73499999999999999</v>
      </c>
      <c r="AM12" s="9">
        <v>2.9790000000000001</v>
      </c>
      <c r="AN12" s="9">
        <v>1.1719999999999999</v>
      </c>
      <c r="AO12" s="9">
        <v>1.806</v>
      </c>
      <c r="AP12" s="9">
        <v>0.32100000000000001</v>
      </c>
      <c r="AQ12" s="9">
        <v>0</v>
      </c>
      <c r="AR12" s="9">
        <v>0.32100000000000001</v>
      </c>
      <c r="AS12" s="9">
        <v>0.46200000000000002</v>
      </c>
      <c r="AT12" s="9">
        <v>0.26400000000000001</v>
      </c>
      <c r="AU12" s="9">
        <v>0.19800000000000001</v>
      </c>
      <c r="AV12" s="9">
        <v>0.248</v>
      </c>
      <c r="AW12" s="9">
        <v>0.248</v>
      </c>
      <c r="AX12" s="9">
        <v>0</v>
      </c>
      <c r="AY12" s="9">
        <v>0.86799999999999999</v>
      </c>
      <c r="AZ12" s="9">
        <v>0.35</v>
      </c>
      <c r="BA12" s="9">
        <v>0.51700000000000002</v>
      </c>
      <c r="BB12" s="9">
        <v>9.2279999999999998</v>
      </c>
      <c r="BC12" s="9">
        <v>5.835</v>
      </c>
      <c r="BD12" s="9">
        <v>3.3940000000000001</v>
      </c>
      <c r="BE12" s="9">
        <v>15.292</v>
      </c>
      <c r="BF12" s="9">
        <v>7.2919999999999998</v>
      </c>
      <c r="BG12" s="9">
        <v>8</v>
      </c>
      <c r="BH12" s="9">
        <v>6.4089999999999998</v>
      </c>
      <c r="BI12" s="9">
        <v>2.9369999999999998</v>
      </c>
      <c r="BJ12" s="9">
        <v>3.472</v>
      </c>
      <c r="BK12" s="9">
        <v>21.739000000000001</v>
      </c>
      <c r="BL12" s="9">
        <v>10.356999999999999</v>
      </c>
      <c r="BM12" s="9">
        <v>11.382</v>
      </c>
      <c r="BN12" s="9">
        <v>6.1550000000000002</v>
      </c>
      <c r="BO12" s="9">
        <v>2.7879999999999998</v>
      </c>
      <c r="BP12" s="9">
        <v>3.3679999999999999</v>
      </c>
      <c r="BQ12" s="9">
        <v>21.643000000000001</v>
      </c>
      <c r="BR12" s="9">
        <v>10.260999999999999</v>
      </c>
      <c r="BS12" s="9">
        <v>11.382</v>
      </c>
      <c r="BT12" s="9">
        <v>1.5780000000000001</v>
      </c>
      <c r="BU12" s="9">
        <v>1.1000000000000001</v>
      </c>
      <c r="BV12" s="9">
        <v>0.47799999999999998</v>
      </c>
      <c r="BW12" s="9">
        <v>6.6760000000000002</v>
      </c>
      <c r="BX12" s="9">
        <v>3.3090000000000002</v>
      </c>
      <c r="BY12" s="9">
        <v>3.367</v>
      </c>
      <c r="BZ12" s="9">
        <v>3.2</v>
      </c>
      <c r="CA12" s="9">
        <v>0.94599999999999995</v>
      </c>
      <c r="CB12" s="9">
        <v>2.2549999999999999</v>
      </c>
      <c r="CC12" s="9">
        <v>10.978</v>
      </c>
      <c r="CD12" s="9">
        <v>5.2539999999999996</v>
      </c>
      <c r="CE12" s="9">
        <v>5.7240000000000002</v>
      </c>
      <c r="CF12" s="9">
        <v>2.0529999999999999</v>
      </c>
      <c r="CG12" s="9">
        <v>0.45500000000000002</v>
      </c>
      <c r="CH12" s="9">
        <v>1.5980000000000001</v>
      </c>
      <c r="CI12" s="9">
        <v>6.0030000000000001</v>
      </c>
      <c r="CJ12" s="9">
        <v>2.4889999999999999</v>
      </c>
      <c r="CK12" s="9">
        <v>3.5129999999999999</v>
      </c>
      <c r="CL12" s="9">
        <v>1.1479999999999999</v>
      </c>
      <c r="CM12" s="9">
        <v>0.49099999999999999</v>
      </c>
      <c r="CN12" s="9">
        <v>0.65700000000000003</v>
      </c>
      <c r="CO12" s="9">
        <v>4.9749999999999996</v>
      </c>
      <c r="CP12" s="9">
        <v>2.7639999999999998</v>
      </c>
      <c r="CQ12" s="9">
        <v>2.2109999999999999</v>
      </c>
      <c r="CR12" s="9">
        <v>1.377</v>
      </c>
      <c r="CS12" s="9">
        <v>0.74199999999999999</v>
      </c>
      <c r="CT12" s="9">
        <v>0.63500000000000001</v>
      </c>
      <c r="CU12" s="9">
        <v>3.9889999999999999</v>
      </c>
      <c r="CV12" s="9">
        <v>1.6970000000000001</v>
      </c>
      <c r="CW12" s="9">
        <v>2.2919999999999998</v>
      </c>
      <c r="CX12" s="9">
        <v>0.66300000000000003</v>
      </c>
      <c r="CY12" s="9">
        <v>0.29599999999999999</v>
      </c>
      <c r="CZ12" s="9">
        <v>0.36699999999999999</v>
      </c>
      <c r="DA12" s="9">
        <v>2.339</v>
      </c>
      <c r="DB12" s="9">
        <v>1.137</v>
      </c>
      <c r="DC12" s="9">
        <v>1.202</v>
      </c>
      <c r="DD12" s="9">
        <v>0.71299999999999997</v>
      </c>
      <c r="DE12" s="9">
        <v>0.44600000000000001</v>
      </c>
      <c r="DF12" s="9">
        <v>0.26800000000000002</v>
      </c>
      <c r="DG12" s="9">
        <v>1.65</v>
      </c>
      <c r="DH12" s="9">
        <v>0.56100000000000005</v>
      </c>
      <c r="DI12" s="9">
        <v>1.0900000000000001</v>
      </c>
      <c r="DJ12" s="9">
        <v>0.253</v>
      </c>
      <c r="DK12" s="9">
        <v>0.14899999999999999</v>
      </c>
      <c r="DL12" s="9">
        <v>0.105</v>
      </c>
      <c r="DM12" s="9">
        <v>9.6000000000000002E-2</v>
      </c>
      <c r="DN12" s="9">
        <v>9.6000000000000002E-2</v>
      </c>
      <c r="DO12" s="9">
        <v>0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>
        <v>3.45</v>
      </c>
      <c r="GK12" s="9">
        <v>1.1040000000000001</v>
      </c>
      <c r="GL12" s="9">
        <v>2.3460000000000001</v>
      </c>
      <c r="GM12" s="9">
        <v>2.6349999999999998</v>
      </c>
      <c r="GN12" s="9">
        <v>1.661</v>
      </c>
      <c r="GO12" s="9">
        <v>0.97399999999999998</v>
      </c>
      <c r="GP12" s="9">
        <v>13.071</v>
      </c>
      <c r="GQ12" s="9">
        <v>6.234</v>
      </c>
      <c r="GR12" s="9">
        <v>6.8369999999999997</v>
      </c>
      <c r="GS12" s="9">
        <v>0.253</v>
      </c>
      <c r="GT12" s="9">
        <v>0.10100000000000001</v>
      </c>
      <c r="GU12" s="9">
        <v>0.152</v>
      </c>
      <c r="GV12" s="9">
        <v>7.5469999999999997</v>
      </c>
      <c r="GW12" s="9">
        <v>3.2559999999999998</v>
      </c>
      <c r="GX12" s="9">
        <v>4.2910000000000004</v>
      </c>
      <c r="GY12" s="9">
        <v>7.0000000000000007E-2</v>
      </c>
      <c r="GZ12" s="9">
        <v>7.0000000000000007E-2</v>
      </c>
      <c r="HA12" s="9">
        <v>0</v>
      </c>
      <c r="HB12" s="9">
        <v>0.90300000000000002</v>
      </c>
      <c r="HC12" s="9">
        <v>0.78300000000000003</v>
      </c>
      <c r="HD12" s="9">
        <v>0.12</v>
      </c>
      <c r="HE12" s="9">
        <v>0</v>
      </c>
      <c r="HF12" s="9">
        <v>0</v>
      </c>
      <c r="HG12" s="9">
        <v>0</v>
      </c>
      <c r="HH12" s="9">
        <v>0.218</v>
      </c>
      <c r="HI12" s="9">
        <v>8.4000000000000005E-2</v>
      </c>
      <c r="HJ12" s="9">
        <v>0.13400000000000001</v>
      </c>
      <c r="HK12" s="9">
        <v>1.135</v>
      </c>
      <c r="HL12" s="9">
        <v>0.45200000000000001</v>
      </c>
      <c r="HM12" s="9">
        <v>0.68300000000000005</v>
      </c>
      <c r="HN12" s="9">
        <v>5.5030000000000001</v>
      </c>
      <c r="HO12" s="9">
        <v>2.3439999999999999</v>
      </c>
      <c r="HP12" s="9">
        <v>3.1589999999999998</v>
      </c>
      <c r="HQ12" s="9">
        <v>2.113</v>
      </c>
      <c r="HR12" s="9">
        <v>0.80200000000000005</v>
      </c>
      <c r="HS12" s="9">
        <v>1.3109999999999999</v>
      </c>
      <c r="HT12" s="9">
        <v>3.7250000000000001</v>
      </c>
      <c r="HU12" s="9">
        <v>1.224</v>
      </c>
      <c r="HV12" s="9">
        <v>2.5009999999999999</v>
      </c>
      <c r="HW12" s="9">
        <v>1.702</v>
      </c>
      <c r="HX12" s="9">
        <v>0.44800000000000001</v>
      </c>
      <c r="HY12" s="9">
        <v>1.254</v>
      </c>
      <c r="HZ12" s="9">
        <v>2.7109999999999999</v>
      </c>
      <c r="IA12" s="9">
        <v>1.3340000000000001</v>
      </c>
      <c r="IB12" s="9">
        <v>1.377</v>
      </c>
      <c r="IC12" s="9">
        <v>1.026</v>
      </c>
      <c r="ID12" s="9">
        <v>0.221</v>
      </c>
      <c r="IE12" s="9">
        <v>0.80500000000000005</v>
      </c>
      <c r="IF12" s="9">
        <v>3.7570000000000001</v>
      </c>
      <c r="IG12" s="9">
        <v>2.0449999999999999</v>
      </c>
      <c r="IH12" s="9">
        <v>1.712</v>
      </c>
      <c r="II12" s="9">
        <v>1.8460000000000001</v>
      </c>
      <c r="IJ12" s="9">
        <v>0.40200000000000002</v>
      </c>
      <c r="IK12" s="9">
        <v>1.444</v>
      </c>
      <c r="IL12" s="9">
        <v>0.20799999999999999</v>
      </c>
      <c r="IM12" s="9">
        <v>0.14699999999999999</v>
      </c>
      <c r="IN12" s="9">
        <v>6.2E-2</v>
      </c>
      <c r="IO12" s="9">
        <v>0.28499999999999998</v>
      </c>
      <c r="IP12" s="9">
        <v>0.17799999999999999</v>
      </c>
      <c r="IQ12" s="9">
        <v>0.107</v>
      </c>
    </row>
    <row r="13" spans="1:251">
      <c r="A13" s="10">
        <v>42767</v>
      </c>
      <c r="B13" s="9">
        <v>3.5350000000000001</v>
      </c>
      <c r="C13" s="9">
        <v>24.434999999999999</v>
      </c>
      <c r="D13" s="9">
        <v>12.622</v>
      </c>
      <c r="E13" s="9">
        <v>11.813000000000001</v>
      </c>
      <c r="F13" s="9">
        <v>0.112</v>
      </c>
      <c r="G13" s="9">
        <v>0</v>
      </c>
      <c r="H13" s="9">
        <v>0.112</v>
      </c>
      <c r="I13" s="9">
        <v>1.54</v>
      </c>
      <c r="J13" s="9">
        <v>0.64600000000000002</v>
      </c>
      <c r="K13" s="9">
        <v>0.89400000000000002</v>
      </c>
      <c r="L13" s="9">
        <v>0.14299999999999999</v>
      </c>
      <c r="M13" s="9">
        <v>0.14299999999999999</v>
      </c>
      <c r="N13" s="9">
        <v>0</v>
      </c>
      <c r="O13" s="9">
        <v>0.44900000000000001</v>
      </c>
      <c r="P13" s="9">
        <v>0.25900000000000001</v>
      </c>
      <c r="Q13" s="9">
        <v>0.19</v>
      </c>
      <c r="R13" s="9">
        <v>1.077</v>
      </c>
      <c r="S13" s="9">
        <v>0.29699999999999999</v>
      </c>
      <c r="T13" s="9">
        <v>0.78</v>
      </c>
      <c r="U13" s="9">
        <v>5.0449999999999999</v>
      </c>
      <c r="V13" s="9">
        <v>1.734</v>
      </c>
      <c r="W13" s="9">
        <v>3.3109999999999999</v>
      </c>
      <c r="X13" s="9">
        <v>0.54300000000000004</v>
      </c>
      <c r="Y13" s="9">
        <v>9.8000000000000004E-2</v>
      </c>
      <c r="Z13" s="9">
        <v>0.44500000000000001</v>
      </c>
      <c r="AA13" s="9">
        <v>2.6240000000000001</v>
      </c>
      <c r="AB13" s="9">
        <v>1.0389999999999999</v>
      </c>
      <c r="AC13" s="9">
        <v>1.585</v>
      </c>
      <c r="AD13" s="9">
        <v>2.41</v>
      </c>
      <c r="AE13" s="9">
        <v>0.77700000000000002</v>
      </c>
      <c r="AF13" s="9">
        <v>1.6339999999999999</v>
      </c>
      <c r="AG13" s="9">
        <v>11.388999999999999</v>
      </c>
      <c r="AH13" s="9">
        <v>7.41</v>
      </c>
      <c r="AI13" s="9">
        <v>3.98</v>
      </c>
      <c r="AJ13" s="9">
        <v>1.4279999999999999</v>
      </c>
      <c r="AK13" s="9">
        <v>0.86399999999999999</v>
      </c>
      <c r="AL13" s="9">
        <v>0.56399999999999995</v>
      </c>
      <c r="AM13" s="9">
        <v>1.64</v>
      </c>
      <c r="AN13" s="9">
        <v>0.93300000000000005</v>
      </c>
      <c r="AO13" s="9">
        <v>0.70699999999999996</v>
      </c>
      <c r="AP13" s="9">
        <v>0</v>
      </c>
      <c r="AQ13" s="9">
        <v>0</v>
      </c>
      <c r="AR13" s="9">
        <v>0</v>
      </c>
      <c r="AS13" s="9">
        <v>0.252</v>
      </c>
      <c r="AT13" s="9">
        <v>0.252</v>
      </c>
      <c r="AU13" s="9">
        <v>0</v>
      </c>
      <c r="AV13" s="9">
        <v>0.13</v>
      </c>
      <c r="AW13" s="9">
        <v>0.13</v>
      </c>
      <c r="AX13" s="9">
        <v>0</v>
      </c>
      <c r="AY13" s="9">
        <v>1.496</v>
      </c>
      <c r="AZ13" s="9">
        <v>0.35099999999999998</v>
      </c>
      <c r="BA13" s="9">
        <v>1.145</v>
      </c>
      <c r="BB13" s="9">
        <v>8.8919999999999995</v>
      </c>
      <c r="BC13" s="9">
        <v>5.3540000000000001</v>
      </c>
      <c r="BD13" s="9">
        <v>3.5379999999999998</v>
      </c>
      <c r="BE13" s="9">
        <v>15.692</v>
      </c>
      <c r="BF13" s="9">
        <v>8.6470000000000002</v>
      </c>
      <c r="BG13" s="9">
        <v>7.0460000000000003</v>
      </c>
      <c r="BH13" s="9">
        <v>4.0670000000000002</v>
      </c>
      <c r="BI13" s="9">
        <v>1.792</v>
      </c>
      <c r="BJ13" s="9">
        <v>2.2749999999999999</v>
      </c>
      <c r="BK13" s="9">
        <v>27.337</v>
      </c>
      <c r="BL13" s="9">
        <v>14.375999999999999</v>
      </c>
      <c r="BM13" s="9">
        <v>12.962</v>
      </c>
      <c r="BN13" s="9">
        <v>4.0259999999999998</v>
      </c>
      <c r="BO13" s="9">
        <v>1.792</v>
      </c>
      <c r="BP13" s="9">
        <v>2.234</v>
      </c>
      <c r="BQ13" s="9">
        <v>27.129000000000001</v>
      </c>
      <c r="BR13" s="9">
        <v>14.167</v>
      </c>
      <c r="BS13" s="9">
        <v>12.962</v>
      </c>
      <c r="BT13" s="9">
        <v>1.4139999999999999</v>
      </c>
      <c r="BU13" s="9">
        <v>0.67700000000000005</v>
      </c>
      <c r="BV13" s="9">
        <v>0.73699999999999999</v>
      </c>
      <c r="BW13" s="9">
        <v>7.484</v>
      </c>
      <c r="BX13" s="9">
        <v>3.6909999999999998</v>
      </c>
      <c r="BY13" s="9">
        <v>3.7930000000000001</v>
      </c>
      <c r="BZ13" s="9">
        <v>1.639</v>
      </c>
      <c r="CA13" s="9">
        <v>0.72499999999999998</v>
      </c>
      <c r="CB13" s="9">
        <v>0.91400000000000003</v>
      </c>
      <c r="CC13" s="9">
        <v>15.082000000000001</v>
      </c>
      <c r="CD13" s="9">
        <v>7.9870000000000001</v>
      </c>
      <c r="CE13" s="9">
        <v>7.0949999999999998</v>
      </c>
      <c r="CF13" s="9">
        <v>1.0629999999999999</v>
      </c>
      <c r="CG13" s="9">
        <v>0.56599999999999995</v>
      </c>
      <c r="CH13" s="9">
        <v>0.497</v>
      </c>
      <c r="CI13" s="9">
        <v>10.507999999999999</v>
      </c>
      <c r="CJ13" s="9">
        <v>5.4349999999999996</v>
      </c>
      <c r="CK13" s="9">
        <v>5.0730000000000004</v>
      </c>
      <c r="CL13" s="9">
        <v>0.57599999999999996</v>
      </c>
      <c r="CM13" s="9">
        <v>0.159</v>
      </c>
      <c r="CN13" s="9">
        <v>0.41799999999999998</v>
      </c>
      <c r="CO13" s="9">
        <v>4.5739999999999998</v>
      </c>
      <c r="CP13" s="9">
        <v>2.5529999999999999</v>
      </c>
      <c r="CQ13" s="9">
        <v>2.0219999999999998</v>
      </c>
      <c r="CR13" s="9">
        <v>0.97299999999999998</v>
      </c>
      <c r="CS13" s="9">
        <v>0.39100000000000001</v>
      </c>
      <c r="CT13" s="9">
        <v>0.58199999999999996</v>
      </c>
      <c r="CU13" s="9">
        <v>4.5629999999999997</v>
      </c>
      <c r="CV13" s="9">
        <v>2.4889999999999999</v>
      </c>
      <c r="CW13" s="9">
        <v>2.0739999999999998</v>
      </c>
      <c r="CX13" s="9">
        <v>0.67100000000000004</v>
      </c>
      <c r="CY13" s="9">
        <v>0.215</v>
      </c>
      <c r="CZ13" s="9">
        <v>0.45600000000000002</v>
      </c>
      <c r="DA13" s="9">
        <v>2.444</v>
      </c>
      <c r="DB13" s="9">
        <v>1.331</v>
      </c>
      <c r="DC13" s="9">
        <v>1.113</v>
      </c>
      <c r="DD13" s="9">
        <v>0.30199999999999999</v>
      </c>
      <c r="DE13" s="9">
        <v>0.17599999999999999</v>
      </c>
      <c r="DF13" s="9">
        <v>0.127</v>
      </c>
      <c r="DG13" s="9">
        <v>2.1190000000000002</v>
      </c>
      <c r="DH13" s="9">
        <v>1.1579999999999999</v>
      </c>
      <c r="DI13" s="9">
        <v>0.96099999999999997</v>
      </c>
      <c r="DJ13" s="9">
        <v>4.1000000000000002E-2</v>
      </c>
      <c r="DK13" s="9">
        <v>0</v>
      </c>
      <c r="DL13" s="9">
        <v>4.1000000000000002E-2</v>
      </c>
      <c r="DM13" s="9">
        <v>0.20799999999999999</v>
      </c>
      <c r="DN13" s="9">
        <v>0.20799999999999999</v>
      </c>
      <c r="DO13" s="9">
        <v>0</v>
      </c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>
        <v>1.806</v>
      </c>
      <c r="GK13" s="9">
        <v>0.65600000000000003</v>
      </c>
      <c r="GL13" s="9">
        <v>1.1499999999999999</v>
      </c>
      <c r="GM13" s="9">
        <v>1.7210000000000001</v>
      </c>
      <c r="GN13" s="9">
        <v>0.73399999999999999</v>
      </c>
      <c r="GO13" s="9">
        <v>0.98699999999999999</v>
      </c>
      <c r="GP13" s="9">
        <v>14.984999999999999</v>
      </c>
      <c r="GQ13" s="9">
        <v>8.0030000000000001</v>
      </c>
      <c r="GR13" s="9">
        <v>6.9809999999999999</v>
      </c>
      <c r="GS13" s="9">
        <v>0.309</v>
      </c>
      <c r="GT13" s="9">
        <v>0.23499999999999999</v>
      </c>
      <c r="GU13" s="9">
        <v>7.3999999999999996E-2</v>
      </c>
      <c r="GV13" s="9">
        <v>10.005000000000001</v>
      </c>
      <c r="GW13" s="9">
        <v>5.1539999999999999</v>
      </c>
      <c r="GX13" s="9">
        <v>4.851</v>
      </c>
      <c r="GY13" s="9">
        <v>6.3E-2</v>
      </c>
      <c r="GZ13" s="9">
        <v>0</v>
      </c>
      <c r="HA13" s="9">
        <v>6.3E-2</v>
      </c>
      <c r="HB13" s="9">
        <v>1.74</v>
      </c>
      <c r="HC13" s="9">
        <v>0.78200000000000003</v>
      </c>
      <c r="HD13" s="9">
        <v>0.95699999999999996</v>
      </c>
      <c r="HE13" s="9">
        <v>0.16700000000000001</v>
      </c>
      <c r="HF13" s="9">
        <v>0.16700000000000001</v>
      </c>
      <c r="HG13" s="9">
        <v>0</v>
      </c>
      <c r="HH13" s="9">
        <v>0.60799999999999998</v>
      </c>
      <c r="HI13" s="9">
        <v>0.436</v>
      </c>
      <c r="HJ13" s="9">
        <v>0.17199999999999999</v>
      </c>
      <c r="HK13" s="9">
        <v>1.357</v>
      </c>
      <c r="HL13" s="9">
        <v>0.76</v>
      </c>
      <c r="HM13" s="9">
        <v>0.59699999999999998</v>
      </c>
      <c r="HN13" s="9">
        <v>3.242</v>
      </c>
      <c r="HO13" s="9">
        <v>1.47</v>
      </c>
      <c r="HP13" s="9">
        <v>1.772</v>
      </c>
      <c r="HQ13" s="9">
        <v>2.79</v>
      </c>
      <c r="HR13" s="9">
        <v>1.4850000000000001</v>
      </c>
      <c r="HS13" s="9">
        <v>1.3049999999999999</v>
      </c>
      <c r="HT13" s="9">
        <v>2.556</v>
      </c>
      <c r="HU13" s="9">
        <v>1.38</v>
      </c>
      <c r="HV13" s="9">
        <v>1.1759999999999999</v>
      </c>
      <c r="HW13" s="9">
        <v>2.0230000000000001</v>
      </c>
      <c r="HX13" s="9">
        <v>0.95599999999999996</v>
      </c>
      <c r="HY13" s="9">
        <v>1.0660000000000001</v>
      </c>
      <c r="HZ13" s="9">
        <v>1.5089999999999999</v>
      </c>
      <c r="IA13" s="9">
        <v>0.61599999999999999</v>
      </c>
      <c r="IB13" s="9">
        <v>0.89200000000000002</v>
      </c>
      <c r="IC13" s="9">
        <v>1.7070000000000001</v>
      </c>
      <c r="ID13" s="9">
        <v>0.68400000000000005</v>
      </c>
      <c r="IE13" s="9">
        <v>1.0229999999999999</v>
      </c>
      <c r="IF13" s="9">
        <v>2.774</v>
      </c>
      <c r="IG13" s="9">
        <v>1.28</v>
      </c>
      <c r="IH13" s="9">
        <v>1.494</v>
      </c>
      <c r="II13" s="9">
        <v>1.8240000000000001</v>
      </c>
      <c r="IJ13" s="9">
        <v>1.137</v>
      </c>
      <c r="IK13" s="9">
        <v>0.68700000000000006</v>
      </c>
      <c r="IL13" s="9">
        <v>0.318</v>
      </c>
      <c r="IM13" s="9">
        <v>0.255</v>
      </c>
      <c r="IN13" s="9">
        <v>6.3E-2</v>
      </c>
      <c r="IO13" s="9">
        <v>0.46400000000000002</v>
      </c>
      <c r="IP13" s="9">
        <v>0.38500000000000001</v>
      </c>
      <c r="IQ13" s="9">
        <v>7.9000000000000001E-2</v>
      </c>
    </row>
    <row r="14" spans="1:251">
      <c r="A14" s="10">
        <v>43132</v>
      </c>
      <c r="B14" s="9">
        <v>4.3789999999999996</v>
      </c>
      <c r="C14" s="9">
        <v>28.54</v>
      </c>
      <c r="D14" s="9">
        <v>13.26</v>
      </c>
      <c r="E14" s="9">
        <v>15.28</v>
      </c>
      <c r="F14" s="9">
        <v>0</v>
      </c>
      <c r="G14" s="9">
        <v>0</v>
      </c>
      <c r="H14" s="9">
        <v>0</v>
      </c>
      <c r="I14" s="9">
        <v>3.4279999999999999</v>
      </c>
      <c r="J14" s="9">
        <v>1.7030000000000001</v>
      </c>
      <c r="K14" s="9">
        <v>1.7250000000000001</v>
      </c>
      <c r="L14" s="9">
        <v>0.219</v>
      </c>
      <c r="M14" s="9">
        <v>0</v>
      </c>
      <c r="N14" s="9">
        <v>0.219</v>
      </c>
      <c r="O14" s="9">
        <v>1.3129999999999999</v>
      </c>
      <c r="P14" s="9">
        <v>0.21199999999999999</v>
      </c>
      <c r="Q14" s="9">
        <v>1.101</v>
      </c>
      <c r="R14" s="9">
        <v>1.1619999999999999</v>
      </c>
      <c r="S14" s="9">
        <v>0.56299999999999994</v>
      </c>
      <c r="T14" s="9">
        <v>0.59899999999999998</v>
      </c>
      <c r="U14" s="9">
        <v>6.9829999999999997</v>
      </c>
      <c r="V14" s="9">
        <v>2.5449999999999999</v>
      </c>
      <c r="W14" s="9">
        <v>4.4379999999999997</v>
      </c>
      <c r="X14" s="9">
        <v>0.63500000000000001</v>
      </c>
      <c r="Y14" s="9">
        <v>0.32200000000000001</v>
      </c>
      <c r="Z14" s="9">
        <v>0.313</v>
      </c>
      <c r="AA14" s="9">
        <v>3.1680000000000001</v>
      </c>
      <c r="AB14" s="9">
        <v>1.073</v>
      </c>
      <c r="AC14" s="9">
        <v>2.0950000000000002</v>
      </c>
      <c r="AD14" s="9">
        <v>3.9129999999999998</v>
      </c>
      <c r="AE14" s="9">
        <v>1.8360000000000001</v>
      </c>
      <c r="AF14" s="9">
        <v>2.077</v>
      </c>
      <c r="AG14" s="9">
        <v>11.414999999999999</v>
      </c>
      <c r="AH14" s="9">
        <v>6.3029999999999999</v>
      </c>
      <c r="AI14" s="9">
        <v>5.1120000000000001</v>
      </c>
      <c r="AJ14" s="9">
        <v>1.9750000000000001</v>
      </c>
      <c r="AK14" s="9">
        <v>0.96599999999999997</v>
      </c>
      <c r="AL14" s="9">
        <v>1.0089999999999999</v>
      </c>
      <c r="AM14" s="9">
        <v>1.3420000000000001</v>
      </c>
      <c r="AN14" s="9">
        <v>0.80500000000000005</v>
      </c>
      <c r="AO14" s="9">
        <v>0.53800000000000003</v>
      </c>
      <c r="AP14" s="9">
        <v>0.17399999999999999</v>
      </c>
      <c r="AQ14" s="9">
        <v>0.17399999999999999</v>
      </c>
      <c r="AR14" s="9">
        <v>0</v>
      </c>
      <c r="AS14" s="9">
        <v>0.13200000000000001</v>
      </c>
      <c r="AT14" s="9">
        <v>0.13200000000000001</v>
      </c>
      <c r="AU14" s="9">
        <v>0</v>
      </c>
      <c r="AV14" s="9">
        <v>0.16200000000000001</v>
      </c>
      <c r="AW14" s="9">
        <v>0</v>
      </c>
      <c r="AX14" s="9">
        <v>0.16200000000000001</v>
      </c>
      <c r="AY14" s="9">
        <v>0.76</v>
      </c>
      <c r="AZ14" s="9">
        <v>0.48799999999999999</v>
      </c>
      <c r="BA14" s="9">
        <v>0.27200000000000002</v>
      </c>
      <c r="BB14" s="9">
        <v>7.6950000000000003</v>
      </c>
      <c r="BC14" s="9">
        <v>4.8179999999999996</v>
      </c>
      <c r="BD14" s="9">
        <v>2.8769999999999998</v>
      </c>
      <c r="BE14" s="9">
        <v>17.791</v>
      </c>
      <c r="BF14" s="9">
        <v>9.8930000000000007</v>
      </c>
      <c r="BG14" s="9">
        <v>7.8970000000000002</v>
      </c>
      <c r="BH14" s="9">
        <v>4.6669999999999998</v>
      </c>
      <c r="BI14" s="9">
        <v>2.3330000000000002</v>
      </c>
      <c r="BJ14" s="9">
        <v>2.3340000000000001</v>
      </c>
      <c r="BK14" s="9">
        <v>27.009</v>
      </c>
      <c r="BL14" s="9">
        <v>13.24</v>
      </c>
      <c r="BM14" s="9">
        <v>13.768000000000001</v>
      </c>
      <c r="BN14" s="9">
        <v>4.6310000000000002</v>
      </c>
      <c r="BO14" s="9">
        <v>2.3330000000000002</v>
      </c>
      <c r="BP14" s="9">
        <v>2.2989999999999999</v>
      </c>
      <c r="BQ14" s="9">
        <v>26.97</v>
      </c>
      <c r="BR14" s="9">
        <v>13.202</v>
      </c>
      <c r="BS14" s="9">
        <v>13.768000000000001</v>
      </c>
      <c r="BT14" s="9">
        <v>2.0379999999999998</v>
      </c>
      <c r="BU14" s="9">
        <v>0.99399999999999999</v>
      </c>
      <c r="BV14" s="9">
        <v>1.044</v>
      </c>
      <c r="BW14" s="9">
        <v>7.4050000000000002</v>
      </c>
      <c r="BX14" s="9">
        <v>2.7839999999999998</v>
      </c>
      <c r="BY14" s="9">
        <v>4.6210000000000004</v>
      </c>
      <c r="BZ14" s="9">
        <v>1.859</v>
      </c>
      <c r="CA14" s="9">
        <v>1.0109999999999999</v>
      </c>
      <c r="CB14" s="9">
        <v>0.84899999999999998</v>
      </c>
      <c r="CC14" s="9">
        <v>13.564</v>
      </c>
      <c r="CD14" s="9">
        <v>6.9320000000000004</v>
      </c>
      <c r="CE14" s="9">
        <v>6.633</v>
      </c>
      <c r="CF14" s="9">
        <v>1.365</v>
      </c>
      <c r="CG14" s="9">
        <v>0.71</v>
      </c>
      <c r="CH14" s="9">
        <v>0.65600000000000003</v>
      </c>
      <c r="CI14" s="9">
        <v>9.3550000000000004</v>
      </c>
      <c r="CJ14" s="9">
        <v>4.8609999999999998</v>
      </c>
      <c r="CK14" s="9">
        <v>4.4939999999999998</v>
      </c>
      <c r="CL14" s="9">
        <v>0.49399999999999999</v>
      </c>
      <c r="CM14" s="9">
        <v>0.30099999999999999</v>
      </c>
      <c r="CN14" s="9">
        <v>0.193</v>
      </c>
      <c r="CO14" s="9">
        <v>4.2089999999999996</v>
      </c>
      <c r="CP14" s="9">
        <v>2.0710000000000002</v>
      </c>
      <c r="CQ14" s="9">
        <v>2.1379999999999999</v>
      </c>
      <c r="CR14" s="9">
        <v>0.73399999999999999</v>
      </c>
      <c r="CS14" s="9">
        <v>0.32800000000000001</v>
      </c>
      <c r="CT14" s="9">
        <v>0.40600000000000003</v>
      </c>
      <c r="CU14" s="9">
        <v>6.0010000000000003</v>
      </c>
      <c r="CV14" s="9">
        <v>3.4860000000000002</v>
      </c>
      <c r="CW14" s="9">
        <v>2.5139999999999998</v>
      </c>
      <c r="CX14" s="9">
        <v>0.502</v>
      </c>
      <c r="CY14" s="9">
        <v>0.251</v>
      </c>
      <c r="CZ14" s="9">
        <v>0.251</v>
      </c>
      <c r="DA14" s="9">
        <v>3.3809999999999998</v>
      </c>
      <c r="DB14" s="9">
        <v>2.0419999999999998</v>
      </c>
      <c r="DC14" s="9">
        <v>1.339</v>
      </c>
      <c r="DD14" s="9">
        <v>0.23300000000000001</v>
      </c>
      <c r="DE14" s="9">
        <v>7.8E-2</v>
      </c>
      <c r="DF14" s="9">
        <v>0.155</v>
      </c>
      <c r="DG14" s="9">
        <v>2.6190000000000002</v>
      </c>
      <c r="DH14" s="9">
        <v>1.444</v>
      </c>
      <c r="DI14" s="9">
        <v>1.175</v>
      </c>
      <c r="DJ14" s="9">
        <v>3.5000000000000003E-2</v>
      </c>
      <c r="DK14" s="9">
        <v>0</v>
      </c>
      <c r="DL14" s="9">
        <v>3.5000000000000003E-2</v>
      </c>
      <c r="DM14" s="9">
        <v>3.7999999999999999E-2</v>
      </c>
      <c r="DN14" s="9">
        <v>3.7999999999999999E-2</v>
      </c>
      <c r="DO14" s="9">
        <v>0</v>
      </c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>
        <v>2.9660000000000002</v>
      </c>
      <c r="GK14" s="9">
        <v>1.504</v>
      </c>
      <c r="GL14" s="9">
        <v>1.462</v>
      </c>
      <c r="GM14" s="9">
        <v>1.5029999999999999</v>
      </c>
      <c r="GN14" s="9">
        <v>0.73699999999999999</v>
      </c>
      <c r="GO14" s="9">
        <v>0.76600000000000001</v>
      </c>
      <c r="GP14" s="9">
        <v>14.887</v>
      </c>
      <c r="GQ14" s="9">
        <v>7.4969999999999999</v>
      </c>
      <c r="GR14" s="9">
        <v>7.39</v>
      </c>
      <c r="GS14" s="9">
        <v>5.2999999999999999E-2</v>
      </c>
      <c r="GT14" s="9">
        <v>0</v>
      </c>
      <c r="GU14" s="9">
        <v>5.2999999999999999E-2</v>
      </c>
      <c r="GV14" s="9">
        <v>11.266999999999999</v>
      </c>
      <c r="GW14" s="9">
        <v>5.3540000000000001</v>
      </c>
      <c r="GX14" s="9">
        <v>5.9130000000000003</v>
      </c>
      <c r="GY14" s="9">
        <v>0.14499999999999999</v>
      </c>
      <c r="GZ14" s="9">
        <v>9.0999999999999998E-2</v>
      </c>
      <c r="HA14" s="9">
        <v>5.2999999999999999E-2</v>
      </c>
      <c r="HB14" s="9">
        <v>0.65</v>
      </c>
      <c r="HC14" s="9">
        <v>0.28499999999999998</v>
      </c>
      <c r="HD14" s="9">
        <v>0.36399999999999999</v>
      </c>
      <c r="HE14" s="9">
        <v>0</v>
      </c>
      <c r="HF14" s="9">
        <v>0</v>
      </c>
      <c r="HG14" s="9">
        <v>0</v>
      </c>
      <c r="HH14" s="9">
        <v>0.20499999999999999</v>
      </c>
      <c r="HI14" s="9">
        <v>0.104</v>
      </c>
      <c r="HJ14" s="9">
        <v>0.10100000000000001</v>
      </c>
      <c r="HK14" s="9">
        <v>0.751</v>
      </c>
      <c r="HL14" s="9">
        <v>0.39400000000000002</v>
      </c>
      <c r="HM14" s="9">
        <v>0.35799999999999998</v>
      </c>
      <c r="HN14" s="9">
        <v>3.996</v>
      </c>
      <c r="HO14" s="9">
        <v>2.1120000000000001</v>
      </c>
      <c r="HP14" s="9">
        <v>1.8839999999999999</v>
      </c>
      <c r="HQ14" s="9">
        <v>1.8280000000000001</v>
      </c>
      <c r="HR14" s="9">
        <v>1.149</v>
      </c>
      <c r="HS14" s="9">
        <v>0.67800000000000005</v>
      </c>
      <c r="HT14" s="9">
        <v>2.9420000000000002</v>
      </c>
      <c r="HU14" s="9">
        <v>1.754</v>
      </c>
      <c r="HV14" s="9">
        <v>1.1879999999999999</v>
      </c>
      <c r="HW14" s="9">
        <v>1.466</v>
      </c>
      <c r="HX14" s="9">
        <v>0.89</v>
      </c>
      <c r="HY14" s="9">
        <v>0.57699999999999996</v>
      </c>
      <c r="HZ14" s="9">
        <v>2.3010000000000002</v>
      </c>
      <c r="IA14" s="9">
        <v>1.2230000000000001</v>
      </c>
      <c r="IB14" s="9">
        <v>1.0780000000000001</v>
      </c>
      <c r="IC14" s="9">
        <v>1.488</v>
      </c>
      <c r="ID14" s="9">
        <v>0.82399999999999995</v>
      </c>
      <c r="IE14" s="9">
        <v>0.66400000000000003</v>
      </c>
      <c r="IF14" s="9">
        <v>2.8170000000000002</v>
      </c>
      <c r="IG14" s="9">
        <v>1.546</v>
      </c>
      <c r="IH14" s="9">
        <v>1.2709999999999999</v>
      </c>
      <c r="II14" s="9">
        <v>1.3149999999999999</v>
      </c>
      <c r="IJ14" s="9">
        <v>0.69099999999999995</v>
      </c>
      <c r="IK14" s="9">
        <v>0.624</v>
      </c>
      <c r="IL14" s="9">
        <v>0</v>
      </c>
      <c r="IM14" s="9">
        <v>0</v>
      </c>
      <c r="IN14" s="9">
        <v>0</v>
      </c>
      <c r="IO14" s="9">
        <v>0.10299999999999999</v>
      </c>
      <c r="IP14" s="9">
        <v>0</v>
      </c>
      <c r="IQ14" s="9">
        <v>0.10299999999999999</v>
      </c>
    </row>
    <row r="15" spans="1:251">
      <c r="A15" s="10">
        <v>43497</v>
      </c>
      <c r="B15" s="9">
        <v>4.9539999999999997</v>
      </c>
      <c r="C15" s="9">
        <v>27.196000000000002</v>
      </c>
      <c r="D15" s="9">
        <v>14.97</v>
      </c>
      <c r="E15" s="9">
        <v>12.226000000000001</v>
      </c>
      <c r="F15" s="9">
        <v>0.86699999999999999</v>
      </c>
      <c r="G15" s="9">
        <v>0.14499999999999999</v>
      </c>
      <c r="H15" s="9">
        <v>0.72199999999999998</v>
      </c>
      <c r="I15" s="9">
        <v>2.8239999999999998</v>
      </c>
      <c r="J15" s="9">
        <v>1.2430000000000001</v>
      </c>
      <c r="K15" s="9">
        <v>1.5820000000000001</v>
      </c>
      <c r="L15" s="9">
        <v>0.65900000000000003</v>
      </c>
      <c r="M15" s="9">
        <v>0.13500000000000001</v>
      </c>
      <c r="N15" s="9">
        <v>0.52400000000000002</v>
      </c>
      <c r="O15" s="9">
        <v>0.74099999999999999</v>
      </c>
      <c r="P15" s="9">
        <v>0.248</v>
      </c>
      <c r="Q15" s="9">
        <v>0.49199999999999999</v>
      </c>
      <c r="R15" s="9">
        <v>1.5880000000000001</v>
      </c>
      <c r="S15" s="9">
        <v>1.004</v>
      </c>
      <c r="T15" s="9">
        <v>0.58299999999999996</v>
      </c>
      <c r="U15" s="9">
        <v>8.3330000000000002</v>
      </c>
      <c r="V15" s="9">
        <v>4.0819999999999999</v>
      </c>
      <c r="W15" s="9">
        <v>4.2510000000000003</v>
      </c>
      <c r="X15" s="9">
        <v>1.819</v>
      </c>
      <c r="Y15" s="9">
        <v>0.81499999999999995</v>
      </c>
      <c r="Z15" s="9">
        <v>1.004</v>
      </c>
      <c r="AA15" s="9">
        <v>2.706</v>
      </c>
      <c r="AB15" s="9">
        <v>1.218</v>
      </c>
      <c r="AC15" s="9">
        <v>1.488</v>
      </c>
      <c r="AD15" s="9">
        <v>2.7759999999999998</v>
      </c>
      <c r="AE15" s="9">
        <v>1.159</v>
      </c>
      <c r="AF15" s="9">
        <v>1.617</v>
      </c>
      <c r="AG15" s="9">
        <v>9.7539999999999996</v>
      </c>
      <c r="AH15" s="9">
        <v>6.2750000000000004</v>
      </c>
      <c r="AI15" s="9">
        <v>3.4790000000000001</v>
      </c>
      <c r="AJ15" s="9">
        <v>0.85499999999999998</v>
      </c>
      <c r="AK15" s="9">
        <v>0.432</v>
      </c>
      <c r="AL15" s="9">
        <v>0.42299999999999999</v>
      </c>
      <c r="AM15" s="9">
        <v>1.774</v>
      </c>
      <c r="AN15" s="9">
        <v>1.2470000000000001</v>
      </c>
      <c r="AO15" s="9">
        <v>0.52700000000000002</v>
      </c>
      <c r="AP15" s="9">
        <v>0.08</v>
      </c>
      <c r="AQ15" s="9">
        <v>0</v>
      </c>
      <c r="AR15" s="9">
        <v>0.08</v>
      </c>
      <c r="AS15" s="9">
        <v>0.42599999999999999</v>
      </c>
      <c r="AT15" s="9">
        <v>0.14099999999999999</v>
      </c>
      <c r="AU15" s="9">
        <v>0.28499999999999998</v>
      </c>
      <c r="AV15" s="9">
        <v>0.14499999999999999</v>
      </c>
      <c r="AW15" s="9">
        <v>0.14499999999999999</v>
      </c>
      <c r="AX15" s="9">
        <v>0</v>
      </c>
      <c r="AY15" s="9">
        <v>0.63700000000000001</v>
      </c>
      <c r="AZ15" s="9">
        <v>0.51400000000000001</v>
      </c>
      <c r="BA15" s="9">
        <v>0.123</v>
      </c>
      <c r="BB15" s="9">
        <v>8.9220000000000006</v>
      </c>
      <c r="BC15" s="9">
        <v>4.657</v>
      </c>
      <c r="BD15" s="9">
        <v>4.2649999999999997</v>
      </c>
      <c r="BE15" s="9">
        <v>17.152999999999999</v>
      </c>
      <c r="BF15" s="9">
        <v>9.0459999999999994</v>
      </c>
      <c r="BG15" s="9">
        <v>8.1069999999999993</v>
      </c>
      <c r="BH15" s="9">
        <v>6.2830000000000004</v>
      </c>
      <c r="BI15" s="9">
        <v>3.6970000000000001</v>
      </c>
      <c r="BJ15" s="9">
        <v>2.5859999999999999</v>
      </c>
      <c r="BK15" s="9">
        <v>25.936</v>
      </c>
      <c r="BL15" s="9">
        <v>14.526999999999999</v>
      </c>
      <c r="BM15" s="9">
        <v>11.41</v>
      </c>
      <c r="BN15" s="9">
        <v>6.2830000000000004</v>
      </c>
      <c r="BO15" s="9">
        <v>3.6970000000000001</v>
      </c>
      <c r="BP15" s="9">
        <v>2.5859999999999999</v>
      </c>
      <c r="BQ15" s="9">
        <v>25.649000000000001</v>
      </c>
      <c r="BR15" s="9">
        <v>14.526999999999999</v>
      </c>
      <c r="BS15" s="9">
        <v>11.122999999999999</v>
      </c>
      <c r="BT15" s="9">
        <v>2.4620000000000002</v>
      </c>
      <c r="BU15" s="9">
        <v>1.0680000000000001</v>
      </c>
      <c r="BV15" s="9">
        <v>1.393</v>
      </c>
      <c r="BW15" s="9">
        <v>8.1489999999999991</v>
      </c>
      <c r="BX15" s="9">
        <v>5.032</v>
      </c>
      <c r="BY15" s="9">
        <v>3.117</v>
      </c>
      <c r="BZ15" s="9">
        <v>2.8260000000000001</v>
      </c>
      <c r="CA15" s="9">
        <v>1.9450000000000001</v>
      </c>
      <c r="CB15" s="9">
        <v>0.88100000000000001</v>
      </c>
      <c r="CC15" s="9">
        <v>13.252000000000001</v>
      </c>
      <c r="CD15" s="9">
        <v>6.8819999999999997</v>
      </c>
      <c r="CE15" s="9">
        <v>6.37</v>
      </c>
      <c r="CF15" s="9">
        <v>1.8260000000000001</v>
      </c>
      <c r="CG15" s="9">
        <v>1.321</v>
      </c>
      <c r="CH15" s="9">
        <v>0.50600000000000001</v>
      </c>
      <c r="CI15" s="9">
        <v>8.4659999999999993</v>
      </c>
      <c r="CJ15" s="9">
        <v>4.5540000000000003</v>
      </c>
      <c r="CK15" s="9">
        <v>3.9119999999999999</v>
      </c>
      <c r="CL15" s="9">
        <v>0.999</v>
      </c>
      <c r="CM15" s="9">
        <v>0.624</v>
      </c>
      <c r="CN15" s="9">
        <v>0.375</v>
      </c>
      <c r="CO15" s="9">
        <v>4.7859999999999996</v>
      </c>
      <c r="CP15" s="9">
        <v>2.3279999999999998</v>
      </c>
      <c r="CQ15" s="9">
        <v>2.4580000000000002</v>
      </c>
      <c r="CR15" s="9">
        <v>0.996</v>
      </c>
      <c r="CS15" s="9">
        <v>0.68400000000000005</v>
      </c>
      <c r="CT15" s="9">
        <v>0.312</v>
      </c>
      <c r="CU15" s="9">
        <v>4.2489999999999997</v>
      </c>
      <c r="CV15" s="9">
        <v>2.613</v>
      </c>
      <c r="CW15" s="9">
        <v>1.6359999999999999</v>
      </c>
      <c r="CX15" s="9">
        <v>0.55700000000000005</v>
      </c>
      <c r="CY15" s="9">
        <v>0.245</v>
      </c>
      <c r="CZ15" s="9">
        <v>0.312</v>
      </c>
      <c r="DA15" s="9">
        <v>2.6360000000000001</v>
      </c>
      <c r="DB15" s="9">
        <v>1.59</v>
      </c>
      <c r="DC15" s="9">
        <v>1.046</v>
      </c>
      <c r="DD15" s="9">
        <v>0.439</v>
      </c>
      <c r="DE15" s="9">
        <v>0.439</v>
      </c>
      <c r="DF15" s="9">
        <v>0</v>
      </c>
      <c r="DG15" s="9">
        <v>1.613</v>
      </c>
      <c r="DH15" s="9">
        <v>1.0229999999999999</v>
      </c>
      <c r="DI15" s="9">
        <v>0.59</v>
      </c>
      <c r="DJ15" s="9">
        <v>0</v>
      </c>
      <c r="DK15" s="9">
        <v>0</v>
      </c>
      <c r="DL15" s="9">
        <v>0</v>
      </c>
      <c r="DM15" s="9">
        <v>0.28699999999999998</v>
      </c>
      <c r="DN15" s="9">
        <v>0</v>
      </c>
      <c r="DO15" s="9">
        <v>0.28699999999999998</v>
      </c>
      <c r="DP15" s="9">
        <v>5.2539999999999996</v>
      </c>
      <c r="DQ15" s="9">
        <v>3.0049999999999999</v>
      </c>
      <c r="DR15" s="9">
        <v>2.25</v>
      </c>
      <c r="DS15" s="9">
        <v>20.548999999999999</v>
      </c>
      <c r="DT15" s="9">
        <v>11.317</v>
      </c>
      <c r="DU15" s="9">
        <v>9.2309999999999999</v>
      </c>
      <c r="DV15" s="9">
        <v>1.869</v>
      </c>
      <c r="DW15" s="9">
        <v>1.1279999999999999</v>
      </c>
      <c r="DX15" s="9">
        <v>0.74199999999999999</v>
      </c>
      <c r="DY15" s="9">
        <v>12.617000000000001</v>
      </c>
      <c r="DZ15" s="9">
        <v>6.39</v>
      </c>
      <c r="EA15" s="9">
        <v>6.2270000000000003</v>
      </c>
      <c r="EB15" s="9">
        <v>0.60899999999999999</v>
      </c>
      <c r="EC15" s="9">
        <v>0.42299999999999999</v>
      </c>
      <c r="ED15" s="9">
        <v>0.186</v>
      </c>
      <c r="EE15" s="9">
        <v>5.8490000000000002</v>
      </c>
      <c r="EF15" s="9">
        <v>3.665</v>
      </c>
      <c r="EG15" s="9">
        <v>2.1840000000000002</v>
      </c>
      <c r="EH15" s="9">
        <v>1.2609999999999999</v>
      </c>
      <c r="EI15" s="9">
        <v>0.70499999999999996</v>
      </c>
      <c r="EJ15" s="9">
        <v>0.55600000000000005</v>
      </c>
      <c r="EK15" s="9">
        <v>6.7679999999999998</v>
      </c>
      <c r="EL15" s="9">
        <v>2.7250000000000001</v>
      </c>
      <c r="EM15" s="9">
        <v>4.0430000000000001</v>
      </c>
      <c r="EN15" s="9">
        <v>0.371</v>
      </c>
      <c r="EO15" s="9">
        <v>0.20300000000000001</v>
      </c>
      <c r="EP15" s="9">
        <v>0.16800000000000001</v>
      </c>
      <c r="EQ15" s="9">
        <v>0.86799999999999999</v>
      </c>
      <c r="ER15" s="9">
        <v>0.27</v>
      </c>
      <c r="ES15" s="9">
        <v>0.59699999999999998</v>
      </c>
      <c r="ET15" s="9">
        <v>0.79400000000000004</v>
      </c>
      <c r="EU15" s="9">
        <v>0</v>
      </c>
      <c r="EV15" s="9">
        <v>0.79400000000000004</v>
      </c>
      <c r="EW15" s="9">
        <v>2.266</v>
      </c>
      <c r="EX15" s="9">
        <v>1.123</v>
      </c>
      <c r="EY15" s="9">
        <v>1.143</v>
      </c>
      <c r="EZ15" s="9">
        <v>1.5089999999999999</v>
      </c>
      <c r="FA15" s="9">
        <v>0.96299999999999997</v>
      </c>
      <c r="FB15" s="9">
        <v>0.54600000000000004</v>
      </c>
      <c r="FC15" s="9">
        <v>3.5659999999999998</v>
      </c>
      <c r="FD15" s="9">
        <v>2.8570000000000002</v>
      </c>
      <c r="FE15" s="9">
        <v>0.70899999999999996</v>
      </c>
      <c r="FF15" s="9">
        <v>0.71099999999999997</v>
      </c>
      <c r="FG15" s="9">
        <v>0.71099999999999997</v>
      </c>
      <c r="FH15" s="9">
        <v>0</v>
      </c>
      <c r="FI15" s="9">
        <v>1.232</v>
      </c>
      <c r="FJ15" s="9">
        <v>0.67700000000000005</v>
      </c>
      <c r="FK15" s="9">
        <v>0.55500000000000005</v>
      </c>
      <c r="FL15" s="9">
        <v>0.748</v>
      </c>
      <c r="FM15" s="9">
        <v>0.497</v>
      </c>
      <c r="FN15" s="9">
        <v>0.251</v>
      </c>
      <c r="FO15" s="9">
        <v>5.3879999999999999</v>
      </c>
      <c r="FP15" s="9">
        <v>3.2090000000000001</v>
      </c>
      <c r="FQ15" s="9">
        <v>2.1779999999999999</v>
      </c>
      <c r="FR15" s="9">
        <v>0.49399999999999999</v>
      </c>
      <c r="FS15" s="9">
        <v>0.40500000000000003</v>
      </c>
      <c r="FT15" s="9">
        <v>8.8999999999999996E-2</v>
      </c>
      <c r="FU15" s="9">
        <v>2.1760000000000002</v>
      </c>
      <c r="FV15" s="9">
        <v>1.2110000000000001</v>
      </c>
      <c r="FW15" s="9">
        <v>0.96499999999999997</v>
      </c>
      <c r="FX15" s="9">
        <v>0.255</v>
      </c>
      <c r="FY15" s="9">
        <v>9.1999999999999998E-2</v>
      </c>
      <c r="FZ15" s="9">
        <v>0.16300000000000001</v>
      </c>
      <c r="GA15" s="9">
        <v>3.2109999999999999</v>
      </c>
      <c r="GB15" s="9">
        <v>1.998</v>
      </c>
      <c r="GC15" s="9">
        <v>1.2130000000000001</v>
      </c>
      <c r="GD15" s="9">
        <v>0.28100000000000003</v>
      </c>
      <c r="GE15" s="9">
        <v>0.19500000000000001</v>
      </c>
      <c r="GF15" s="9">
        <v>8.5000000000000006E-2</v>
      </c>
      <c r="GG15" s="9">
        <v>0</v>
      </c>
      <c r="GH15" s="9">
        <v>0</v>
      </c>
      <c r="GI15" s="9">
        <v>0</v>
      </c>
      <c r="GJ15" s="9">
        <v>3.1070000000000002</v>
      </c>
      <c r="GK15" s="9">
        <v>1.7190000000000001</v>
      </c>
      <c r="GL15" s="9">
        <v>1.3879999999999999</v>
      </c>
      <c r="GM15" s="9">
        <v>2.5179999999999998</v>
      </c>
      <c r="GN15" s="9">
        <v>1.3260000000000001</v>
      </c>
      <c r="GO15" s="9">
        <v>1.1919999999999999</v>
      </c>
      <c r="GP15" s="9">
        <v>12.898999999999999</v>
      </c>
      <c r="GQ15" s="9">
        <v>6.7409999999999997</v>
      </c>
      <c r="GR15" s="9">
        <v>6.157</v>
      </c>
      <c r="GS15" s="9">
        <v>0.183</v>
      </c>
      <c r="GT15" s="9">
        <v>0.183</v>
      </c>
      <c r="GU15" s="9">
        <v>0</v>
      </c>
      <c r="GV15" s="9">
        <v>9.5760000000000005</v>
      </c>
      <c r="GW15" s="9">
        <v>5.5469999999999997</v>
      </c>
      <c r="GX15" s="9">
        <v>4.0289999999999999</v>
      </c>
      <c r="GY15" s="9">
        <v>0.17899999999999999</v>
      </c>
      <c r="GZ15" s="9">
        <v>0.17299999999999999</v>
      </c>
      <c r="HA15" s="9">
        <v>6.0000000000000001E-3</v>
      </c>
      <c r="HB15" s="9">
        <v>2.5249999999999999</v>
      </c>
      <c r="HC15" s="9">
        <v>1.8169999999999999</v>
      </c>
      <c r="HD15" s="9">
        <v>0.70899999999999996</v>
      </c>
      <c r="HE15" s="9">
        <v>0.29599999999999999</v>
      </c>
      <c r="HF15" s="9">
        <v>0.29599999999999999</v>
      </c>
      <c r="HG15" s="9">
        <v>0</v>
      </c>
      <c r="HH15" s="9">
        <v>0.93600000000000005</v>
      </c>
      <c r="HI15" s="9">
        <v>0.42199999999999999</v>
      </c>
      <c r="HJ15" s="9">
        <v>0.51400000000000001</v>
      </c>
      <c r="HK15" s="9">
        <v>1.2949999999999999</v>
      </c>
      <c r="HL15" s="9">
        <v>0.755</v>
      </c>
      <c r="HM15" s="9">
        <v>0.54</v>
      </c>
      <c r="HN15" s="9">
        <v>4.8810000000000002</v>
      </c>
      <c r="HO15" s="9">
        <v>3.0089999999999999</v>
      </c>
      <c r="HP15" s="9">
        <v>1.8720000000000001</v>
      </c>
      <c r="HQ15" s="9">
        <v>3.286</v>
      </c>
      <c r="HR15" s="9">
        <v>2.2410000000000001</v>
      </c>
      <c r="HS15" s="9">
        <v>1.0449999999999999</v>
      </c>
      <c r="HT15" s="9">
        <v>3.82</v>
      </c>
      <c r="HU15" s="9">
        <v>2.1469999999999998</v>
      </c>
      <c r="HV15" s="9">
        <v>1.6739999999999999</v>
      </c>
      <c r="HW15" s="9">
        <v>3.258</v>
      </c>
      <c r="HX15" s="9">
        <v>1.873</v>
      </c>
      <c r="HY15" s="9">
        <v>1.385</v>
      </c>
      <c r="HZ15" s="9">
        <v>2.774</v>
      </c>
      <c r="IA15" s="9">
        <v>1.885</v>
      </c>
      <c r="IB15" s="9">
        <v>0.88800000000000001</v>
      </c>
      <c r="IC15" s="9">
        <v>2.4460000000000002</v>
      </c>
      <c r="ID15" s="9">
        <v>1.496</v>
      </c>
      <c r="IE15" s="9">
        <v>0.95</v>
      </c>
      <c r="IF15" s="9">
        <v>3.2349999999999999</v>
      </c>
      <c r="IG15" s="9">
        <v>1.792</v>
      </c>
      <c r="IH15" s="9">
        <v>1.4430000000000001</v>
      </c>
      <c r="II15" s="9">
        <v>2.8570000000000002</v>
      </c>
      <c r="IJ15" s="9">
        <v>1.677</v>
      </c>
      <c r="IK15" s="9">
        <v>1.181</v>
      </c>
      <c r="IL15" s="9">
        <v>0.249</v>
      </c>
      <c r="IM15" s="9">
        <v>0.249</v>
      </c>
      <c r="IN15" s="9">
        <v>0</v>
      </c>
      <c r="IO15" s="9">
        <v>0.69799999999999995</v>
      </c>
      <c r="IP15" s="9">
        <v>0.35899999999999999</v>
      </c>
      <c r="IQ15" s="9">
        <v>0.33900000000000002</v>
      </c>
    </row>
    <row r="16" spans="1:251">
      <c r="A16" s="10">
        <v>43862</v>
      </c>
      <c r="B16" s="9">
        <v>3.4409999999999998</v>
      </c>
      <c r="C16" s="9">
        <v>27.696000000000002</v>
      </c>
      <c r="D16" s="9">
        <v>13.58</v>
      </c>
      <c r="E16" s="9">
        <v>14.117000000000001</v>
      </c>
      <c r="F16" s="9">
        <v>0.90200000000000002</v>
      </c>
      <c r="G16" s="9">
        <v>0.372</v>
      </c>
      <c r="H16" s="9">
        <v>0.53</v>
      </c>
      <c r="I16" s="9">
        <v>4.41</v>
      </c>
      <c r="J16" s="9">
        <v>3.2930000000000001</v>
      </c>
      <c r="K16" s="9">
        <v>1.1160000000000001</v>
      </c>
      <c r="L16" s="9">
        <v>8.8999999999999996E-2</v>
      </c>
      <c r="M16" s="9">
        <v>0</v>
      </c>
      <c r="N16" s="9">
        <v>8.8999999999999996E-2</v>
      </c>
      <c r="O16" s="9">
        <v>1.3220000000000001</v>
      </c>
      <c r="P16" s="9">
        <v>0.315</v>
      </c>
      <c r="Q16" s="9">
        <v>1.0069999999999999</v>
      </c>
      <c r="R16" s="9">
        <v>2.1059999999999999</v>
      </c>
      <c r="S16" s="9">
        <v>1.25</v>
      </c>
      <c r="T16" s="9">
        <v>0.85699999999999998</v>
      </c>
      <c r="U16" s="9">
        <v>7.9859999999999998</v>
      </c>
      <c r="V16" s="9">
        <v>3.2669999999999999</v>
      </c>
      <c r="W16" s="9">
        <v>4.7190000000000003</v>
      </c>
      <c r="X16" s="9">
        <v>0.432</v>
      </c>
      <c r="Y16" s="9">
        <v>0.11600000000000001</v>
      </c>
      <c r="Z16" s="9">
        <v>0.316</v>
      </c>
      <c r="AA16" s="9">
        <v>2.5830000000000002</v>
      </c>
      <c r="AB16" s="9">
        <v>0.66900000000000004</v>
      </c>
      <c r="AC16" s="9">
        <v>1.915</v>
      </c>
      <c r="AD16" s="9">
        <v>2.1160000000000001</v>
      </c>
      <c r="AE16" s="9">
        <v>0.92900000000000005</v>
      </c>
      <c r="AF16" s="9">
        <v>1.1870000000000001</v>
      </c>
      <c r="AG16" s="9">
        <v>8.6769999999999996</v>
      </c>
      <c r="AH16" s="9">
        <v>5.399</v>
      </c>
      <c r="AI16" s="9">
        <v>3.2770000000000001</v>
      </c>
      <c r="AJ16" s="9">
        <v>0.69199999999999995</v>
      </c>
      <c r="AK16" s="9">
        <v>0.23100000000000001</v>
      </c>
      <c r="AL16" s="9">
        <v>0.46200000000000002</v>
      </c>
      <c r="AM16" s="9">
        <v>1.788</v>
      </c>
      <c r="AN16" s="9">
        <v>0.434</v>
      </c>
      <c r="AO16" s="9">
        <v>1.355</v>
      </c>
      <c r="AP16" s="9">
        <v>0</v>
      </c>
      <c r="AQ16" s="9">
        <v>0</v>
      </c>
      <c r="AR16" s="9">
        <v>0</v>
      </c>
      <c r="AS16" s="9">
        <v>0.29899999999999999</v>
      </c>
      <c r="AT16" s="9">
        <v>0.105</v>
      </c>
      <c r="AU16" s="9">
        <v>0.19400000000000001</v>
      </c>
      <c r="AV16" s="9">
        <v>0.28799999999999998</v>
      </c>
      <c r="AW16" s="9">
        <v>0.28799999999999998</v>
      </c>
      <c r="AX16" s="9">
        <v>0</v>
      </c>
      <c r="AY16" s="9">
        <v>0.63100000000000001</v>
      </c>
      <c r="AZ16" s="9">
        <v>9.8000000000000004E-2</v>
      </c>
      <c r="BA16" s="9">
        <v>0.53400000000000003</v>
      </c>
      <c r="BB16" s="9">
        <v>7.3239999999999998</v>
      </c>
      <c r="BC16" s="9">
        <v>4.9630000000000001</v>
      </c>
      <c r="BD16" s="9">
        <v>2.3610000000000002</v>
      </c>
      <c r="BE16" s="9">
        <v>18.065000000000001</v>
      </c>
      <c r="BF16" s="9">
        <v>10.804</v>
      </c>
      <c r="BG16" s="9">
        <v>7.2610000000000001</v>
      </c>
      <c r="BH16" s="9">
        <v>7.1609999999999996</v>
      </c>
      <c r="BI16" s="9">
        <v>3.7330000000000001</v>
      </c>
      <c r="BJ16" s="9">
        <v>3.4279999999999999</v>
      </c>
      <c r="BK16" s="9">
        <v>24.472000000000001</v>
      </c>
      <c r="BL16" s="9">
        <v>11.766999999999999</v>
      </c>
      <c r="BM16" s="9">
        <v>12.705</v>
      </c>
      <c r="BN16" s="9">
        <v>7.1609999999999996</v>
      </c>
      <c r="BO16" s="9">
        <v>3.7330000000000001</v>
      </c>
      <c r="BP16" s="9">
        <v>3.4279999999999999</v>
      </c>
      <c r="BQ16" s="9">
        <v>24.062999999999999</v>
      </c>
      <c r="BR16" s="9">
        <v>11.558</v>
      </c>
      <c r="BS16" s="9">
        <v>12.505000000000001</v>
      </c>
      <c r="BT16" s="9">
        <v>2.641</v>
      </c>
      <c r="BU16" s="9">
        <v>1.31</v>
      </c>
      <c r="BV16" s="9">
        <v>1.331</v>
      </c>
      <c r="BW16" s="9">
        <v>6.875</v>
      </c>
      <c r="BX16" s="9">
        <v>3.157</v>
      </c>
      <c r="BY16" s="9">
        <v>3.7170000000000001</v>
      </c>
      <c r="BZ16" s="9">
        <v>2.581</v>
      </c>
      <c r="CA16" s="9">
        <v>1.387</v>
      </c>
      <c r="CB16" s="9">
        <v>1.194</v>
      </c>
      <c r="CC16" s="9">
        <v>11.976000000000001</v>
      </c>
      <c r="CD16" s="9">
        <v>6.4390000000000001</v>
      </c>
      <c r="CE16" s="9">
        <v>5.5359999999999996</v>
      </c>
      <c r="CF16" s="9">
        <v>1.1830000000000001</v>
      </c>
      <c r="CG16" s="9">
        <v>0.499</v>
      </c>
      <c r="CH16" s="9">
        <v>0.68400000000000005</v>
      </c>
      <c r="CI16" s="9">
        <v>7.609</v>
      </c>
      <c r="CJ16" s="9">
        <v>4.1740000000000004</v>
      </c>
      <c r="CK16" s="9">
        <v>3.4350000000000001</v>
      </c>
      <c r="CL16" s="9">
        <v>1.3979999999999999</v>
      </c>
      <c r="CM16" s="9">
        <v>0.88800000000000001</v>
      </c>
      <c r="CN16" s="9">
        <v>0.51</v>
      </c>
      <c r="CO16" s="9">
        <v>4.367</v>
      </c>
      <c r="CP16" s="9">
        <v>2.266</v>
      </c>
      <c r="CQ16" s="9">
        <v>2.101</v>
      </c>
      <c r="CR16" s="9">
        <v>1.94</v>
      </c>
      <c r="CS16" s="9">
        <v>1.036</v>
      </c>
      <c r="CT16" s="9">
        <v>0.90400000000000003</v>
      </c>
      <c r="CU16" s="9">
        <v>5.2119999999999997</v>
      </c>
      <c r="CV16" s="9">
        <v>1.9610000000000001</v>
      </c>
      <c r="CW16" s="9">
        <v>3.2509999999999999</v>
      </c>
      <c r="CX16" s="9">
        <v>1.131</v>
      </c>
      <c r="CY16" s="9">
        <v>0.625</v>
      </c>
      <c r="CZ16" s="9">
        <v>0.50700000000000001</v>
      </c>
      <c r="DA16" s="9">
        <v>3.145</v>
      </c>
      <c r="DB16" s="9">
        <v>1.3280000000000001</v>
      </c>
      <c r="DC16" s="9">
        <v>1.8160000000000001</v>
      </c>
      <c r="DD16" s="9">
        <v>0.80800000000000005</v>
      </c>
      <c r="DE16" s="9">
        <v>0.41099999999999998</v>
      </c>
      <c r="DF16" s="9">
        <v>0.39700000000000002</v>
      </c>
      <c r="DG16" s="9">
        <v>2.0670000000000002</v>
      </c>
      <c r="DH16" s="9">
        <v>0.63300000000000001</v>
      </c>
      <c r="DI16" s="9">
        <v>1.4350000000000001</v>
      </c>
      <c r="DJ16" s="9">
        <v>0</v>
      </c>
      <c r="DK16" s="9">
        <v>0</v>
      </c>
      <c r="DL16" s="9">
        <v>0</v>
      </c>
      <c r="DM16" s="9">
        <v>0.41</v>
      </c>
      <c r="DN16" s="9">
        <v>0.20899999999999999</v>
      </c>
      <c r="DO16" s="9">
        <v>0.20100000000000001</v>
      </c>
      <c r="DP16" s="9">
        <v>5.8739999999999997</v>
      </c>
      <c r="DQ16" s="9">
        <v>2.976</v>
      </c>
      <c r="DR16" s="9">
        <v>2.8980000000000001</v>
      </c>
      <c r="DS16" s="9">
        <v>19.219000000000001</v>
      </c>
      <c r="DT16" s="9">
        <v>8.59</v>
      </c>
      <c r="DU16" s="9">
        <v>10.629</v>
      </c>
      <c r="DV16" s="9">
        <v>3.0630000000000002</v>
      </c>
      <c r="DW16" s="9">
        <v>1.4390000000000001</v>
      </c>
      <c r="DX16" s="9">
        <v>1.6240000000000001</v>
      </c>
      <c r="DY16" s="9">
        <v>11.855</v>
      </c>
      <c r="DZ16" s="9">
        <v>5.1719999999999997</v>
      </c>
      <c r="EA16" s="9">
        <v>6.6829999999999998</v>
      </c>
      <c r="EB16" s="9">
        <v>1.379</v>
      </c>
      <c r="EC16" s="9">
        <v>0.69299999999999995</v>
      </c>
      <c r="ED16" s="9">
        <v>0.68600000000000005</v>
      </c>
      <c r="EE16" s="9">
        <v>4.7309999999999999</v>
      </c>
      <c r="EF16" s="9">
        <v>1.752</v>
      </c>
      <c r="EG16" s="9">
        <v>2.9790000000000001</v>
      </c>
      <c r="EH16" s="9">
        <v>1.6839999999999999</v>
      </c>
      <c r="EI16" s="9">
        <v>0.746</v>
      </c>
      <c r="EJ16" s="9">
        <v>0.93799999999999994</v>
      </c>
      <c r="EK16" s="9">
        <v>7.1239999999999997</v>
      </c>
      <c r="EL16" s="9">
        <v>3.42</v>
      </c>
      <c r="EM16" s="9">
        <v>3.7029999999999998</v>
      </c>
      <c r="EN16" s="9">
        <v>0.24399999999999999</v>
      </c>
      <c r="EO16" s="9">
        <v>0</v>
      </c>
      <c r="EP16" s="9">
        <v>0.24399999999999999</v>
      </c>
      <c r="EQ16" s="9">
        <v>1.359</v>
      </c>
      <c r="ER16" s="9">
        <v>0.20899999999999999</v>
      </c>
      <c r="ES16" s="9">
        <v>1.149</v>
      </c>
      <c r="ET16" s="9">
        <v>0.95399999999999996</v>
      </c>
      <c r="EU16" s="9">
        <v>0.55100000000000005</v>
      </c>
      <c r="EV16" s="9">
        <v>0.40300000000000002</v>
      </c>
      <c r="EW16" s="9">
        <v>1.7470000000000001</v>
      </c>
      <c r="EX16" s="9">
        <v>0.52</v>
      </c>
      <c r="EY16" s="9">
        <v>1.2270000000000001</v>
      </c>
      <c r="EZ16" s="9">
        <v>1.335</v>
      </c>
      <c r="FA16" s="9">
        <v>0.86399999999999999</v>
      </c>
      <c r="FB16" s="9">
        <v>0.47099999999999997</v>
      </c>
      <c r="FC16" s="9">
        <v>3.2109999999999999</v>
      </c>
      <c r="FD16" s="9">
        <v>2.1179999999999999</v>
      </c>
      <c r="FE16" s="9">
        <v>1.093</v>
      </c>
      <c r="FF16" s="9">
        <v>0.27700000000000002</v>
      </c>
      <c r="FG16" s="9">
        <v>0.122</v>
      </c>
      <c r="FH16" s="9">
        <v>0.156</v>
      </c>
      <c r="FI16" s="9">
        <v>1.048</v>
      </c>
      <c r="FJ16" s="9">
        <v>0.56999999999999995</v>
      </c>
      <c r="FK16" s="9">
        <v>0.47799999999999998</v>
      </c>
      <c r="FL16" s="9">
        <v>0.48599999999999999</v>
      </c>
      <c r="FM16" s="9">
        <v>0.41799999999999998</v>
      </c>
      <c r="FN16" s="9">
        <v>6.8000000000000005E-2</v>
      </c>
      <c r="FO16" s="9">
        <v>4.5270000000000001</v>
      </c>
      <c r="FP16" s="9">
        <v>2.798</v>
      </c>
      <c r="FQ16" s="9">
        <v>1.7290000000000001</v>
      </c>
      <c r="FR16" s="9">
        <v>0.24199999999999999</v>
      </c>
      <c r="FS16" s="9">
        <v>0.24199999999999999</v>
      </c>
      <c r="FT16" s="9">
        <v>0</v>
      </c>
      <c r="FU16" s="9">
        <v>2.262</v>
      </c>
      <c r="FV16" s="9">
        <v>1.413</v>
      </c>
      <c r="FW16" s="9">
        <v>0.85</v>
      </c>
      <c r="FX16" s="9">
        <v>0.24399999999999999</v>
      </c>
      <c r="FY16" s="9">
        <v>0.17599999999999999</v>
      </c>
      <c r="FZ16" s="9">
        <v>6.8000000000000005E-2</v>
      </c>
      <c r="GA16" s="9">
        <v>2.2650000000000001</v>
      </c>
      <c r="GB16" s="9">
        <v>1.385</v>
      </c>
      <c r="GC16" s="9">
        <v>0.88</v>
      </c>
      <c r="GD16" s="9">
        <v>0.80100000000000005</v>
      </c>
      <c r="GE16" s="9">
        <v>0.33900000000000002</v>
      </c>
      <c r="GF16" s="9">
        <v>0.46200000000000002</v>
      </c>
      <c r="GG16" s="9">
        <v>0.72599999999999998</v>
      </c>
      <c r="GH16" s="9">
        <v>0.38</v>
      </c>
      <c r="GI16" s="9">
        <v>0.34699999999999998</v>
      </c>
      <c r="GJ16" s="9">
        <v>3.17</v>
      </c>
      <c r="GK16" s="9">
        <v>1.861</v>
      </c>
      <c r="GL16" s="9">
        <v>1.3089999999999999</v>
      </c>
      <c r="GM16" s="9">
        <v>3.3050000000000002</v>
      </c>
      <c r="GN16" s="9">
        <v>1.488</v>
      </c>
      <c r="GO16" s="9">
        <v>1.8169999999999999</v>
      </c>
      <c r="GP16" s="9">
        <v>13.173</v>
      </c>
      <c r="GQ16" s="9">
        <v>6.0350000000000001</v>
      </c>
      <c r="GR16" s="9">
        <v>7.1390000000000002</v>
      </c>
      <c r="GS16" s="9">
        <v>0.317</v>
      </c>
      <c r="GT16" s="9">
        <v>0.20100000000000001</v>
      </c>
      <c r="GU16" s="9">
        <v>0.11600000000000001</v>
      </c>
      <c r="GV16" s="9">
        <v>8.9930000000000003</v>
      </c>
      <c r="GW16" s="9">
        <v>4.6390000000000002</v>
      </c>
      <c r="GX16" s="9">
        <v>4.3540000000000001</v>
      </c>
      <c r="GY16" s="9">
        <v>0.27600000000000002</v>
      </c>
      <c r="GZ16" s="9">
        <v>0.09</v>
      </c>
      <c r="HA16" s="9">
        <v>0.186</v>
      </c>
      <c r="HB16" s="9">
        <v>1.4850000000000001</v>
      </c>
      <c r="HC16" s="9">
        <v>0.60199999999999998</v>
      </c>
      <c r="HD16" s="9">
        <v>0.88400000000000001</v>
      </c>
      <c r="HE16" s="9">
        <v>9.2999999999999999E-2</v>
      </c>
      <c r="HF16" s="9">
        <v>9.2999999999999999E-2</v>
      </c>
      <c r="HG16" s="9">
        <v>0</v>
      </c>
      <c r="HH16" s="9">
        <v>0.82099999999999995</v>
      </c>
      <c r="HI16" s="9">
        <v>0.49199999999999999</v>
      </c>
      <c r="HJ16" s="9">
        <v>0.32900000000000001</v>
      </c>
      <c r="HK16" s="9">
        <v>1.113</v>
      </c>
      <c r="HL16" s="9">
        <v>0</v>
      </c>
      <c r="HM16" s="9">
        <v>1.113</v>
      </c>
      <c r="HN16" s="9">
        <v>6.0890000000000004</v>
      </c>
      <c r="HO16" s="9">
        <v>3.1869999999999998</v>
      </c>
      <c r="HP16" s="9">
        <v>2.9020000000000001</v>
      </c>
      <c r="HQ16" s="9">
        <v>2.72</v>
      </c>
      <c r="HR16" s="9">
        <v>1.635</v>
      </c>
      <c r="HS16" s="9">
        <v>1.0840000000000001</v>
      </c>
      <c r="HT16" s="9">
        <v>3.4039999999999999</v>
      </c>
      <c r="HU16" s="9">
        <v>1.8120000000000001</v>
      </c>
      <c r="HV16" s="9">
        <v>1.5920000000000001</v>
      </c>
      <c r="HW16" s="9">
        <v>1.7589999999999999</v>
      </c>
      <c r="HX16" s="9">
        <v>0.93300000000000005</v>
      </c>
      <c r="HY16" s="9">
        <v>0.82499999999999996</v>
      </c>
      <c r="HZ16" s="9">
        <v>2.4820000000000002</v>
      </c>
      <c r="IA16" s="9">
        <v>0.94699999999999995</v>
      </c>
      <c r="IB16" s="9">
        <v>1.5349999999999999</v>
      </c>
      <c r="IC16" s="9">
        <v>1.6879999999999999</v>
      </c>
      <c r="ID16" s="9">
        <v>0.81899999999999995</v>
      </c>
      <c r="IE16" s="9">
        <v>0.86899999999999999</v>
      </c>
      <c r="IF16" s="9">
        <v>4.0519999999999996</v>
      </c>
      <c r="IG16" s="9">
        <v>2.2010000000000001</v>
      </c>
      <c r="IH16" s="9">
        <v>1.851</v>
      </c>
      <c r="II16" s="9">
        <v>2.0739999999999998</v>
      </c>
      <c r="IJ16" s="9">
        <v>1.1599999999999999</v>
      </c>
      <c r="IK16" s="9">
        <v>0.91400000000000003</v>
      </c>
      <c r="IL16" s="9">
        <v>0.08</v>
      </c>
      <c r="IM16" s="9">
        <v>0</v>
      </c>
      <c r="IN16" s="9">
        <v>0.08</v>
      </c>
      <c r="IO16" s="9">
        <v>0.23899999999999999</v>
      </c>
      <c r="IP16" s="9">
        <v>0.23899999999999999</v>
      </c>
      <c r="IQ16" s="9">
        <v>0</v>
      </c>
    </row>
    <row r="17" spans="1:251">
      <c r="A17" s="10">
        <v>44228</v>
      </c>
      <c r="B17" s="9">
        <v>3.5579999999999998</v>
      </c>
      <c r="C17" s="9">
        <v>27.181999999999999</v>
      </c>
      <c r="D17" s="9">
        <v>13.473000000000001</v>
      </c>
      <c r="E17" s="9">
        <v>13.709</v>
      </c>
      <c r="F17" s="9">
        <v>0.5</v>
      </c>
      <c r="G17" s="9">
        <v>0</v>
      </c>
      <c r="H17" s="9">
        <v>0.5</v>
      </c>
      <c r="I17" s="9">
        <v>3.343</v>
      </c>
      <c r="J17" s="9">
        <v>1.63</v>
      </c>
      <c r="K17" s="9">
        <v>1.712</v>
      </c>
      <c r="L17" s="9">
        <v>0.33800000000000002</v>
      </c>
      <c r="M17" s="9">
        <v>0.11799999999999999</v>
      </c>
      <c r="N17" s="9">
        <v>0.22</v>
      </c>
      <c r="O17" s="9">
        <v>1.6970000000000001</v>
      </c>
      <c r="P17" s="9">
        <v>0.435</v>
      </c>
      <c r="Q17" s="9">
        <v>1.262</v>
      </c>
      <c r="R17" s="9">
        <v>1.3</v>
      </c>
      <c r="S17" s="9">
        <v>0.51200000000000001</v>
      </c>
      <c r="T17" s="9">
        <v>0.78800000000000003</v>
      </c>
      <c r="U17" s="9">
        <v>7.7990000000000004</v>
      </c>
      <c r="V17" s="9">
        <v>3.8639999999999999</v>
      </c>
      <c r="W17" s="9">
        <v>3.9350000000000001</v>
      </c>
      <c r="X17" s="9">
        <v>1.18</v>
      </c>
      <c r="Y17" s="9">
        <v>0.48599999999999999</v>
      </c>
      <c r="Z17" s="9">
        <v>0.69399999999999995</v>
      </c>
      <c r="AA17" s="9">
        <v>2.4910000000000001</v>
      </c>
      <c r="AB17" s="9">
        <v>1.012</v>
      </c>
      <c r="AC17" s="9">
        <v>1.48</v>
      </c>
      <c r="AD17" s="9">
        <v>2.2970000000000002</v>
      </c>
      <c r="AE17" s="9">
        <v>1.2849999999999999</v>
      </c>
      <c r="AF17" s="9">
        <v>1.012</v>
      </c>
      <c r="AG17" s="9">
        <v>9.9</v>
      </c>
      <c r="AH17" s="9">
        <v>5.4240000000000004</v>
      </c>
      <c r="AI17" s="9">
        <v>4.476</v>
      </c>
      <c r="AJ17" s="9">
        <v>1.145</v>
      </c>
      <c r="AK17" s="9">
        <v>0.80100000000000005</v>
      </c>
      <c r="AL17" s="9">
        <v>0.34399999999999997</v>
      </c>
      <c r="AM17" s="9">
        <v>1.6719999999999999</v>
      </c>
      <c r="AN17" s="9">
        <v>0.97199999999999998</v>
      </c>
      <c r="AO17" s="9">
        <v>0.7</v>
      </c>
      <c r="AP17" s="9">
        <v>0</v>
      </c>
      <c r="AQ17" s="9">
        <v>0</v>
      </c>
      <c r="AR17" s="9">
        <v>0</v>
      </c>
      <c r="AS17" s="9">
        <v>0.14399999999999999</v>
      </c>
      <c r="AT17" s="9">
        <v>0</v>
      </c>
      <c r="AU17" s="9">
        <v>0.14399999999999999</v>
      </c>
      <c r="AV17" s="9">
        <v>0</v>
      </c>
      <c r="AW17" s="9">
        <v>0</v>
      </c>
      <c r="AX17" s="9">
        <v>0</v>
      </c>
      <c r="AY17" s="9">
        <v>0.13600000000000001</v>
      </c>
      <c r="AZ17" s="9">
        <v>0.13600000000000001</v>
      </c>
      <c r="BA17" s="9">
        <v>0</v>
      </c>
      <c r="BB17" s="9">
        <v>9.1080000000000005</v>
      </c>
      <c r="BC17" s="9">
        <v>5.9820000000000002</v>
      </c>
      <c r="BD17" s="9">
        <v>3.1259999999999999</v>
      </c>
      <c r="BE17" s="9">
        <v>20.547000000000001</v>
      </c>
      <c r="BF17" s="9">
        <v>11.148999999999999</v>
      </c>
      <c r="BG17" s="9">
        <v>9.3979999999999997</v>
      </c>
      <c r="BH17" s="9">
        <v>5.54</v>
      </c>
      <c r="BI17" s="9">
        <v>1.833</v>
      </c>
      <c r="BJ17" s="9">
        <v>3.7069999999999999</v>
      </c>
      <c r="BK17" s="9">
        <v>21.946000000000002</v>
      </c>
      <c r="BL17" s="9">
        <v>11.702999999999999</v>
      </c>
      <c r="BM17" s="9">
        <v>10.243</v>
      </c>
      <c r="BN17" s="9">
        <v>5.3639999999999999</v>
      </c>
      <c r="BO17" s="9">
        <v>1.833</v>
      </c>
      <c r="BP17" s="9">
        <v>3.5310000000000001</v>
      </c>
      <c r="BQ17" s="9">
        <v>21.567</v>
      </c>
      <c r="BR17" s="9">
        <v>11.612</v>
      </c>
      <c r="BS17" s="9">
        <v>9.9550000000000001</v>
      </c>
      <c r="BT17" s="9">
        <v>1.601</v>
      </c>
      <c r="BU17" s="9">
        <v>0.57299999999999995</v>
      </c>
      <c r="BV17" s="9">
        <v>1.028</v>
      </c>
      <c r="BW17" s="9">
        <v>6.1459999999999999</v>
      </c>
      <c r="BX17" s="9">
        <v>2.9980000000000002</v>
      </c>
      <c r="BY17" s="9">
        <v>3.1480000000000001</v>
      </c>
      <c r="BZ17" s="9">
        <v>2.2679999999999998</v>
      </c>
      <c r="CA17" s="9">
        <v>0.874</v>
      </c>
      <c r="CB17" s="9">
        <v>1.393</v>
      </c>
      <c r="CC17" s="9">
        <v>11.536</v>
      </c>
      <c r="CD17" s="9">
        <v>6.4530000000000003</v>
      </c>
      <c r="CE17" s="9">
        <v>5.0830000000000002</v>
      </c>
      <c r="CF17" s="9">
        <v>1.5089999999999999</v>
      </c>
      <c r="CG17" s="9">
        <v>0.65100000000000002</v>
      </c>
      <c r="CH17" s="9">
        <v>0.85799999999999998</v>
      </c>
      <c r="CI17" s="9">
        <v>7.6360000000000001</v>
      </c>
      <c r="CJ17" s="9">
        <v>4.391</v>
      </c>
      <c r="CK17" s="9">
        <v>3.2450000000000001</v>
      </c>
      <c r="CL17" s="9">
        <v>0.75800000000000001</v>
      </c>
      <c r="CM17" s="9">
        <v>0.223</v>
      </c>
      <c r="CN17" s="9">
        <v>0.53500000000000003</v>
      </c>
      <c r="CO17" s="9">
        <v>3.9009999999999998</v>
      </c>
      <c r="CP17" s="9">
        <v>2.0619999999999998</v>
      </c>
      <c r="CQ17" s="9">
        <v>1.8380000000000001</v>
      </c>
      <c r="CR17" s="9">
        <v>1.4950000000000001</v>
      </c>
      <c r="CS17" s="9">
        <v>0.38500000000000001</v>
      </c>
      <c r="CT17" s="9">
        <v>1.1100000000000001</v>
      </c>
      <c r="CU17" s="9">
        <v>3.8839999999999999</v>
      </c>
      <c r="CV17" s="9">
        <v>2.161</v>
      </c>
      <c r="CW17" s="9">
        <v>1.7230000000000001</v>
      </c>
      <c r="CX17" s="9">
        <v>0.53200000000000003</v>
      </c>
      <c r="CY17" s="9">
        <v>0.122</v>
      </c>
      <c r="CZ17" s="9">
        <v>0.41</v>
      </c>
      <c r="DA17" s="9">
        <v>2.3279999999999998</v>
      </c>
      <c r="DB17" s="9">
        <v>1.232</v>
      </c>
      <c r="DC17" s="9">
        <v>1.097</v>
      </c>
      <c r="DD17" s="9">
        <v>0.96299999999999997</v>
      </c>
      <c r="DE17" s="9">
        <v>0.26300000000000001</v>
      </c>
      <c r="DF17" s="9">
        <v>0.69899999999999995</v>
      </c>
      <c r="DG17" s="9">
        <v>1.556</v>
      </c>
      <c r="DH17" s="9">
        <v>0.92900000000000005</v>
      </c>
      <c r="DI17" s="9">
        <v>0.627</v>
      </c>
      <c r="DJ17" s="9">
        <v>0.17599999999999999</v>
      </c>
      <c r="DK17" s="9">
        <v>0</v>
      </c>
      <c r="DL17" s="9">
        <v>0.17599999999999999</v>
      </c>
      <c r="DM17" s="9">
        <v>0.379</v>
      </c>
      <c r="DN17" s="9">
        <v>9.0999999999999998E-2</v>
      </c>
      <c r="DO17" s="9">
        <v>0.28799999999999998</v>
      </c>
      <c r="DP17" s="9">
        <v>4.2279999999999998</v>
      </c>
      <c r="DQ17" s="9">
        <v>1.385</v>
      </c>
      <c r="DR17" s="9">
        <v>2.843</v>
      </c>
      <c r="DS17" s="9">
        <v>18.765000000000001</v>
      </c>
      <c r="DT17" s="9">
        <v>9.7449999999999992</v>
      </c>
      <c r="DU17" s="9">
        <v>9.02</v>
      </c>
      <c r="DV17" s="9">
        <v>2.1080000000000001</v>
      </c>
      <c r="DW17" s="9">
        <v>0.45</v>
      </c>
      <c r="DX17" s="9">
        <v>1.6579999999999999</v>
      </c>
      <c r="DY17" s="9">
        <v>12.122</v>
      </c>
      <c r="DZ17" s="9">
        <v>6.093</v>
      </c>
      <c r="EA17" s="9">
        <v>6.0289999999999999</v>
      </c>
      <c r="EB17" s="9">
        <v>1.133</v>
      </c>
      <c r="EC17" s="9">
        <v>0.25</v>
      </c>
      <c r="ED17" s="9">
        <v>0.88300000000000001</v>
      </c>
      <c r="EE17" s="9">
        <v>5.0839999999999996</v>
      </c>
      <c r="EF17" s="9">
        <v>2.952</v>
      </c>
      <c r="EG17" s="9">
        <v>2.1320000000000001</v>
      </c>
      <c r="EH17" s="9">
        <v>0.97499999999999998</v>
      </c>
      <c r="EI17" s="9">
        <v>0.2</v>
      </c>
      <c r="EJ17" s="9">
        <v>0.77500000000000002</v>
      </c>
      <c r="EK17" s="9">
        <v>7.0380000000000003</v>
      </c>
      <c r="EL17" s="9">
        <v>3.141</v>
      </c>
      <c r="EM17" s="9">
        <v>3.8969999999999998</v>
      </c>
      <c r="EN17" s="9">
        <v>0.2</v>
      </c>
      <c r="EO17" s="9">
        <v>0</v>
      </c>
      <c r="EP17" s="9">
        <v>0.2</v>
      </c>
      <c r="EQ17" s="9">
        <v>0.46600000000000003</v>
      </c>
      <c r="ER17" s="9">
        <v>0</v>
      </c>
      <c r="ES17" s="9">
        <v>0.46600000000000003</v>
      </c>
      <c r="ET17" s="9">
        <v>0.625</v>
      </c>
      <c r="EU17" s="9">
        <v>0.248</v>
      </c>
      <c r="EV17" s="9">
        <v>0.377</v>
      </c>
      <c r="EW17" s="9">
        <v>2.6680000000000001</v>
      </c>
      <c r="EX17" s="9">
        <v>1.302</v>
      </c>
      <c r="EY17" s="9">
        <v>1.367</v>
      </c>
      <c r="EZ17" s="9">
        <v>0.93</v>
      </c>
      <c r="FA17" s="9">
        <v>0.40699999999999997</v>
      </c>
      <c r="FB17" s="9">
        <v>0.52300000000000002</v>
      </c>
      <c r="FC17" s="9">
        <v>2.4950000000000001</v>
      </c>
      <c r="FD17" s="9">
        <v>1.579</v>
      </c>
      <c r="FE17" s="9">
        <v>0.91600000000000004</v>
      </c>
      <c r="FF17" s="9">
        <v>0.36499999999999999</v>
      </c>
      <c r="FG17" s="9">
        <v>0.28000000000000003</v>
      </c>
      <c r="FH17" s="9">
        <v>8.4000000000000005E-2</v>
      </c>
      <c r="FI17" s="9">
        <v>1.0149999999999999</v>
      </c>
      <c r="FJ17" s="9">
        <v>0.77100000000000002</v>
      </c>
      <c r="FK17" s="9">
        <v>0.24299999999999999</v>
      </c>
      <c r="FL17" s="9">
        <v>1.113</v>
      </c>
      <c r="FM17" s="9">
        <v>0.32100000000000001</v>
      </c>
      <c r="FN17" s="9">
        <v>0.79200000000000004</v>
      </c>
      <c r="FO17" s="9">
        <v>3.0529999999999999</v>
      </c>
      <c r="FP17" s="9">
        <v>1.831</v>
      </c>
      <c r="FQ17" s="9">
        <v>1.2230000000000001</v>
      </c>
      <c r="FR17" s="9">
        <v>0.68100000000000005</v>
      </c>
      <c r="FS17" s="9">
        <v>0.20300000000000001</v>
      </c>
      <c r="FT17" s="9">
        <v>0.47799999999999998</v>
      </c>
      <c r="FU17" s="9">
        <v>1.57</v>
      </c>
      <c r="FV17" s="9">
        <v>0.67200000000000004</v>
      </c>
      <c r="FW17" s="9">
        <v>0.89800000000000002</v>
      </c>
      <c r="FX17" s="9">
        <v>0.432</v>
      </c>
      <c r="FY17" s="9">
        <v>0.11799999999999999</v>
      </c>
      <c r="FZ17" s="9">
        <v>0.315</v>
      </c>
      <c r="GA17" s="9">
        <v>1.484</v>
      </c>
      <c r="GB17" s="9">
        <v>1.159</v>
      </c>
      <c r="GC17" s="9">
        <v>0.32500000000000001</v>
      </c>
      <c r="GD17" s="9">
        <v>0.19800000000000001</v>
      </c>
      <c r="GE17" s="9">
        <v>0.127</v>
      </c>
      <c r="GF17" s="9">
        <v>7.1999999999999995E-2</v>
      </c>
      <c r="GG17" s="9">
        <v>0.127</v>
      </c>
      <c r="GH17" s="9">
        <v>0.127</v>
      </c>
      <c r="GI17" s="9">
        <v>0</v>
      </c>
      <c r="GJ17" s="9">
        <v>3.1779999999999999</v>
      </c>
      <c r="GK17" s="9">
        <v>0.99299999999999999</v>
      </c>
      <c r="GL17" s="9">
        <v>2.1840000000000002</v>
      </c>
      <c r="GM17" s="9">
        <v>1.9630000000000001</v>
      </c>
      <c r="GN17" s="9">
        <v>0.59599999999999997</v>
      </c>
      <c r="GO17" s="9">
        <v>1.367</v>
      </c>
      <c r="GP17" s="9">
        <v>11.023</v>
      </c>
      <c r="GQ17" s="9">
        <v>5.89</v>
      </c>
      <c r="GR17" s="9">
        <v>5.1319999999999997</v>
      </c>
      <c r="GS17" s="9">
        <v>0.314</v>
      </c>
      <c r="GT17" s="9">
        <v>0.159</v>
      </c>
      <c r="GU17" s="9">
        <v>0.155</v>
      </c>
      <c r="GV17" s="9">
        <v>8.2439999999999998</v>
      </c>
      <c r="GW17" s="9">
        <v>4.4429999999999996</v>
      </c>
      <c r="GX17" s="9">
        <v>3.8010000000000002</v>
      </c>
      <c r="GY17" s="9">
        <v>8.4000000000000005E-2</v>
      </c>
      <c r="GZ17" s="9">
        <v>8.4000000000000005E-2</v>
      </c>
      <c r="HA17" s="9">
        <v>0</v>
      </c>
      <c r="HB17" s="9">
        <v>1.946</v>
      </c>
      <c r="HC17" s="9">
        <v>0.89700000000000002</v>
      </c>
      <c r="HD17" s="9">
        <v>1.0489999999999999</v>
      </c>
      <c r="HE17" s="9">
        <v>0</v>
      </c>
      <c r="HF17" s="9">
        <v>0</v>
      </c>
      <c r="HG17" s="9">
        <v>0</v>
      </c>
      <c r="HH17" s="9">
        <v>0.73299999999999998</v>
      </c>
      <c r="HI17" s="9">
        <v>0.47299999999999998</v>
      </c>
      <c r="HJ17" s="9">
        <v>0.26</v>
      </c>
      <c r="HK17" s="9">
        <v>0.80700000000000005</v>
      </c>
      <c r="HL17" s="9">
        <v>0.221</v>
      </c>
      <c r="HM17" s="9">
        <v>0.58599999999999997</v>
      </c>
      <c r="HN17" s="9">
        <v>5.1390000000000002</v>
      </c>
      <c r="HO17" s="9">
        <v>1.734</v>
      </c>
      <c r="HP17" s="9">
        <v>3.4049999999999998</v>
      </c>
      <c r="HQ17" s="9">
        <v>3.4540000000000002</v>
      </c>
      <c r="HR17" s="9">
        <v>1.4119999999999999</v>
      </c>
      <c r="HS17" s="9">
        <v>2.0430000000000001</v>
      </c>
      <c r="HT17" s="9">
        <v>3.2480000000000002</v>
      </c>
      <c r="HU17" s="9">
        <v>1.163</v>
      </c>
      <c r="HV17" s="9">
        <v>2.0859999999999999</v>
      </c>
      <c r="HW17" s="9">
        <v>3.02</v>
      </c>
      <c r="HX17" s="9">
        <v>1.2989999999999999</v>
      </c>
      <c r="HY17" s="9">
        <v>1.7210000000000001</v>
      </c>
      <c r="HZ17" s="9">
        <v>2.2400000000000002</v>
      </c>
      <c r="IA17" s="9">
        <v>0.81499999999999995</v>
      </c>
      <c r="IB17" s="9">
        <v>1.425</v>
      </c>
      <c r="IC17" s="9">
        <v>1.7869999999999999</v>
      </c>
      <c r="ID17" s="9">
        <v>0.53900000000000003</v>
      </c>
      <c r="IE17" s="9">
        <v>1.248</v>
      </c>
      <c r="IF17" s="9">
        <v>2.9849999999999999</v>
      </c>
      <c r="IG17" s="9">
        <v>0.92600000000000005</v>
      </c>
      <c r="IH17" s="9">
        <v>2.0590000000000002</v>
      </c>
      <c r="II17" s="9">
        <v>2.298</v>
      </c>
      <c r="IJ17" s="9">
        <v>1.222</v>
      </c>
      <c r="IK17" s="9">
        <v>1.0760000000000001</v>
      </c>
      <c r="IL17" s="9">
        <v>0.245</v>
      </c>
      <c r="IM17" s="9">
        <v>0.04</v>
      </c>
      <c r="IN17" s="9">
        <v>0.20599999999999999</v>
      </c>
      <c r="IO17" s="9">
        <v>0.2</v>
      </c>
      <c r="IP17" s="9">
        <v>5.8000000000000003E-2</v>
      </c>
      <c r="IQ17" s="9">
        <v>0.14299999999999999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4080</v>
      </c>
      <c r="C1" s="3" t="s">
        <v>4081</v>
      </c>
      <c r="D1" s="3" t="s">
        <v>4082</v>
      </c>
      <c r="E1" s="3" t="s">
        <v>4083</v>
      </c>
      <c r="F1" s="3" t="s">
        <v>4084</v>
      </c>
      <c r="G1" s="3" t="s">
        <v>4085</v>
      </c>
      <c r="H1" s="3" t="s">
        <v>4086</v>
      </c>
      <c r="I1" s="3" t="s">
        <v>4087</v>
      </c>
      <c r="J1" s="3" t="s">
        <v>4088</v>
      </c>
      <c r="K1" s="3" t="s">
        <v>4089</v>
      </c>
      <c r="L1" s="3" t="s">
        <v>4090</v>
      </c>
      <c r="M1" s="3" t="s">
        <v>4091</v>
      </c>
      <c r="N1" s="3" t="s">
        <v>4092</v>
      </c>
      <c r="O1" s="3" t="s">
        <v>4093</v>
      </c>
      <c r="P1" s="3" t="s">
        <v>4094</v>
      </c>
      <c r="Q1" s="3" t="s">
        <v>4095</v>
      </c>
      <c r="R1" s="3" t="s">
        <v>4096</v>
      </c>
      <c r="S1" s="3" t="s">
        <v>4097</v>
      </c>
      <c r="T1" s="3" t="s">
        <v>4098</v>
      </c>
      <c r="U1" s="3" t="s">
        <v>4099</v>
      </c>
      <c r="V1" s="3" t="s">
        <v>4100</v>
      </c>
      <c r="W1" s="3" t="s">
        <v>4101</v>
      </c>
      <c r="X1" s="3" t="s">
        <v>4102</v>
      </c>
      <c r="Y1" s="3" t="s">
        <v>4103</v>
      </c>
      <c r="Z1" s="3" t="s">
        <v>4104</v>
      </c>
      <c r="AA1" s="3" t="s">
        <v>4105</v>
      </c>
      <c r="AB1" s="3" t="s">
        <v>4106</v>
      </c>
      <c r="AC1" s="3" t="s">
        <v>4107</v>
      </c>
      <c r="AD1" s="3" t="s">
        <v>4108</v>
      </c>
      <c r="AE1" s="3" t="s">
        <v>4109</v>
      </c>
      <c r="AF1" s="3" t="s">
        <v>4110</v>
      </c>
      <c r="AG1" s="3" t="s">
        <v>4111</v>
      </c>
      <c r="AH1" s="3" t="s">
        <v>4112</v>
      </c>
      <c r="AI1" s="3" t="s">
        <v>4113</v>
      </c>
      <c r="AJ1" s="3" t="s">
        <v>4114</v>
      </c>
      <c r="AK1" s="3" t="s">
        <v>4115</v>
      </c>
      <c r="AL1" s="3" t="s">
        <v>4116</v>
      </c>
      <c r="AM1" s="3" t="s">
        <v>4117</v>
      </c>
      <c r="AN1" s="3" t="s">
        <v>4118</v>
      </c>
      <c r="AO1" s="3" t="s">
        <v>4119</v>
      </c>
      <c r="AP1" s="3" t="s">
        <v>4120</v>
      </c>
      <c r="AQ1" s="3" t="s">
        <v>4121</v>
      </c>
      <c r="AR1" s="3" t="s">
        <v>4122</v>
      </c>
      <c r="AS1" s="3" t="s">
        <v>4123</v>
      </c>
      <c r="AT1" s="3" t="s">
        <v>4124</v>
      </c>
      <c r="AU1" s="3" t="s">
        <v>4125</v>
      </c>
      <c r="AV1" s="3" t="s">
        <v>4126</v>
      </c>
      <c r="AW1" s="3" t="s">
        <v>4127</v>
      </c>
      <c r="AX1" s="3" t="s">
        <v>4128</v>
      </c>
      <c r="AY1" s="3" t="s">
        <v>4129</v>
      </c>
      <c r="AZ1" s="3" t="s">
        <v>4130</v>
      </c>
      <c r="BA1" s="3" t="s">
        <v>4131</v>
      </c>
      <c r="BB1" s="3" t="s">
        <v>4132</v>
      </c>
      <c r="BC1" s="3" t="s">
        <v>4133</v>
      </c>
      <c r="BD1" s="3" t="s">
        <v>4134</v>
      </c>
      <c r="BE1" s="3" t="s">
        <v>4135</v>
      </c>
      <c r="BF1" s="3" t="s">
        <v>4136</v>
      </c>
      <c r="BG1" s="3" t="s">
        <v>4137</v>
      </c>
      <c r="BH1" s="3" t="s">
        <v>4138</v>
      </c>
      <c r="BI1" s="3" t="s">
        <v>4139</v>
      </c>
      <c r="BJ1" s="3" t="s">
        <v>4140</v>
      </c>
      <c r="BK1" s="3" t="s">
        <v>4141</v>
      </c>
      <c r="BL1" s="3" t="s">
        <v>4142</v>
      </c>
      <c r="BM1" s="3" t="s">
        <v>4143</v>
      </c>
      <c r="BN1" s="3" t="s">
        <v>4144</v>
      </c>
      <c r="BO1" s="3" t="s">
        <v>4145</v>
      </c>
      <c r="BP1" s="3" t="s">
        <v>4146</v>
      </c>
      <c r="BQ1" s="3" t="s">
        <v>4147</v>
      </c>
      <c r="BR1" s="3" t="s">
        <v>4148</v>
      </c>
      <c r="BS1" s="3" t="s">
        <v>4149</v>
      </c>
      <c r="BT1" s="3" t="s">
        <v>4150</v>
      </c>
      <c r="BU1" s="3" t="s">
        <v>4151</v>
      </c>
      <c r="BV1" s="3" t="s">
        <v>4152</v>
      </c>
      <c r="BW1" s="3" t="s">
        <v>4153</v>
      </c>
      <c r="BX1" s="3" t="s">
        <v>4154</v>
      </c>
      <c r="BY1" s="3" t="s">
        <v>4155</v>
      </c>
      <c r="BZ1" s="3" t="s">
        <v>4156</v>
      </c>
      <c r="CA1" s="3" t="s">
        <v>4157</v>
      </c>
      <c r="CB1" s="3" t="s">
        <v>4158</v>
      </c>
      <c r="CC1" s="3" t="s">
        <v>4159</v>
      </c>
      <c r="CD1" s="3" t="s">
        <v>4160</v>
      </c>
      <c r="CE1" s="3" t="s">
        <v>4161</v>
      </c>
      <c r="CF1" s="3" t="s">
        <v>4162</v>
      </c>
      <c r="CG1" s="3" t="s">
        <v>4163</v>
      </c>
      <c r="CH1" s="3" t="s">
        <v>4164</v>
      </c>
      <c r="CI1" s="3" t="s">
        <v>4165</v>
      </c>
      <c r="CJ1" s="3" t="s">
        <v>4166</v>
      </c>
      <c r="CK1" s="3" t="s">
        <v>4167</v>
      </c>
      <c r="CL1" s="3" t="s">
        <v>4168</v>
      </c>
      <c r="CM1" s="3" t="s">
        <v>4169</v>
      </c>
      <c r="CN1" s="3" t="s">
        <v>4170</v>
      </c>
      <c r="CO1" s="3" t="s">
        <v>4171</v>
      </c>
      <c r="CP1" s="3" t="s">
        <v>4172</v>
      </c>
      <c r="CQ1" s="3" t="s">
        <v>4173</v>
      </c>
      <c r="CR1" s="3" t="s">
        <v>4174</v>
      </c>
      <c r="CS1" s="3" t="s">
        <v>4175</v>
      </c>
      <c r="CT1" s="3" t="s">
        <v>4176</v>
      </c>
      <c r="CU1" s="3" t="s">
        <v>4177</v>
      </c>
      <c r="CV1" s="3" t="s">
        <v>4178</v>
      </c>
      <c r="CW1" s="3" t="s">
        <v>4179</v>
      </c>
      <c r="CX1" s="3" t="s">
        <v>4180</v>
      </c>
      <c r="CY1" s="3" t="s">
        <v>4181</v>
      </c>
      <c r="CZ1" s="3" t="s">
        <v>4182</v>
      </c>
      <c r="DA1" s="3" t="s">
        <v>4183</v>
      </c>
      <c r="DB1" s="3" t="s">
        <v>4184</v>
      </c>
      <c r="DC1" s="3" t="s">
        <v>4185</v>
      </c>
      <c r="DD1" s="3" t="s">
        <v>4186</v>
      </c>
      <c r="DE1" s="3" t="s">
        <v>4187</v>
      </c>
      <c r="DF1" s="3" t="s">
        <v>5018</v>
      </c>
      <c r="DG1" s="3" t="s">
        <v>5019</v>
      </c>
      <c r="DH1" s="3" t="s">
        <v>5020</v>
      </c>
      <c r="DI1" s="3" t="s">
        <v>5021</v>
      </c>
      <c r="DJ1" s="3" t="s">
        <v>5022</v>
      </c>
      <c r="DK1" s="3" t="s">
        <v>5023</v>
      </c>
      <c r="DL1" s="3" t="s">
        <v>5024</v>
      </c>
      <c r="DM1" s="3" t="s">
        <v>5025</v>
      </c>
      <c r="DN1" s="3" t="s">
        <v>5026</v>
      </c>
      <c r="DO1" s="3" t="s">
        <v>5027</v>
      </c>
      <c r="DP1" s="3" t="s">
        <v>5028</v>
      </c>
      <c r="DQ1" s="3" t="s">
        <v>5029</v>
      </c>
      <c r="DR1" s="3" t="s">
        <v>5126</v>
      </c>
      <c r="DS1" s="3" t="s">
        <v>5127</v>
      </c>
      <c r="DT1" s="3" t="s">
        <v>5128</v>
      </c>
      <c r="DU1" s="3" t="s">
        <v>5129</v>
      </c>
      <c r="DV1" s="3" t="s">
        <v>5130</v>
      </c>
      <c r="DW1" s="3" t="s">
        <v>5131</v>
      </c>
      <c r="DX1" s="3" t="s">
        <v>5132</v>
      </c>
      <c r="DY1" s="3" t="s">
        <v>5133</v>
      </c>
      <c r="DZ1" s="3" t="s">
        <v>5134</v>
      </c>
      <c r="EA1" s="3" t="s">
        <v>5135</v>
      </c>
      <c r="EB1" s="3" t="s">
        <v>5136</v>
      </c>
      <c r="EC1" s="3" t="s">
        <v>5137</v>
      </c>
      <c r="ED1" s="3" t="s">
        <v>5186</v>
      </c>
      <c r="EE1" s="3" t="s">
        <v>5187</v>
      </c>
      <c r="EF1" s="3" t="s">
        <v>5188</v>
      </c>
      <c r="EG1" s="3" t="s">
        <v>5189</v>
      </c>
      <c r="EH1" s="3" t="s">
        <v>5190</v>
      </c>
      <c r="EI1" s="3" t="s">
        <v>5191</v>
      </c>
      <c r="EJ1" s="3" t="s">
        <v>5288</v>
      </c>
      <c r="EK1" s="3" t="s">
        <v>5289</v>
      </c>
      <c r="EL1" s="3" t="s">
        <v>5290</v>
      </c>
      <c r="EM1" s="3" t="s">
        <v>5291</v>
      </c>
      <c r="EN1" s="3" t="s">
        <v>5292</v>
      </c>
      <c r="EO1" s="3" t="s">
        <v>5293</v>
      </c>
      <c r="EP1" s="3" t="s">
        <v>5294</v>
      </c>
      <c r="EQ1" s="3" t="s">
        <v>5295</v>
      </c>
      <c r="ER1" s="3" t="s">
        <v>5296</v>
      </c>
      <c r="ES1" s="3" t="s">
        <v>5297</v>
      </c>
      <c r="ET1" s="3" t="s">
        <v>5298</v>
      </c>
      <c r="EU1" s="3" t="s">
        <v>5299</v>
      </c>
      <c r="EV1" s="3" t="s">
        <v>5348</v>
      </c>
      <c r="EW1" s="3" t="s">
        <v>5349</v>
      </c>
      <c r="EX1" s="3" t="s">
        <v>5350</v>
      </c>
      <c r="EY1" s="3" t="s">
        <v>5351</v>
      </c>
      <c r="EZ1" s="3" t="s">
        <v>5352</v>
      </c>
      <c r="FA1" s="3" t="s">
        <v>5353</v>
      </c>
      <c r="FB1" s="3" t="s">
        <v>5402</v>
      </c>
      <c r="FC1" s="3" t="s">
        <v>5403</v>
      </c>
      <c r="FD1" s="3" t="s">
        <v>5404</v>
      </c>
      <c r="FE1" s="3" t="s">
        <v>5405</v>
      </c>
      <c r="FF1" s="3" t="s">
        <v>5406</v>
      </c>
      <c r="FG1" s="3" t="s">
        <v>5407</v>
      </c>
      <c r="FH1" s="3" t="s">
        <v>4188</v>
      </c>
      <c r="FI1" s="3" t="s">
        <v>4189</v>
      </c>
      <c r="FJ1" s="3" t="s">
        <v>4190</v>
      </c>
      <c r="FK1" s="3" t="s">
        <v>4191</v>
      </c>
      <c r="FL1" s="3" t="s">
        <v>4192</v>
      </c>
      <c r="FM1" s="3" t="s">
        <v>4193</v>
      </c>
      <c r="FN1" s="3" t="s">
        <v>4194</v>
      </c>
      <c r="FO1" s="3" t="s">
        <v>4195</v>
      </c>
      <c r="FP1" s="3" t="s">
        <v>4196</v>
      </c>
      <c r="FQ1" s="3" t="s">
        <v>4197</v>
      </c>
      <c r="FR1" s="3" t="s">
        <v>4198</v>
      </c>
      <c r="FS1" s="3" t="s">
        <v>4199</v>
      </c>
      <c r="FT1" s="3" t="s">
        <v>4200</v>
      </c>
      <c r="FU1" s="3" t="s">
        <v>4201</v>
      </c>
      <c r="FV1" s="3" t="s">
        <v>4202</v>
      </c>
      <c r="FW1" s="3" t="s">
        <v>4203</v>
      </c>
      <c r="FX1" s="3" t="s">
        <v>4204</v>
      </c>
      <c r="FY1" s="3" t="s">
        <v>4205</v>
      </c>
      <c r="FZ1" s="3" t="s">
        <v>4206</v>
      </c>
      <c r="GA1" s="3" t="s">
        <v>4207</v>
      </c>
      <c r="GB1" s="3" t="s">
        <v>4208</v>
      </c>
      <c r="GC1" s="3" t="s">
        <v>4209</v>
      </c>
      <c r="GD1" s="3" t="s">
        <v>4210</v>
      </c>
      <c r="GE1" s="3" t="s">
        <v>4211</v>
      </c>
      <c r="GF1" s="3" t="s">
        <v>4212</v>
      </c>
      <c r="GG1" s="3" t="s">
        <v>4213</v>
      </c>
      <c r="GH1" s="3" t="s">
        <v>4214</v>
      </c>
      <c r="GI1" s="3" t="s">
        <v>4215</v>
      </c>
      <c r="GJ1" s="3" t="s">
        <v>4216</v>
      </c>
      <c r="GK1" s="3" t="s">
        <v>4217</v>
      </c>
      <c r="GL1" s="3" t="s">
        <v>4218</v>
      </c>
      <c r="GM1" s="3" t="s">
        <v>4219</v>
      </c>
      <c r="GN1" s="3" t="s">
        <v>4220</v>
      </c>
      <c r="GO1" s="3" t="s">
        <v>4221</v>
      </c>
      <c r="GP1" s="3" t="s">
        <v>4222</v>
      </c>
      <c r="GQ1" s="3" t="s">
        <v>4223</v>
      </c>
      <c r="GR1" s="3" t="s">
        <v>4224</v>
      </c>
      <c r="GS1" s="3" t="s">
        <v>4225</v>
      </c>
      <c r="GT1" s="3" t="s">
        <v>4226</v>
      </c>
      <c r="GU1" s="3" t="s">
        <v>4227</v>
      </c>
      <c r="GV1" s="3" t="s">
        <v>4228</v>
      </c>
      <c r="GW1" s="3" t="s">
        <v>4229</v>
      </c>
      <c r="GX1" s="3" t="s">
        <v>4230</v>
      </c>
      <c r="GY1" s="3" t="s">
        <v>4231</v>
      </c>
      <c r="GZ1" s="3" t="s">
        <v>4232</v>
      </c>
      <c r="HA1" s="3" t="s">
        <v>4233</v>
      </c>
      <c r="HB1" s="3" t="s">
        <v>4234</v>
      </c>
      <c r="HC1" s="3" t="s">
        <v>4235</v>
      </c>
      <c r="HD1" s="3" t="s">
        <v>4236</v>
      </c>
      <c r="HE1" s="3" t="s">
        <v>4237</v>
      </c>
      <c r="HF1" s="3" t="s">
        <v>4238</v>
      </c>
      <c r="HG1" s="3" t="s">
        <v>4239</v>
      </c>
      <c r="HH1" s="3" t="s">
        <v>4240</v>
      </c>
      <c r="HI1" s="3" t="s">
        <v>4241</v>
      </c>
      <c r="HJ1" s="3" t="s">
        <v>4242</v>
      </c>
      <c r="HK1" s="3" t="s">
        <v>4243</v>
      </c>
      <c r="HL1" s="3" t="s">
        <v>4244</v>
      </c>
      <c r="HM1" s="3" t="s">
        <v>4245</v>
      </c>
      <c r="HN1" s="3" t="s">
        <v>4246</v>
      </c>
      <c r="HO1" s="3" t="s">
        <v>4247</v>
      </c>
      <c r="HP1" s="3" t="s">
        <v>4248</v>
      </c>
      <c r="HQ1" s="3" t="s">
        <v>4249</v>
      </c>
      <c r="HR1" s="3" t="s">
        <v>4250</v>
      </c>
      <c r="HS1" s="3" t="s">
        <v>4251</v>
      </c>
      <c r="HT1" s="3" t="s">
        <v>4252</v>
      </c>
      <c r="HU1" s="3" t="s">
        <v>4253</v>
      </c>
      <c r="HV1" s="3" t="s">
        <v>4254</v>
      </c>
      <c r="HW1" s="3" t="s">
        <v>4255</v>
      </c>
      <c r="HX1" s="3" t="s">
        <v>4256</v>
      </c>
      <c r="HY1" s="3" t="s">
        <v>4257</v>
      </c>
      <c r="HZ1" s="3" t="s">
        <v>4258</v>
      </c>
      <c r="IA1" s="3" t="s">
        <v>4259</v>
      </c>
      <c r="IB1" s="3" t="s">
        <v>4260</v>
      </c>
      <c r="IC1" s="3" t="s">
        <v>4261</v>
      </c>
      <c r="ID1" s="3" t="s">
        <v>4262</v>
      </c>
      <c r="IE1" s="3" t="s">
        <v>4263</v>
      </c>
      <c r="IF1" s="3" t="s">
        <v>4264</v>
      </c>
      <c r="IG1" s="3" t="s">
        <v>4265</v>
      </c>
      <c r="IH1" s="3" t="s">
        <v>4266</v>
      </c>
      <c r="II1" s="3" t="s">
        <v>4267</v>
      </c>
      <c r="IJ1" s="3" t="s">
        <v>4268</v>
      </c>
      <c r="IK1" s="3" t="s">
        <v>4269</v>
      </c>
      <c r="IL1" s="3" t="s">
        <v>4270</v>
      </c>
      <c r="IM1" s="3" t="s">
        <v>4271</v>
      </c>
      <c r="IN1" s="3" t="s">
        <v>4272</v>
      </c>
      <c r="IO1" s="3" t="s">
        <v>4273</v>
      </c>
      <c r="IP1" s="3" t="s">
        <v>4274</v>
      </c>
      <c r="IQ1" s="3" t="s">
        <v>4275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4276</v>
      </c>
      <c r="C10" s="8" t="s">
        <v>4277</v>
      </c>
      <c r="D10" s="8" t="s">
        <v>4278</v>
      </c>
      <c r="E10" s="8" t="s">
        <v>4279</v>
      </c>
      <c r="F10" s="8" t="s">
        <v>4280</v>
      </c>
      <c r="G10" s="8" t="s">
        <v>4281</v>
      </c>
      <c r="H10" s="8" t="s">
        <v>4282</v>
      </c>
      <c r="I10" s="8" t="s">
        <v>4283</v>
      </c>
      <c r="J10" s="8" t="s">
        <v>4284</v>
      </c>
      <c r="K10" s="8" t="s">
        <v>4285</v>
      </c>
      <c r="L10" s="8" t="s">
        <v>4286</v>
      </c>
      <c r="M10" s="8" t="s">
        <v>4287</v>
      </c>
      <c r="N10" s="8" t="s">
        <v>4288</v>
      </c>
      <c r="O10" s="8" t="s">
        <v>4289</v>
      </c>
      <c r="P10" s="8" t="s">
        <v>4290</v>
      </c>
      <c r="Q10" s="8" t="s">
        <v>4291</v>
      </c>
      <c r="R10" s="8" t="s">
        <v>4292</v>
      </c>
      <c r="S10" s="8" t="s">
        <v>4293</v>
      </c>
      <c r="T10" s="8" t="s">
        <v>4294</v>
      </c>
      <c r="U10" s="8" t="s">
        <v>4295</v>
      </c>
      <c r="V10" s="8" t="s">
        <v>4296</v>
      </c>
      <c r="W10" s="8" t="s">
        <v>4297</v>
      </c>
      <c r="X10" s="8" t="s">
        <v>4298</v>
      </c>
      <c r="Y10" s="8" t="s">
        <v>4299</v>
      </c>
      <c r="Z10" s="8" t="s">
        <v>4300</v>
      </c>
      <c r="AA10" s="8" t="s">
        <v>4301</v>
      </c>
      <c r="AB10" s="8" t="s">
        <v>4302</v>
      </c>
      <c r="AC10" s="8" t="s">
        <v>4303</v>
      </c>
      <c r="AD10" s="8" t="s">
        <v>4304</v>
      </c>
      <c r="AE10" s="8" t="s">
        <v>4305</v>
      </c>
      <c r="AF10" s="8" t="s">
        <v>4306</v>
      </c>
      <c r="AG10" s="8" t="s">
        <v>4307</v>
      </c>
      <c r="AH10" s="8" t="s">
        <v>4308</v>
      </c>
      <c r="AI10" s="8" t="s">
        <v>4309</v>
      </c>
      <c r="AJ10" s="8" t="s">
        <v>4310</v>
      </c>
      <c r="AK10" s="8" t="s">
        <v>4311</v>
      </c>
      <c r="AL10" s="8" t="s">
        <v>4312</v>
      </c>
      <c r="AM10" s="8" t="s">
        <v>4313</v>
      </c>
      <c r="AN10" s="8" t="s">
        <v>4314</v>
      </c>
      <c r="AO10" s="8" t="s">
        <v>4315</v>
      </c>
      <c r="AP10" s="8" t="s">
        <v>4316</v>
      </c>
      <c r="AQ10" s="8" t="s">
        <v>4317</v>
      </c>
      <c r="AR10" s="8" t="s">
        <v>4318</v>
      </c>
      <c r="AS10" s="8" t="s">
        <v>4319</v>
      </c>
      <c r="AT10" s="8" t="s">
        <v>4320</v>
      </c>
      <c r="AU10" s="8" t="s">
        <v>4321</v>
      </c>
      <c r="AV10" s="8" t="s">
        <v>4322</v>
      </c>
      <c r="AW10" s="8" t="s">
        <v>4323</v>
      </c>
      <c r="AX10" s="8" t="s">
        <v>4324</v>
      </c>
      <c r="AY10" s="8" t="s">
        <v>4325</v>
      </c>
      <c r="AZ10" s="8" t="s">
        <v>4326</v>
      </c>
      <c r="BA10" s="8" t="s">
        <v>4327</v>
      </c>
      <c r="BB10" s="8" t="s">
        <v>4328</v>
      </c>
      <c r="BC10" s="8" t="s">
        <v>4329</v>
      </c>
      <c r="BD10" s="8" t="s">
        <v>4330</v>
      </c>
      <c r="BE10" s="8" t="s">
        <v>4331</v>
      </c>
      <c r="BF10" s="8" t="s">
        <v>4332</v>
      </c>
      <c r="BG10" s="8" t="s">
        <v>4333</v>
      </c>
      <c r="BH10" s="8" t="s">
        <v>4334</v>
      </c>
      <c r="BI10" s="8" t="s">
        <v>4335</v>
      </c>
      <c r="BJ10" s="8" t="s">
        <v>4336</v>
      </c>
      <c r="BK10" s="8" t="s">
        <v>4337</v>
      </c>
      <c r="BL10" s="8" t="s">
        <v>4338</v>
      </c>
      <c r="BM10" s="8" t="s">
        <v>4339</v>
      </c>
      <c r="BN10" s="8" t="s">
        <v>4340</v>
      </c>
      <c r="BO10" s="8" t="s">
        <v>4341</v>
      </c>
      <c r="BP10" s="8" t="s">
        <v>4342</v>
      </c>
      <c r="BQ10" s="8" t="s">
        <v>4343</v>
      </c>
      <c r="BR10" s="8" t="s">
        <v>4344</v>
      </c>
      <c r="BS10" s="8" t="s">
        <v>4345</v>
      </c>
      <c r="BT10" s="8" t="s">
        <v>4346</v>
      </c>
      <c r="BU10" s="8" t="s">
        <v>4347</v>
      </c>
      <c r="BV10" s="8" t="s">
        <v>4348</v>
      </c>
      <c r="BW10" s="8" t="s">
        <v>4349</v>
      </c>
      <c r="BX10" s="8" t="s">
        <v>4350</v>
      </c>
      <c r="BY10" s="8" t="s">
        <v>4351</v>
      </c>
      <c r="BZ10" s="8" t="s">
        <v>4352</v>
      </c>
      <c r="CA10" s="8" t="s">
        <v>4353</v>
      </c>
      <c r="CB10" s="8" t="s">
        <v>4354</v>
      </c>
      <c r="CC10" s="8" t="s">
        <v>4355</v>
      </c>
      <c r="CD10" s="8" t="s">
        <v>4356</v>
      </c>
      <c r="CE10" s="8" t="s">
        <v>4357</v>
      </c>
      <c r="CF10" s="8" t="s">
        <v>4358</v>
      </c>
      <c r="CG10" s="8" t="s">
        <v>4359</v>
      </c>
      <c r="CH10" s="8" t="s">
        <v>4360</v>
      </c>
      <c r="CI10" s="8" t="s">
        <v>4361</v>
      </c>
      <c r="CJ10" s="8" t="s">
        <v>4362</v>
      </c>
      <c r="CK10" s="8" t="s">
        <v>4363</v>
      </c>
      <c r="CL10" s="8" t="s">
        <v>4364</v>
      </c>
      <c r="CM10" s="8" t="s">
        <v>4365</v>
      </c>
      <c r="CN10" s="8" t="s">
        <v>4366</v>
      </c>
      <c r="CO10" s="8" t="s">
        <v>4367</v>
      </c>
      <c r="CP10" s="8" t="s">
        <v>4368</v>
      </c>
      <c r="CQ10" s="8" t="s">
        <v>4369</v>
      </c>
      <c r="CR10" s="8" t="s">
        <v>4370</v>
      </c>
      <c r="CS10" s="8" t="s">
        <v>4371</v>
      </c>
      <c r="CT10" s="8" t="s">
        <v>4372</v>
      </c>
      <c r="CU10" s="8" t="s">
        <v>4373</v>
      </c>
      <c r="CV10" s="8" t="s">
        <v>4374</v>
      </c>
      <c r="CW10" s="8" t="s">
        <v>4375</v>
      </c>
      <c r="CX10" s="8" t="s">
        <v>4376</v>
      </c>
      <c r="CY10" s="8" t="s">
        <v>4377</v>
      </c>
      <c r="CZ10" s="8" t="s">
        <v>4378</v>
      </c>
      <c r="DA10" s="8" t="s">
        <v>4379</v>
      </c>
      <c r="DB10" s="8" t="s">
        <v>4380</v>
      </c>
      <c r="DC10" s="8" t="s">
        <v>4381</v>
      </c>
      <c r="DD10" s="8" t="s">
        <v>4382</v>
      </c>
      <c r="DE10" s="8" t="s">
        <v>4383</v>
      </c>
      <c r="DF10" s="8" t="s">
        <v>4384</v>
      </c>
      <c r="DG10" s="8" t="s">
        <v>4385</v>
      </c>
      <c r="DH10" s="8" t="s">
        <v>4386</v>
      </c>
      <c r="DI10" s="8" t="s">
        <v>4387</v>
      </c>
      <c r="DJ10" s="8" t="s">
        <v>4388</v>
      </c>
      <c r="DK10" s="8" t="s">
        <v>4389</v>
      </c>
      <c r="DL10" s="8" t="s">
        <v>4390</v>
      </c>
      <c r="DM10" s="8" t="s">
        <v>4391</v>
      </c>
      <c r="DN10" s="8" t="s">
        <v>4392</v>
      </c>
      <c r="DO10" s="8" t="s">
        <v>4393</v>
      </c>
      <c r="DP10" s="8" t="s">
        <v>4394</v>
      </c>
      <c r="DQ10" s="8" t="s">
        <v>4395</v>
      </c>
      <c r="DR10" s="8" t="s">
        <v>4396</v>
      </c>
      <c r="DS10" s="8" t="s">
        <v>4397</v>
      </c>
      <c r="DT10" s="8" t="s">
        <v>4398</v>
      </c>
      <c r="DU10" s="8" t="s">
        <v>4399</v>
      </c>
      <c r="DV10" s="8" t="s">
        <v>4400</v>
      </c>
      <c r="DW10" s="8" t="s">
        <v>4401</v>
      </c>
      <c r="DX10" s="8" t="s">
        <v>4402</v>
      </c>
      <c r="DY10" s="8" t="s">
        <v>4403</v>
      </c>
      <c r="DZ10" s="8" t="s">
        <v>4404</v>
      </c>
      <c r="EA10" s="8" t="s">
        <v>4405</v>
      </c>
      <c r="EB10" s="8" t="s">
        <v>4406</v>
      </c>
      <c r="EC10" s="8" t="s">
        <v>4407</v>
      </c>
      <c r="ED10" s="8" t="s">
        <v>4408</v>
      </c>
      <c r="EE10" s="8" t="s">
        <v>4409</v>
      </c>
      <c r="EF10" s="8" t="s">
        <v>4410</v>
      </c>
      <c r="EG10" s="8" t="s">
        <v>4411</v>
      </c>
      <c r="EH10" s="8" t="s">
        <v>4412</v>
      </c>
      <c r="EI10" s="8" t="s">
        <v>4413</v>
      </c>
      <c r="EJ10" s="8" t="s">
        <v>4414</v>
      </c>
      <c r="EK10" s="8" t="s">
        <v>4415</v>
      </c>
      <c r="EL10" s="8" t="s">
        <v>4416</v>
      </c>
      <c r="EM10" s="8" t="s">
        <v>4417</v>
      </c>
      <c r="EN10" s="8" t="s">
        <v>4418</v>
      </c>
      <c r="EO10" s="8" t="s">
        <v>4419</v>
      </c>
      <c r="EP10" s="8" t="s">
        <v>4420</v>
      </c>
      <c r="EQ10" s="8" t="s">
        <v>4421</v>
      </c>
      <c r="ER10" s="8" t="s">
        <v>4422</v>
      </c>
      <c r="ES10" s="8" t="s">
        <v>4423</v>
      </c>
      <c r="ET10" s="8" t="s">
        <v>4424</v>
      </c>
      <c r="EU10" s="8" t="s">
        <v>4425</v>
      </c>
      <c r="EV10" s="8" t="s">
        <v>4426</v>
      </c>
      <c r="EW10" s="8" t="s">
        <v>4427</v>
      </c>
      <c r="EX10" s="8" t="s">
        <v>4428</v>
      </c>
      <c r="EY10" s="8" t="s">
        <v>4429</v>
      </c>
      <c r="EZ10" s="8" t="s">
        <v>4430</v>
      </c>
      <c r="FA10" s="8" t="s">
        <v>4431</v>
      </c>
      <c r="FB10" s="8" t="s">
        <v>4432</v>
      </c>
      <c r="FC10" s="8" t="s">
        <v>4433</v>
      </c>
      <c r="FD10" s="8" t="s">
        <v>4434</v>
      </c>
      <c r="FE10" s="8" t="s">
        <v>4435</v>
      </c>
      <c r="FF10" s="8" t="s">
        <v>4436</v>
      </c>
      <c r="FG10" s="8" t="s">
        <v>4437</v>
      </c>
      <c r="FH10" s="8" t="s">
        <v>4438</v>
      </c>
      <c r="FI10" s="8" t="s">
        <v>4439</v>
      </c>
      <c r="FJ10" s="8" t="s">
        <v>4440</v>
      </c>
      <c r="FK10" s="8" t="s">
        <v>4441</v>
      </c>
      <c r="FL10" s="8" t="s">
        <v>4442</v>
      </c>
      <c r="FM10" s="8" t="s">
        <v>4443</v>
      </c>
      <c r="FN10" s="8" t="s">
        <v>4444</v>
      </c>
      <c r="FO10" s="8" t="s">
        <v>4445</v>
      </c>
      <c r="FP10" s="8" t="s">
        <v>4446</v>
      </c>
      <c r="FQ10" s="8" t="s">
        <v>4447</v>
      </c>
      <c r="FR10" s="8" t="s">
        <v>4448</v>
      </c>
      <c r="FS10" s="8" t="s">
        <v>4449</v>
      </c>
      <c r="FT10" s="8" t="s">
        <v>4450</v>
      </c>
      <c r="FU10" s="8" t="s">
        <v>4451</v>
      </c>
      <c r="FV10" s="8" t="s">
        <v>4452</v>
      </c>
      <c r="FW10" s="8" t="s">
        <v>4453</v>
      </c>
      <c r="FX10" s="8" t="s">
        <v>4454</v>
      </c>
      <c r="FY10" s="8" t="s">
        <v>4455</v>
      </c>
      <c r="FZ10" s="8" t="s">
        <v>4456</v>
      </c>
      <c r="GA10" s="8" t="s">
        <v>4457</v>
      </c>
      <c r="GB10" s="8" t="s">
        <v>4458</v>
      </c>
      <c r="GC10" s="8" t="s">
        <v>4459</v>
      </c>
      <c r="GD10" s="8" t="s">
        <v>4460</v>
      </c>
      <c r="GE10" s="8" t="s">
        <v>4461</v>
      </c>
      <c r="GF10" s="8" t="s">
        <v>4462</v>
      </c>
      <c r="GG10" s="8" t="s">
        <v>4463</v>
      </c>
      <c r="GH10" s="8" t="s">
        <v>4464</v>
      </c>
      <c r="GI10" s="8" t="s">
        <v>4465</v>
      </c>
      <c r="GJ10" s="8" t="s">
        <v>4466</v>
      </c>
      <c r="GK10" s="8" t="s">
        <v>4467</v>
      </c>
      <c r="GL10" s="8" t="s">
        <v>4468</v>
      </c>
      <c r="GM10" s="8" t="s">
        <v>4469</v>
      </c>
      <c r="GN10" s="8" t="s">
        <v>4470</v>
      </c>
      <c r="GO10" s="8" t="s">
        <v>4471</v>
      </c>
      <c r="GP10" s="8" t="s">
        <v>4472</v>
      </c>
      <c r="GQ10" s="8" t="s">
        <v>4473</v>
      </c>
      <c r="GR10" s="8" t="s">
        <v>4474</v>
      </c>
      <c r="GS10" s="8" t="s">
        <v>4475</v>
      </c>
      <c r="GT10" s="8" t="s">
        <v>4476</v>
      </c>
      <c r="GU10" s="8" t="s">
        <v>4477</v>
      </c>
      <c r="GV10" s="8" t="s">
        <v>4478</v>
      </c>
      <c r="GW10" s="8" t="s">
        <v>4479</v>
      </c>
      <c r="GX10" s="8" t="s">
        <v>4480</v>
      </c>
      <c r="GY10" s="8" t="s">
        <v>4481</v>
      </c>
      <c r="GZ10" s="8" t="s">
        <v>4482</v>
      </c>
      <c r="HA10" s="8" t="s">
        <v>4483</v>
      </c>
      <c r="HB10" s="8" t="s">
        <v>4484</v>
      </c>
      <c r="HC10" s="8" t="s">
        <v>4485</v>
      </c>
      <c r="HD10" s="8" t="s">
        <v>4486</v>
      </c>
      <c r="HE10" s="8" t="s">
        <v>4487</v>
      </c>
      <c r="HF10" s="8" t="s">
        <v>4488</v>
      </c>
      <c r="HG10" s="8" t="s">
        <v>4489</v>
      </c>
      <c r="HH10" s="8" t="s">
        <v>4490</v>
      </c>
      <c r="HI10" s="8" t="s">
        <v>4491</v>
      </c>
      <c r="HJ10" s="8" t="s">
        <v>4492</v>
      </c>
      <c r="HK10" s="8" t="s">
        <v>4493</v>
      </c>
      <c r="HL10" s="8" t="s">
        <v>4494</v>
      </c>
      <c r="HM10" s="8" t="s">
        <v>4495</v>
      </c>
      <c r="HN10" s="8" t="s">
        <v>4496</v>
      </c>
      <c r="HO10" s="8" t="s">
        <v>4497</v>
      </c>
      <c r="HP10" s="8" t="s">
        <v>4498</v>
      </c>
      <c r="HQ10" s="8" t="s">
        <v>4499</v>
      </c>
      <c r="HR10" s="8" t="s">
        <v>4500</v>
      </c>
      <c r="HS10" s="8" t="s">
        <v>4501</v>
      </c>
      <c r="HT10" s="8" t="s">
        <v>4502</v>
      </c>
      <c r="HU10" s="8" t="s">
        <v>4503</v>
      </c>
      <c r="HV10" s="8" t="s">
        <v>4504</v>
      </c>
      <c r="HW10" s="8" t="s">
        <v>4505</v>
      </c>
      <c r="HX10" s="8" t="s">
        <v>4506</v>
      </c>
      <c r="HY10" s="8" t="s">
        <v>4507</v>
      </c>
      <c r="HZ10" s="8" t="s">
        <v>4508</v>
      </c>
      <c r="IA10" s="8" t="s">
        <v>4509</v>
      </c>
      <c r="IB10" s="8" t="s">
        <v>4510</v>
      </c>
      <c r="IC10" s="8" t="s">
        <v>4511</v>
      </c>
      <c r="ID10" s="8" t="s">
        <v>4512</v>
      </c>
      <c r="IE10" s="8" t="s">
        <v>4513</v>
      </c>
      <c r="IF10" s="8" t="s">
        <v>4514</v>
      </c>
      <c r="IG10" s="8" t="s">
        <v>4515</v>
      </c>
      <c r="IH10" s="8" t="s">
        <v>4516</v>
      </c>
      <c r="II10" s="8" t="s">
        <v>4517</v>
      </c>
      <c r="IJ10" s="8" t="s">
        <v>4518</v>
      </c>
      <c r="IK10" s="8" t="s">
        <v>4519</v>
      </c>
      <c r="IL10" s="8" t="s">
        <v>4520</v>
      </c>
      <c r="IM10" s="8" t="s">
        <v>4521</v>
      </c>
      <c r="IN10" s="8" t="s">
        <v>4522</v>
      </c>
      <c r="IO10" s="8" t="s">
        <v>4523</v>
      </c>
      <c r="IP10" s="8" t="s">
        <v>4524</v>
      </c>
      <c r="IQ10" s="8" t="s">
        <v>4525</v>
      </c>
    </row>
    <row r="11" spans="1:251">
      <c r="A11" s="10">
        <v>42036</v>
      </c>
      <c r="B11" s="9">
        <v>0.373</v>
      </c>
      <c r="C11" s="9">
        <v>0.28799999999999998</v>
      </c>
      <c r="D11" s="9">
        <v>8.5000000000000006E-2</v>
      </c>
      <c r="E11" s="9">
        <v>0.60699999999999998</v>
      </c>
      <c r="F11" s="9">
        <v>0.184</v>
      </c>
      <c r="G11" s="9">
        <v>0.42299999999999999</v>
      </c>
      <c r="H11" s="9">
        <v>2.02</v>
      </c>
      <c r="I11" s="9">
        <v>1.075</v>
      </c>
      <c r="J11" s="9">
        <v>0.94599999999999995</v>
      </c>
      <c r="K11" s="9">
        <v>0.71299999999999997</v>
      </c>
      <c r="L11" s="9">
        <v>0.17399999999999999</v>
      </c>
      <c r="M11" s="9">
        <v>0.53800000000000003</v>
      </c>
      <c r="N11" s="9">
        <v>1.4610000000000001</v>
      </c>
      <c r="O11" s="9">
        <v>0.94099999999999995</v>
      </c>
      <c r="P11" s="9">
        <v>0.52</v>
      </c>
      <c r="Q11" s="9">
        <v>0.39600000000000002</v>
      </c>
      <c r="R11" s="9">
        <v>0.17299999999999999</v>
      </c>
      <c r="S11" s="9">
        <v>0.223</v>
      </c>
      <c r="T11" s="9">
        <v>3.8370000000000002</v>
      </c>
      <c r="U11" s="9">
        <v>2.056</v>
      </c>
      <c r="V11" s="9">
        <v>1.78</v>
      </c>
      <c r="W11" s="9">
        <v>2.9079999999999999</v>
      </c>
      <c r="X11" s="9">
        <v>1.407</v>
      </c>
      <c r="Y11" s="9">
        <v>1.5009999999999999</v>
      </c>
      <c r="Z11" s="9">
        <v>1.895</v>
      </c>
      <c r="AA11" s="9">
        <v>1.171</v>
      </c>
      <c r="AB11" s="9">
        <v>0.72399999999999998</v>
      </c>
      <c r="AC11" s="9">
        <v>0.56799999999999995</v>
      </c>
      <c r="AD11" s="9">
        <v>0</v>
      </c>
      <c r="AE11" s="9">
        <v>0.56799999999999995</v>
      </c>
      <c r="AF11" s="9">
        <v>1.2989999999999999</v>
      </c>
      <c r="AG11" s="9">
        <v>0.498</v>
      </c>
      <c r="AH11" s="9">
        <v>0.80100000000000005</v>
      </c>
      <c r="AI11" s="9">
        <v>0.50700000000000001</v>
      </c>
      <c r="AJ11" s="9">
        <v>0.13300000000000001</v>
      </c>
      <c r="AK11" s="9">
        <v>0.374</v>
      </c>
      <c r="AL11" s="9">
        <v>0</v>
      </c>
      <c r="AM11" s="9">
        <v>0</v>
      </c>
      <c r="AN11" s="9">
        <v>0</v>
      </c>
      <c r="AO11" s="9">
        <v>26.579000000000001</v>
      </c>
      <c r="AP11" s="9">
        <v>14.129</v>
      </c>
      <c r="AQ11" s="9">
        <v>12.45</v>
      </c>
      <c r="AR11" s="9">
        <v>2.7559999999999998</v>
      </c>
      <c r="AS11" s="9">
        <v>1.899</v>
      </c>
      <c r="AT11" s="9">
        <v>0.85699999999999998</v>
      </c>
      <c r="AU11" s="9">
        <v>18.088999999999999</v>
      </c>
      <c r="AV11" s="9">
        <v>10.081</v>
      </c>
      <c r="AW11" s="9">
        <v>8.0079999999999991</v>
      </c>
      <c r="AX11" s="9">
        <v>7.0999999999999994E-2</v>
      </c>
      <c r="AY11" s="9">
        <v>0</v>
      </c>
      <c r="AZ11" s="9">
        <v>7.0999999999999994E-2</v>
      </c>
      <c r="BA11" s="9">
        <v>1.3</v>
      </c>
      <c r="BB11" s="9">
        <v>0.58199999999999996</v>
      </c>
      <c r="BC11" s="9">
        <v>0.71899999999999997</v>
      </c>
      <c r="BD11" s="9">
        <v>0.249</v>
      </c>
      <c r="BE11" s="9">
        <v>0.13500000000000001</v>
      </c>
      <c r="BF11" s="9">
        <v>0.114</v>
      </c>
      <c r="BG11" s="9">
        <v>0.53100000000000003</v>
      </c>
      <c r="BH11" s="9">
        <v>0.41499999999999998</v>
      </c>
      <c r="BI11" s="9">
        <v>0.11600000000000001</v>
      </c>
      <c r="BJ11" s="9">
        <v>0.24099999999999999</v>
      </c>
      <c r="BK11" s="9">
        <v>0.24099999999999999</v>
      </c>
      <c r="BL11" s="9">
        <v>0</v>
      </c>
      <c r="BM11" s="9">
        <v>6.069</v>
      </c>
      <c r="BN11" s="9">
        <v>3.246</v>
      </c>
      <c r="BO11" s="9">
        <v>2.8220000000000001</v>
      </c>
      <c r="BP11" s="9">
        <v>0.24099999999999999</v>
      </c>
      <c r="BQ11" s="9">
        <v>0</v>
      </c>
      <c r="BR11" s="9">
        <v>0.24099999999999999</v>
      </c>
      <c r="BS11" s="9">
        <v>2.1349999999999998</v>
      </c>
      <c r="BT11" s="9">
        <v>0.80100000000000005</v>
      </c>
      <c r="BU11" s="9">
        <v>1.3340000000000001</v>
      </c>
      <c r="BV11" s="9">
        <v>1.2030000000000001</v>
      </c>
      <c r="BW11" s="9">
        <v>0.875</v>
      </c>
      <c r="BX11" s="9">
        <v>0.32800000000000001</v>
      </c>
      <c r="BY11" s="9">
        <v>6.9989999999999997</v>
      </c>
      <c r="BZ11" s="9">
        <v>4.5670000000000002</v>
      </c>
      <c r="CA11" s="9">
        <v>2.4319999999999999</v>
      </c>
      <c r="CB11" s="9">
        <v>0.751</v>
      </c>
      <c r="CC11" s="9">
        <v>0.64800000000000002</v>
      </c>
      <c r="CD11" s="9">
        <v>0.10299999999999999</v>
      </c>
      <c r="CE11" s="9">
        <v>0.438</v>
      </c>
      <c r="CF11" s="9">
        <v>0.247</v>
      </c>
      <c r="CG11" s="9">
        <v>0.191</v>
      </c>
      <c r="CH11" s="9">
        <v>0</v>
      </c>
      <c r="CI11" s="9">
        <v>0</v>
      </c>
      <c r="CJ11" s="9">
        <v>0</v>
      </c>
      <c r="CK11" s="9">
        <v>9.1999999999999998E-2</v>
      </c>
      <c r="CL11" s="9">
        <v>9.1999999999999998E-2</v>
      </c>
      <c r="CM11" s="9">
        <v>0</v>
      </c>
      <c r="CN11" s="9">
        <v>0</v>
      </c>
      <c r="CO11" s="9">
        <v>0</v>
      </c>
      <c r="CP11" s="9">
        <v>0</v>
      </c>
      <c r="CQ11" s="9">
        <v>0.52400000000000002</v>
      </c>
      <c r="CR11" s="9">
        <v>0.13</v>
      </c>
      <c r="CS11" s="9">
        <v>0.39400000000000002</v>
      </c>
      <c r="CT11" s="9">
        <v>1.972</v>
      </c>
      <c r="CU11" s="9">
        <v>0.73899999999999999</v>
      </c>
      <c r="CV11" s="9">
        <v>1.2330000000000001</v>
      </c>
      <c r="CW11" s="9">
        <v>12.505000000000001</v>
      </c>
      <c r="CX11" s="9">
        <v>6.3230000000000004</v>
      </c>
      <c r="CY11" s="9">
        <v>6.1820000000000004</v>
      </c>
      <c r="CZ11" s="9">
        <v>10.269</v>
      </c>
      <c r="DA11" s="9">
        <v>4.4989999999999997</v>
      </c>
      <c r="DB11" s="9">
        <v>5.77</v>
      </c>
      <c r="DC11" s="9">
        <v>39.076000000000001</v>
      </c>
      <c r="DD11" s="9">
        <v>19.623000000000001</v>
      </c>
      <c r="DE11" s="9">
        <v>19.452999999999999</v>
      </c>
      <c r="DF11" s="9">
        <v>9.9689999999999994</v>
      </c>
      <c r="DG11" s="9">
        <v>4.3310000000000004</v>
      </c>
      <c r="DH11" s="9">
        <v>5.6379999999999999</v>
      </c>
      <c r="DI11" s="9">
        <v>39.076000000000001</v>
      </c>
      <c r="DJ11" s="9">
        <v>19.623000000000001</v>
      </c>
      <c r="DK11" s="9">
        <v>19.452999999999999</v>
      </c>
      <c r="DL11" s="9">
        <v>3.1520000000000001</v>
      </c>
      <c r="DM11" s="9">
        <v>1.1919999999999999</v>
      </c>
      <c r="DN11" s="9">
        <v>1.9590000000000001</v>
      </c>
      <c r="DO11" s="9">
        <v>15.209</v>
      </c>
      <c r="DP11" s="9">
        <v>6.5990000000000002</v>
      </c>
      <c r="DQ11" s="9">
        <v>8.61</v>
      </c>
      <c r="DR11" s="9">
        <v>5.1609999999999996</v>
      </c>
      <c r="DS11" s="9">
        <v>2.6819999999999999</v>
      </c>
      <c r="DT11" s="9">
        <v>2.4790000000000001</v>
      </c>
      <c r="DU11" s="9">
        <v>18.556999999999999</v>
      </c>
      <c r="DV11" s="9">
        <v>10.622999999999999</v>
      </c>
      <c r="DW11" s="9">
        <v>7.9340000000000002</v>
      </c>
      <c r="DX11" s="9">
        <v>2.67</v>
      </c>
      <c r="DY11" s="9">
        <v>1.5349999999999999</v>
      </c>
      <c r="DZ11" s="9">
        <v>1.135</v>
      </c>
      <c r="EA11" s="9">
        <v>11.574999999999999</v>
      </c>
      <c r="EB11" s="9">
        <v>6.47</v>
      </c>
      <c r="EC11" s="9">
        <v>5.1050000000000004</v>
      </c>
      <c r="ED11" s="9">
        <v>2.4910000000000001</v>
      </c>
      <c r="EE11" s="9">
        <v>1.147</v>
      </c>
      <c r="EF11" s="9">
        <v>1.3440000000000001</v>
      </c>
      <c r="EG11" s="9">
        <v>6.9820000000000002</v>
      </c>
      <c r="EH11" s="9">
        <v>4.1529999999999996</v>
      </c>
      <c r="EI11" s="9">
        <v>2.8290000000000002</v>
      </c>
      <c r="EJ11" s="9">
        <v>1.6559999999999999</v>
      </c>
      <c r="EK11" s="9">
        <v>0.45700000000000002</v>
      </c>
      <c r="EL11" s="9">
        <v>1.1990000000000001</v>
      </c>
      <c r="EM11" s="9">
        <v>5.3090000000000002</v>
      </c>
      <c r="EN11" s="9">
        <v>2.4009999999999998</v>
      </c>
      <c r="EO11" s="9">
        <v>2.9089999999999998</v>
      </c>
      <c r="EP11" s="9">
        <v>0.85299999999999998</v>
      </c>
      <c r="EQ11" s="9">
        <v>0</v>
      </c>
      <c r="ER11" s="9">
        <v>0.85299999999999998</v>
      </c>
      <c r="ES11" s="9">
        <v>3.2850000000000001</v>
      </c>
      <c r="ET11" s="9">
        <v>1.4830000000000001</v>
      </c>
      <c r="EU11" s="9">
        <v>1.802</v>
      </c>
      <c r="EV11" s="9">
        <v>0.80300000000000005</v>
      </c>
      <c r="EW11" s="9">
        <v>0.45700000000000002</v>
      </c>
      <c r="EX11" s="9">
        <v>0.34699999999999998</v>
      </c>
      <c r="EY11" s="9">
        <v>2.0249999999999999</v>
      </c>
      <c r="EZ11" s="9">
        <v>0.91700000000000004</v>
      </c>
      <c r="FA11" s="9">
        <v>1.107</v>
      </c>
      <c r="FB11" s="9">
        <v>0.3</v>
      </c>
      <c r="FC11" s="9">
        <v>0.16800000000000001</v>
      </c>
      <c r="FD11" s="9">
        <v>0.13200000000000001</v>
      </c>
      <c r="FE11" s="9">
        <v>0</v>
      </c>
      <c r="FF11" s="9">
        <v>0</v>
      </c>
      <c r="FG11" s="9">
        <v>0</v>
      </c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>
        <v>5.0389999999999997</v>
      </c>
      <c r="IC11" s="9">
        <v>2.6219999999999999</v>
      </c>
      <c r="ID11" s="9">
        <v>2.4169999999999998</v>
      </c>
      <c r="IE11" s="9">
        <v>3.4620000000000002</v>
      </c>
      <c r="IF11" s="9">
        <v>1.385</v>
      </c>
      <c r="IG11" s="9">
        <v>2.077</v>
      </c>
      <c r="IH11" s="9">
        <v>18.077999999999999</v>
      </c>
      <c r="II11" s="9">
        <v>8.1669999999999998</v>
      </c>
      <c r="IJ11" s="9">
        <v>9.91</v>
      </c>
      <c r="IK11" s="9">
        <v>1.167</v>
      </c>
      <c r="IL11" s="9">
        <v>0.49299999999999999</v>
      </c>
      <c r="IM11" s="9">
        <v>0.67400000000000004</v>
      </c>
      <c r="IN11" s="9">
        <v>17.797999999999998</v>
      </c>
      <c r="IO11" s="9">
        <v>9.9009999999999998</v>
      </c>
      <c r="IP11" s="9">
        <v>7.8970000000000002</v>
      </c>
      <c r="IQ11" s="9">
        <v>0.44600000000000001</v>
      </c>
    </row>
    <row r="12" spans="1:251">
      <c r="A12" s="10">
        <v>42401</v>
      </c>
      <c r="B12" s="9">
        <v>0.218</v>
      </c>
      <c r="C12" s="9">
        <v>0.115</v>
      </c>
      <c r="D12" s="9">
        <v>0.10299999999999999</v>
      </c>
      <c r="E12" s="9">
        <v>0.107</v>
      </c>
      <c r="F12" s="9">
        <v>0</v>
      </c>
      <c r="G12" s="9">
        <v>0.107</v>
      </c>
      <c r="H12" s="9">
        <v>2</v>
      </c>
      <c r="I12" s="9">
        <v>1.0169999999999999</v>
      </c>
      <c r="J12" s="9">
        <v>0.98399999999999999</v>
      </c>
      <c r="K12" s="9">
        <v>0.29299999999999998</v>
      </c>
      <c r="L12" s="9">
        <v>0</v>
      </c>
      <c r="M12" s="9">
        <v>0.29299999999999998</v>
      </c>
      <c r="N12" s="9">
        <v>2.4990000000000001</v>
      </c>
      <c r="O12" s="9">
        <v>1.0669999999999999</v>
      </c>
      <c r="P12" s="9">
        <v>1.4330000000000001</v>
      </c>
      <c r="Q12" s="9">
        <v>0.26500000000000001</v>
      </c>
      <c r="R12" s="9">
        <v>9.1999999999999998E-2</v>
      </c>
      <c r="S12" s="9">
        <v>0.17399999999999999</v>
      </c>
      <c r="T12" s="9">
        <v>5.1040000000000001</v>
      </c>
      <c r="U12" s="9">
        <v>2.1419999999999999</v>
      </c>
      <c r="V12" s="9">
        <v>2.9630000000000001</v>
      </c>
      <c r="W12" s="9">
        <v>2.2370000000000001</v>
      </c>
      <c r="X12" s="9">
        <v>0.66200000000000003</v>
      </c>
      <c r="Y12" s="9">
        <v>1.5740000000000001</v>
      </c>
      <c r="Z12" s="9">
        <v>2.14</v>
      </c>
      <c r="AA12" s="9">
        <v>0.94199999999999995</v>
      </c>
      <c r="AB12" s="9">
        <v>1.198</v>
      </c>
      <c r="AC12" s="9">
        <v>0.60399999999999998</v>
      </c>
      <c r="AD12" s="9">
        <v>0</v>
      </c>
      <c r="AE12" s="9">
        <v>0.60399999999999998</v>
      </c>
      <c r="AF12" s="9">
        <v>0.84099999999999997</v>
      </c>
      <c r="AG12" s="9">
        <v>0.58099999999999996</v>
      </c>
      <c r="AH12" s="9">
        <v>0.26</v>
      </c>
      <c r="AI12" s="9">
        <v>0.4</v>
      </c>
      <c r="AJ12" s="9">
        <v>0.184</v>
      </c>
      <c r="AK12" s="9">
        <v>0.216</v>
      </c>
      <c r="AL12" s="9">
        <v>0</v>
      </c>
      <c r="AM12" s="9">
        <v>0</v>
      </c>
      <c r="AN12" s="9">
        <v>0</v>
      </c>
      <c r="AO12" s="9">
        <v>18.504999999999999</v>
      </c>
      <c r="AP12" s="9">
        <v>9.34</v>
      </c>
      <c r="AQ12" s="9">
        <v>9.1649999999999991</v>
      </c>
      <c r="AR12" s="9">
        <v>2.9870000000000001</v>
      </c>
      <c r="AS12" s="9">
        <v>0.85</v>
      </c>
      <c r="AT12" s="9">
        <v>2.137</v>
      </c>
      <c r="AU12" s="9">
        <v>12.311</v>
      </c>
      <c r="AV12" s="9">
        <v>5.59</v>
      </c>
      <c r="AW12" s="9">
        <v>6.7220000000000004</v>
      </c>
      <c r="AX12" s="9">
        <v>0</v>
      </c>
      <c r="AY12" s="9">
        <v>0</v>
      </c>
      <c r="AZ12" s="9">
        <v>0</v>
      </c>
      <c r="BA12" s="9">
        <v>0.69</v>
      </c>
      <c r="BB12" s="9">
        <v>0.188</v>
      </c>
      <c r="BC12" s="9">
        <v>0.502</v>
      </c>
      <c r="BD12" s="9">
        <v>7.1999999999999995E-2</v>
      </c>
      <c r="BE12" s="9">
        <v>0</v>
      </c>
      <c r="BF12" s="9">
        <v>7.1999999999999995E-2</v>
      </c>
      <c r="BG12" s="9">
        <v>0.46899999999999997</v>
      </c>
      <c r="BH12" s="9">
        <v>0</v>
      </c>
      <c r="BI12" s="9">
        <v>0.46899999999999997</v>
      </c>
      <c r="BJ12" s="9">
        <v>1.3440000000000001</v>
      </c>
      <c r="BK12" s="9">
        <v>0.158</v>
      </c>
      <c r="BL12" s="9">
        <v>1.1859999999999999</v>
      </c>
      <c r="BM12" s="9">
        <v>3.4129999999999998</v>
      </c>
      <c r="BN12" s="9">
        <v>1.4810000000000001</v>
      </c>
      <c r="BO12" s="9">
        <v>1.931</v>
      </c>
      <c r="BP12" s="9">
        <v>0.20499999999999999</v>
      </c>
      <c r="BQ12" s="9">
        <v>0</v>
      </c>
      <c r="BR12" s="9">
        <v>0.20499999999999999</v>
      </c>
      <c r="BS12" s="9">
        <v>2.0920000000000001</v>
      </c>
      <c r="BT12" s="9">
        <v>0.82299999999999995</v>
      </c>
      <c r="BU12" s="9">
        <v>1.2689999999999999</v>
      </c>
      <c r="BV12" s="9">
        <v>1.1659999999999999</v>
      </c>
      <c r="BW12" s="9">
        <v>0.69199999999999995</v>
      </c>
      <c r="BX12" s="9">
        <v>0.47399999999999998</v>
      </c>
      <c r="BY12" s="9">
        <v>4.1829999999999998</v>
      </c>
      <c r="BZ12" s="9">
        <v>2.5550000000000002</v>
      </c>
      <c r="CA12" s="9">
        <v>1.6279999999999999</v>
      </c>
      <c r="CB12" s="9">
        <v>0.2</v>
      </c>
      <c r="CC12" s="9">
        <v>0</v>
      </c>
      <c r="CD12" s="9">
        <v>0.2</v>
      </c>
      <c r="CE12" s="9">
        <v>0.90300000000000002</v>
      </c>
      <c r="CF12" s="9">
        <v>0.20399999999999999</v>
      </c>
      <c r="CG12" s="9">
        <v>0.69899999999999995</v>
      </c>
      <c r="CH12" s="9">
        <v>0</v>
      </c>
      <c r="CI12" s="9">
        <v>0</v>
      </c>
      <c r="CJ12" s="9">
        <v>0</v>
      </c>
      <c r="CK12" s="9">
        <v>0.27500000000000002</v>
      </c>
      <c r="CL12" s="9">
        <v>0.27500000000000002</v>
      </c>
      <c r="CM12" s="9">
        <v>0</v>
      </c>
      <c r="CN12" s="9">
        <v>0</v>
      </c>
      <c r="CO12" s="9">
        <v>0</v>
      </c>
      <c r="CP12" s="9">
        <v>0</v>
      </c>
      <c r="CQ12" s="9">
        <v>0.28699999999999998</v>
      </c>
      <c r="CR12" s="9">
        <v>6.4000000000000001E-2</v>
      </c>
      <c r="CS12" s="9">
        <v>0.223</v>
      </c>
      <c r="CT12" s="9">
        <v>3.4220000000000002</v>
      </c>
      <c r="CU12" s="9">
        <v>2.0870000000000002</v>
      </c>
      <c r="CV12" s="9">
        <v>1.335</v>
      </c>
      <c r="CW12" s="9">
        <v>9.4280000000000008</v>
      </c>
      <c r="CX12" s="9">
        <v>4.7670000000000003</v>
      </c>
      <c r="CY12" s="9">
        <v>4.6609999999999996</v>
      </c>
      <c r="CZ12" s="9">
        <v>10.425000000000001</v>
      </c>
      <c r="DA12" s="9">
        <v>6.1849999999999996</v>
      </c>
      <c r="DB12" s="9">
        <v>4.24</v>
      </c>
      <c r="DC12" s="9">
        <v>44.976999999999997</v>
      </c>
      <c r="DD12" s="9">
        <v>22.175000000000001</v>
      </c>
      <c r="DE12" s="9">
        <v>22.802</v>
      </c>
      <c r="DF12" s="9">
        <v>10.122999999999999</v>
      </c>
      <c r="DG12" s="9">
        <v>6.0350000000000001</v>
      </c>
      <c r="DH12" s="9">
        <v>4.0880000000000001</v>
      </c>
      <c r="DI12" s="9">
        <v>44.823999999999998</v>
      </c>
      <c r="DJ12" s="9">
        <v>22.021999999999998</v>
      </c>
      <c r="DK12" s="9">
        <v>22.802</v>
      </c>
      <c r="DL12" s="9">
        <v>3.9169999999999998</v>
      </c>
      <c r="DM12" s="9">
        <v>2.4820000000000002</v>
      </c>
      <c r="DN12" s="9">
        <v>1.4350000000000001</v>
      </c>
      <c r="DO12" s="9">
        <v>15.819000000000001</v>
      </c>
      <c r="DP12" s="9">
        <v>5.859</v>
      </c>
      <c r="DQ12" s="9">
        <v>9.9589999999999996</v>
      </c>
      <c r="DR12" s="9">
        <v>4.5030000000000001</v>
      </c>
      <c r="DS12" s="9">
        <v>2.2869999999999999</v>
      </c>
      <c r="DT12" s="9">
        <v>2.2160000000000002</v>
      </c>
      <c r="DU12" s="9">
        <v>20.486999999999998</v>
      </c>
      <c r="DV12" s="9">
        <v>11.086</v>
      </c>
      <c r="DW12" s="9">
        <v>9.4019999999999992</v>
      </c>
      <c r="DX12" s="9">
        <v>2.77</v>
      </c>
      <c r="DY12" s="9">
        <v>1.4419999999999999</v>
      </c>
      <c r="DZ12" s="9">
        <v>1.327</v>
      </c>
      <c r="EA12" s="9">
        <v>11.884</v>
      </c>
      <c r="EB12" s="9">
        <v>6.4960000000000004</v>
      </c>
      <c r="EC12" s="9">
        <v>5.3869999999999996</v>
      </c>
      <c r="ED12" s="9">
        <v>1.7330000000000001</v>
      </c>
      <c r="EE12" s="9">
        <v>0.84399999999999997</v>
      </c>
      <c r="EF12" s="9">
        <v>0.88900000000000001</v>
      </c>
      <c r="EG12" s="9">
        <v>8.6039999999999992</v>
      </c>
      <c r="EH12" s="9">
        <v>4.5890000000000004</v>
      </c>
      <c r="EI12" s="9">
        <v>4.0140000000000002</v>
      </c>
      <c r="EJ12" s="9">
        <v>1.7030000000000001</v>
      </c>
      <c r="EK12" s="9">
        <v>1.2669999999999999</v>
      </c>
      <c r="EL12" s="9">
        <v>0.437</v>
      </c>
      <c r="EM12" s="9">
        <v>8.5180000000000007</v>
      </c>
      <c r="EN12" s="9">
        <v>5.077</v>
      </c>
      <c r="EO12" s="9">
        <v>3.4420000000000002</v>
      </c>
      <c r="EP12" s="9">
        <v>1.032</v>
      </c>
      <c r="EQ12" s="9">
        <v>0.75700000000000001</v>
      </c>
      <c r="ER12" s="9">
        <v>0.27500000000000002</v>
      </c>
      <c r="ES12" s="9">
        <v>4.3</v>
      </c>
      <c r="ET12" s="9">
        <v>2.54</v>
      </c>
      <c r="EU12" s="9">
        <v>1.7609999999999999</v>
      </c>
      <c r="EV12" s="9">
        <v>0.67100000000000004</v>
      </c>
      <c r="EW12" s="9">
        <v>0.50900000000000001</v>
      </c>
      <c r="EX12" s="9">
        <v>0.16200000000000001</v>
      </c>
      <c r="EY12" s="9">
        <v>4.218</v>
      </c>
      <c r="EZ12" s="9">
        <v>2.5369999999999999</v>
      </c>
      <c r="FA12" s="9">
        <v>1.681</v>
      </c>
      <c r="FB12" s="9">
        <v>0.30199999999999999</v>
      </c>
      <c r="FC12" s="9">
        <v>0.15</v>
      </c>
      <c r="FD12" s="9">
        <v>0.152</v>
      </c>
      <c r="FE12" s="9">
        <v>0.153</v>
      </c>
      <c r="FF12" s="9">
        <v>0.153</v>
      </c>
      <c r="FG12" s="9">
        <v>0</v>
      </c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>
        <v>5.5209999999999999</v>
      </c>
      <c r="IC12" s="9">
        <v>3.4990000000000001</v>
      </c>
      <c r="ID12" s="9">
        <v>2.0209999999999999</v>
      </c>
      <c r="IE12" s="9">
        <v>3.34</v>
      </c>
      <c r="IF12" s="9">
        <v>1.657</v>
      </c>
      <c r="IG12" s="9">
        <v>1.6830000000000001</v>
      </c>
      <c r="IH12" s="9">
        <v>16.077999999999999</v>
      </c>
      <c r="II12" s="9">
        <v>7.3970000000000002</v>
      </c>
      <c r="IJ12" s="9">
        <v>8.6809999999999992</v>
      </c>
      <c r="IK12" s="9">
        <v>1.375</v>
      </c>
      <c r="IL12" s="9">
        <v>1.028</v>
      </c>
      <c r="IM12" s="9">
        <v>0.34699999999999998</v>
      </c>
      <c r="IN12" s="9">
        <v>22.390999999999998</v>
      </c>
      <c r="IO12" s="9">
        <v>11.755000000000001</v>
      </c>
      <c r="IP12" s="9">
        <v>10.635</v>
      </c>
      <c r="IQ12" s="9">
        <v>0.19</v>
      </c>
    </row>
    <row r="13" spans="1:251">
      <c r="A13" s="10">
        <v>42767</v>
      </c>
      <c r="B13" s="9">
        <v>0.17899999999999999</v>
      </c>
      <c r="C13" s="9">
        <v>0.115</v>
      </c>
      <c r="D13" s="9">
        <v>6.4000000000000001E-2</v>
      </c>
      <c r="E13" s="9">
        <v>0.315</v>
      </c>
      <c r="F13" s="9">
        <v>0.11899999999999999</v>
      </c>
      <c r="G13" s="9">
        <v>0.19500000000000001</v>
      </c>
      <c r="H13" s="9">
        <v>2.0819999999999999</v>
      </c>
      <c r="I13" s="9">
        <v>1.206</v>
      </c>
      <c r="J13" s="9">
        <v>0.876</v>
      </c>
      <c r="K13" s="9">
        <v>0.61099999999999999</v>
      </c>
      <c r="L13" s="9">
        <v>0</v>
      </c>
      <c r="M13" s="9">
        <v>0.61099999999999999</v>
      </c>
      <c r="N13" s="9">
        <v>1.071</v>
      </c>
      <c r="O13" s="9">
        <v>0.65300000000000002</v>
      </c>
      <c r="P13" s="9">
        <v>0.41799999999999998</v>
      </c>
      <c r="Q13" s="9">
        <v>0.40400000000000003</v>
      </c>
      <c r="R13" s="9">
        <v>0</v>
      </c>
      <c r="S13" s="9">
        <v>0.40400000000000003</v>
      </c>
      <c r="T13" s="9">
        <v>2.8559999999999999</v>
      </c>
      <c r="U13" s="9">
        <v>1.468</v>
      </c>
      <c r="V13" s="9">
        <v>1.3879999999999999</v>
      </c>
      <c r="W13" s="9">
        <v>3.2669999999999999</v>
      </c>
      <c r="X13" s="9">
        <v>1.4870000000000001</v>
      </c>
      <c r="Y13" s="9">
        <v>1.78</v>
      </c>
      <c r="Z13" s="9">
        <v>2.0619999999999998</v>
      </c>
      <c r="AA13" s="9">
        <v>1.23</v>
      </c>
      <c r="AB13" s="9">
        <v>0.83199999999999996</v>
      </c>
      <c r="AC13" s="9">
        <v>0.65300000000000002</v>
      </c>
      <c r="AD13" s="9">
        <v>0.13900000000000001</v>
      </c>
      <c r="AE13" s="9">
        <v>0.51400000000000001</v>
      </c>
      <c r="AF13" s="9">
        <v>0.28399999999999997</v>
      </c>
      <c r="AG13" s="9">
        <v>0.115</v>
      </c>
      <c r="AH13" s="9">
        <v>0.16900000000000001</v>
      </c>
      <c r="AI13" s="9">
        <v>0.56499999999999995</v>
      </c>
      <c r="AJ13" s="9">
        <v>0.28399999999999997</v>
      </c>
      <c r="AK13" s="9">
        <v>0.28100000000000003</v>
      </c>
      <c r="AL13" s="9">
        <v>0.12</v>
      </c>
      <c r="AM13" s="9">
        <v>0</v>
      </c>
      <c r="AN13" s="9">
        <v>0.12</v>
      </c>
      <c r="AO13" s="9">
        <v>23.053000000000001</v>
      </c>
      <c r="AP13" s="9">
        <v>12.202</v>
      </c>
      <c r="AQ13" s="9">
        <v>10.851000000000001</v>
      </c>
      <c r="AR13" s="9">
        <v>1.986</v>
      </c>
      <c r="AS13" s="9">
        <v>0.89300000000000002</v>
      </c>
      <c r="AT13" s="9">
        <v>1.0920000000000001</v>
      </c>
      <c r="AU13" s="9">
        <v>16.811</v>
      </c>
      <c r="AV13" s="9">
        <v>8.4949999999999992</v>
      </c>
      <c r="AW13" s="9">
        <v>8.3160000000000007</v>
      </c>
      <c r="AX13" s="9">
        <v>0.127</v>
      </c>
      <c r="AY13" s="9">
        <v>0</v>
      </c>
      <c r="AZ13" s="9">
        <v>0.127</v>
      </c>
      <c r="BA13" s="9">
        <v>1.587</v>
      </c>
      <c r="BB13" s="9">
        <v>0.54900000000000004</v>
      </c>
      <c r="BC13" s="9">
        <v>1.0369999999999999</v>
      </c>
      <c r="BD13" s="9">
        <v>0.12</v>
      </c>
      <c r="BE13" s="9">
        <v>0</v>
      </c>
      <c r="BF13" s="9">
        <v>0.12</v>
      </c>
      <c r="BG13" s="9">
        <v>0.69199999999999995</v>
      </c>
      <c r="BH13" s="9">
        <v>0</v>
      </c>
      <c r="BI13" s="9">
        <v>0.69199999999999995</v>
      </c>
      <c r="BJ13" s="9">
        <v>0.54700000000000004</v>
      </c>
      <c r="BK13" s="9">
        <v>0.1</v>
      </c>
      <c r="BL13" s="9">
        <v>0.44700000000000001</v>
      </c>
      <c r="BM13" s="9">
        <v>4.516</v>
      </c>
      <c r="BN13" s="9">
        <v>2.0510000000000002</v>
      </c>
      <c r="BO13" s="9">
        <v>2.4649999999999999</v>
      </c>
      <c r="BP13" s="9">
        <v>0.115</v>
      </c>
      <c r="BQ13" s="9">
        <v>0.115</v>
      </c>
      <c r="BR13" s="9">
        <v>0</v>
      </c>
      <c r="BS13" s="9">
        <v>2.915</v>
      </c>
      <c r="BT13" s="9">
        <v>1.2729999999999999</v>
      </c>
      <c r="BU13" s="9">
        <v>1.643</v>
      </c>
      <c r="BV13" s="9">
        <v>0.86499999999999999</v>
      </c>
      <c r="BW13" s="9">
        <v>0.67800000000000005</v>
      </c>
      <c r="BX13" s="9">
        <v>0.186</v>
      </c>
      <c r="BY13" s="9">
        <v>5.45</v>
      </c>
      <c r="BZ13" s="9">
        <v>3.6909999999999998</v>
      </c>
      <c r="CA13" s="9">
        <v>1.7589999999999999</v>
      </c>
      <c r="CB13" s="9">
        <v>7.3999999999999996E-2</v>
      </c>
      <c r="CC13" s="9">
        <v>0</v>
      </c>
      <c r="CD13" s="9">
        <v>7.3999999999999996E-2</v>
      </c>
      <c r="CE13" s="9">
        <v>0.81399999999999995</v>
      </c>
      <c r="CF13" s="9">
        <v>0.55100000000000005</v>
      </c>
      <c r="CG13" s="9">
        <v>0.26300000000000001</v>
      </c>
      <c r="CH13" s="9">
        <v>0</v>
      </c>
      <c r="CI13" s="9">
        <v>0</v>
      </c>
      <c r="CJ13" s="9">
        <v>0</v>
      </c>
      <c r="CK13" s="9">
        <v>0.23200000000000001</v>
      </c>
      <c r="CL13" s="9">
        <v>0.14199999999999999</v>
      </c>
      <c r="CM13" s="9">
        <v>0.09</v>
      </c>
      <c r="CN13" s="9">
        <v>0.13800000000000001</v>
      </c>
      <c r="CO13" s="9">
        <v>0</v>
      </c>
      <c r="CP13" s="9">
        <v>0.13800000000000001</v>
      </c>
      <c r="CQ13" s="9">
        <v>0.60499999999999998</v>
      </c>
      <c r="CR13" s="9">
        <v>0.23799999999999999</v>
      </c>
      <c r="CS13" s="9">
        <v>0.36699999999999999</v>
      </c>
      <c r="CT13" s="9">
        <v>2.081</v>
      </c>
      <c r="CU13" s="9">
        <v>0.89900000000000002</v>
      </c>
      <c r="CV13" s="9">
        <v>1.1819999999999999</v>
      </c>
      <c r="CW13" s="9">
        <v>10.526</v>
      </c>
      <c r="CX13" s="9">
        <v>5.8810000000000002</v>
      </c>
      <c r="CY13" s="9">
        <v>4.6459999999999999</v>
      </c>
      <c r="CZ13" s="9">
        <v>9.2929999999999993</v>
      </c>
      <c r="DA13" s="9">
        <v>4.9989999999999997</v>
      </c>
      <c r="DB13" s="9">
        <v>4.2939999999999996</v>
      </c>
      <c r="DC13" s="9">
        <v>42.85</v>
      </c>
      <c r="DD13" s="9">
        <v>19.989999999999998</v>
      </c>
      <c r="DE13" s="9">
        <v>22.859000000000002</v>
      </c>
      <c r="DF13" s="9">
        <v>9.2929999999999993</v>
      </c>
      <c r="DG13" s="9">
        <v>4.9989999999999997</v>
      </c>
      <c r="DH13" s="9">
        <v>4.2939999999999996</v>
      </c>
      <c r="DI13" s="9">
        <v>42.496000000000002</v>
      </c>
      <c r="DJ13" s="9">
        <v>19.803999999999998</v>
      </c>
      <c r="DK13" s="9">
        <v>22.692</v>
      </c>
      <c r="DL13" s="9">
        <v>4.5629999999999997</v>
      </c>
      <c r="DM13" s="9">
        <v>2.4580000000000002</v>
      </c>
      <c r="DN13" s="9">
        <v>2.105</v>
      </c>
      <c r="DO13" s="9">
        <v>18.227</v>
      </c>
      <c r="DP13" s="9">
        <v>8.9689999999999994</v>
      </c>
      <c r="DQ13" s="9">
        <v>9.2590000000000003</v>
      </c>
      <c r="DR13" s="9">
        <v>3.3889999999999998</v>
      </c>
      <c r="DS13" s="9">
        <v>1.855</v>
      </c>
      <c r="DT13" s="9">
        <v>1.534</v>
      </c>
      <c r="DU13" s="9">
        <v>18.18</v>
      </c>
      <c r="DV13" s="9">
        <v>8.9429999999999996</v>
      </c>
      <c r="DW13" s="9">
        <v>9.2370000000000001</v>
      </c>
      <c r="DX13" s="9">
        <v>2.4870000000000001</v>
      </c>
      <c r="DY13" s="9">
        <v>1.4970000000000001</v>
      </c>
      <c r="DZ13" s="9">
        <v>0.99</v>
      </c>
      <c r="EA13" s="9">
        <v>13.601000000000001</v>
      </c>
      <c r="EB13" s="9">
        <v>6.976</v>
      </c>
      <c r="EC13" s="9">
        <v>6.6239999999999997</v>
      </c>
      <c r="ED13" s="9">
        <v>0.90100000000000002</v>
      </c>
      <c r="EE13" s="9">
        <v>0.35699999999999998</v>
      </c>
      <c r="EF13" s="9">
        <v>0.54400000000000004</v>
      </c>
      <c r="EG13" s="9">
        <v>4.5789999999999997</v>
      </c>
      <c r="EH13" s="9">
        <v>1.966</v>
      </c>
      <c r="EI13" s="9">
        <v>2.613</v>
      </c>
      <c r="EJ13" s="9">
        <v>1.3420000000000001</v>
      </c>
      <c r="EK13" s="9">
        <v>0.68700000000000006</v>
      </c>
      <c r="EL13" s="9">
        <v>0.65500000000000003</v>
      </c>
      <c r="EM13" s="9">
        <v>6.0890000000000004</v>
      </c>
      <c r="EN13" s="9">
        <v>1.8919999999999999</v>
      </c>
      <c r="EO13" s="9">
        <v>4.1959999999999997</v>
      </c>
      <c r="EP13" s="9">
        <v>0.71</v>
      </c>
      <c r="EQ13" s="9">
        <v>0.371</v>
      </c>
      <c r="ER13" s="9">
        <v>0.33900000000000002</v>
      </c>
      <c r="ES13" s="9">
        <v>3.895</v>
      </c>
      <c r="ET13" s="9">
        <v>1.169</v>
      </c>
      <c r="EU13" s="9">
        <v>2.7250000000000001</v>
      </c>
      <c r="EV13" s="9">
        <v>0.63200000000000001</v>
      </c>
      <c r="EW13" s="9">
        <v>0.316</v>
      </c>
      <c r="EX13" s="9">
        <v>0.316</v>
      </c>
      <c r="EY13" s="9">
        <v>2.194</v>
      </c>
      <c r="EZ13" s="9">
        <v>0.72299999999999998</v>
      </c>
      <c r="FA13" s="9">
        <v>1.4710000000000001</v>
      </c>
      <c r="FB13" s="9">
        <v>0</v>
      </c>
      <c r="FC13" s="9">
        <v>0</v>
      </c>
      <c r="FD13" s="9">
        <v>0</v>
      </c>
      <c r="FE13" s="9">
        <v>0.35399999999999998</v>
      </c>
      <c r="FF13" s="9">
        <v>0.187</v>
      </c>
      <c r="FG13" s="9">
        <v>0.16700000000000001</v>
      </c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>
        <v>5.2539999999999996</v>
      </c>
      <c r="IC13" s="9">
        <v>3.173</v>
      </c>
      <c r="ID13" s="9">
        <v>2.081</v>
      </c>
      <c r="IE13" s="9">
        <v>3.4649999999999999</v>
      </c>
      <c r="IF13" s="9">
        <v>1.6679999999999999</v>
      </c>
      <c r="IG13" s="9">
        <v>1.7969999999999999</v>
      </c>
      <c r="IH13" s="9">
        <v>20.260000000000002</v>
      </c>
      <c r="II13" s="9">
        <v>10.012</v>
      </c>
      <c r="IJ13" s="9">
        <v>10.247999999999999</v>
      </c>
      <c r="IK13" s="9">
        <v>0.41</v>
      </c>
      <c r="IL13" s="9">
        <v>0.158</v>
      </c>
      <c r="IM13" s="9">
        <v>0.252</v>
      </c>
      <c r="IN13" s="9">
        <v>17.640999999999998</v>
      </c>
      <c r="IO13" s="9">
        <v>7.7009999999999996</v>
      </c>
      <c r="IP13" s="9">
        <v>9.94</v>
      </c>
      <c r="IQ13" s="9">
        <v>0.16400000000000001</v>
      </c>
    </row>
    <row r="14" spans="1:251">
      <c r="A14" s="10">
        <v>43132</v>
      </c>
      <c r="B14" s="9">
        <v>0.27400000000000002</v>
      </c>
      <c r="C14" s="9">
        <v>0.27400000000000002</v>
      </c>
      <c r="D14" s="9">
        <v>0</v>
      </c>
      <c r="E14" s="9">
        <v>0.40100000000000002</v>
      </c>
      <c r="F14" s="9">
        <v>0.2</v>
      </c>
      <c r="G14" s="9">
        <v>0.20100000000000001</v>
      </c>
      <c r="H14" s="9">
        <v>1.325</v>
      </c>
      <c r="I14" s="9">
        <v>1.0129999999999999</v>
      </c>
      <c r="J14" s="9">
        <v>0.312</v>
      </c>
      <c r="K14" s="9">
        <v>0.34799999999999998</v>
      </c>
      <c r="L14" s="9">
        <v>0.28999999999999998</v>
      </c>
      <c r="M14" s="9">
        <v>5.8000000000000003E-2</v>
      </c>
      <c r="N14" s="9">
        <v>1.165</v>
      </c>
      <c r="O14" s="9">
        <v>0.83099999999999996</v>
      </c>
      <c r="P14" s="9">
        <v>0.33400000000000002</v>
      </c>
      <c r="Q14" s="9">
        <v>0.35599999999999998</v>
      </c>
      <c r="R14" s="9">
        <v>0.28999999999999998</v>
      </c>
      <c r="S14" s="9">
        <v>6.6000000000000003E-2</v>
      </c>
      <c r="T14" s="9">
        <v>3.7320000000000002</v>
      </c>
      <c r="U14" s="9">
        <v>2.165</v>
      </c>
      <c r="V14" s="9">
        <v>1.5669999999999999</v>
      </c>
      <c r="W14" s="9">
        <v>1.9610000000000001</v>
      </c>
      <c r="X14" s="9">
        <v>1.0660000000000001</v>
      </c>
      <c r="Y14" s="9">
        <v>0.89500000000000002</v>
      </c>
      <c r="Z14" s="9">
        <v>1.8029999999999999</v>
      </c>
      <c r="AA14" s="9">
        <v>1.2549999999999999</v>
      </c>
      <c r="AB14" s="9">
        <v>0.54800000000000004</v>
      </c>
      <c r="AC14" s="9">
        <v>0.254</v>
      </c>
      <c r="AD14" s="9">
        <v>0.19600000000000001</v>
      </c>
      <c r="AE14" s="9">
        <v>5.8000000000000003E-2</v>
      </c>
      <c r="AF14" s="9">
        <v>1.0309999999999999</v>
      </c>
      <c r="AG14" s="9">
        <v>0.32</v>
      </c>
      <c r="AH14" s="9">
        <v>0.71</v>
      </c>
      <c r="AI14" s="9">
        <v>0.79100000000000004</v>
      </c>
      <c r="AJ14" s="9">
        <v>0.59399999999999997</v>
      </c>
      <c r="AK14" s="9">
        <v>0.19700000000000001</v>
      </c>
      <c r="AL14" s="9">
        <v>0.155</v>
      </c>
      <c r="AM14" s="9">
        <v>0</v>
      </c>
      <c r="AN14" s="9">
        <v>0.155</v>
      </c>
      <c r="AO14" s="9">
        <v>24.143000000000001</v>
      </c>
      <c r="AP14" s="9">
        <v>11.629</v>
      </c>
      <c r="AQ14" s="9">
        <v>12.513999999999999</v>
      </c>
      <c r="AR14" s="9">
        <v>1.7549999999999999</v>
      </c>
      <c r="AS14" s="9">
        <v>1.0129999999999999</v>
      </c>
      <c r="AT14" s="9">
        <v>0.74199999999999999</v>
      </c>
      <c r="AU14" s="9">
        <v>16.015999999999998</v>
      </c>
      <c r="AV14" s="9">
        <v>8.1579999999999995</v>
      </c>
      <c r="AW14" s="9">
        <v>7.8570000000000002</v>
      </c>
      <c r="AX14" s="9">
        <v>0.11700000000000001</v>
      </c>
      <c r="AY14" s="9">
        <v>0.11700000000000001</v>
      </c>
      <c r="AZ14" s="9">
        <v>0</v>
      </c>
      <c r="BA14" s="9">
        <v>1.8839999999999999</v>
      </c>
      <c r="BB14" s="9">
        <v>0.61599999999999999</v>
      </c>
      <c r="BC14" s="9">
        <v>1.2669999999999999</v>
      </c>
      <c r="BD14" s="9">
        <v>0</v>
      </c>
      <c r="BE14" s="9">
        <v>0</v>
      </c>
      <c r="BF14" s="9">
        <v>0</v>
      </c>
      <c r="BG14" s="9">
        <v>0.85699999999999998</v>
      </c>
      <c r="BH14" s="9">
        <v>0.33200000000000002</v>
      </c>
      <c r="BI14" s="9">
        <v>0.52600000000000002</v>
      </c>
      <c r="BJ14" s="9">
        <v>0.28699999999999998</v>
      </c>
      <c r="BK14" s="9">
        <v>0.17</v>
      </c>
      <c r="BL14" s="9">
        <v>0.11700000000000001</v>
      </c>
      <c r="BM14" s="9">
        <v>4.24</v>
      </c>
      <c r="BN14" s="9">
        <v>1.3120000000000001</v>
      </c>
      <c r="BO14" s="9">
        <v>2.927</v>
      </c>
      <c r="BP14" s="9">
        <v>0.318</v>
      </c>
      <c r="BQ14" s="9">
        <v>9.1999999999999998E-2</v>
      </c>
      <c r="BR14" s="9">
        <v>0.22600000000000001</v>
      </c>
      <c r="BS14" s="9">
        <v>2.1589999999999998</v>
      </c>
      <c r="BT14" s="9">
        <v>0.996</v>
      </c>
      <c r="BU14" s="9">
        <v>1.163</v>
      </c>
      <c r="BV14" s="9">
        <v>0.81399999999999995</v>
      </c>
      <c r="BW14" s="9">
        <v>0.55800000000000005</v>
      </c>
      <c r="BX14" s="9">
        <v>0.25700000000000001</v>
      </c>
      <c r="BY14" s="9">
        <v>5.9240000000000004</v>
      </c>
      <c r="BZ14" s="9">
        <v>4.2960000000000003</v>
      </c>
      <c r="CA14" s="9">
        <v>1.6279999999999999</v>
      </c>
      <c r="CB14" s="9">
        <v>0.219</v>
      </c>
      <c r="CC14" s="9">
        <v>7.5999999999999998E-2</v>
      </c>
      <c r="CD14" s="9">
        <v>0.14299999999999999</v>
      </c>
      <c r="CE14" s="9">
        <v>0.253</v>
      </c>
      <c r="CF14" s="9">
        <v>0.17699999999999999</v>
      </c>
      <c r="CG14" s="9">
        <v>7.5999999999999998E-2</v>
      </c>
      <c r="CH14" s="9">
        <v>0</v>
      </c>
      <c r="CI14" s="9">
        <v>0</v>
      </c>
      <c r="CJ14" s="9">
        <v>0</v>
      </c>
      <c r="CK14" s="9">
        <v>0.17599999999999999</v>
      </c>
      <c r="CL14" s="9">
        <v>0</v>
      </c>
      <c r="CM14" s="9">
        <v>0.17599999999999999</v>
      </c>
      <c r="CN14" s="9">
        <v>0</v>
      </c>
      <c r="CO14" s="9">
        <v>0</v>
      </c>
      <c r="CP14" s="9">
        <v>0</v>
      </c>
      <c r="CQ14" s="9">
        <v>0.52400000000000002</v>
      </c>
      <c r="CR14" s="9">
        <v>0.42899999999999999</v>
      </c>
      <c r="CS14" s="9">
        <v>9.4E-2</v>
      </c>
      <c r="CT14" s="9">
        <v>2.9119999999999999</v>
      </c>
      <c r="CU14" s="9">
        <v>1.319</v>
      </c>
      <c r="CV14" s="9">
        <v>1.593</v>
      </c>
      <c r="CW14" s="9">
        <v>10.993</v>
      </c>
      <c r="CX14" s="9">
        <v>5.0819999999999999</v>
      </c>
      <c r="CY14" s="9">
        <v>5.9109999999999996</v>
      </c>
      <c r="CZ14" s="9">
        <v>9.4309999999999992</v>
      </c>
      <c r="DA14" s="9">
        <v>5.1029999999999998</v>
      </c>
      <c r="DB14" s="9">
        <v>4.327</v>
      </c>
      <c r="DC14" s="9">
        <v>48.985999999999997</v>
      </c>
      <c r="DD14" s="9">
        <v>26.852</v>
      </c>
      <c r="DE14" s="9">
        <v>22.134</v>
      </c>
      <c r="DF14" s="9">
        <v>9.2520000000000007</v>
      </c>
      <c r="DG14" s="9">
        <v>4.9249999999999998</v>
      </c>
      <c r="DH14" s="9">
        <v>4.327</v>
      </c>
      <c r="DI14" s="9">
        <v>48.302</v>
      </c>
      <c r="DJ14" s="9">
        <v>26.524000000000001</v>
      </c>
      <c r="DK14" s="9">
        <v>21.777999999999999</v>
      </c>
      <c r="DL14" s="9">
        <v>4.2690000000000001</v>
      </c>
      <c r="DM14" s="9">
        <v>2.6389999999999998</v>
      </c>
      <c r="DN14" s="9">
        <v>1.631</v>
      </c>
      <c r="DO14" s="9">
        <v>15.064</v>
      </c>
      <c r="DP14" s="9">
        <v>7.6050000000000004</v>
      </c>
      <c r="DQ14" s="9">
        <v>7.4589999999999996</v>
      </c>
      <c r="DR14" s="9">
        <v>2.8069999999999999</v>
      </c>
      <c r="DS14" s="9">
        <v>1.52</v>
      </c>
      <c r="DT14" s="9">
        <v>1.288</v>
      </c>
      <c r="DU14" s="9">
        <v>26.335999999999999</v>
      </c>
      <c r="DV14" s="9">
        <v>15.367000000000001</v>
      </c>
      <c r="DW14" s="9">
        <v>10.97</v>
      </c>
      <c r="DX14" s="9">
        <v>2.1339999999999999</v>
      </c>
      <c r="DY14" s="9">
        <v>1.1970000000000001</v>
      </c>
      <c r="DZ14" s="9">
        <v>0.93700000000000006</v>
      </c>
      <c r="EA14" s="9">
        <v>16.675000000000001</v>
      </c>
      <c r="EB14" s="9">
        <v>9.7759999999999998</v>
      </c>
      <c r="EC14" s="9">
        <v>6.899</v>
      </c>
      <c r="ED14" s="9">
        <v>0.67300000000000004</v>
      </c>
      <c r="EE14" s="9">
        <v>0.32300000000000001</v>
      </c>
      <c r="EF14" s="9">
        <v>0.35099999999999998</v>
      </c>
      <c r="EG14" s="9">
        <v>9.6609999999999996</v>
      </c>
      <c r="EH14" s="9">
        <v>5.59</v>
      </c>
      <c r="EI14" s="9">
        <v>4.0709999999999997</v>
      </c>
      <c r="EJ14" s="9">
        <v>2.1749999999999998</v>
      </c>
      <c r="EK14" s="9">
        <v>0.76700000000000002</v>
      </c>
      <c r="EL14" s="9">
        <v>1.409</v>
      </c>
      <c r="EM14" s="9">
        <v>6.9009999999999998</v>
      </c>
      <c r="EN14" s="9">
        <v>3.552</v>
      </c>
      <c r="EO14" s="9">
        <v>3.35</v>
      </c>
      <c r="EP14" s="9">
        <v>1.208</v>
      </c>
      <c r="EQ14" s="9">
        <v>0.33800000000000002</v>
      </c>
      <c r="ER14" s="9">
        <v>0.87</v>
      </c>
      <c r="ES14" s="9">
        <v>4.3869999999999996</v>
      </c>
      <c r="ET14" s="9">
        <v>2.3410000000000002</v>
      </c>
      <c r="EU14" s="9">
        <v>2.0449999999999999</v>
      </c>
      <c r="EV14" s="9">
        <v>0.96699999999999997</v>
      </c>
      <c r="EW14" s="9">
        <v>0.42799999999999999</v>
      </c>
      <c r="EX14" s="9">
        <v>0.53900000000000003</v>
      </c>
      <c r="EY14" s="9">
        <v>2.5139999999999998</v>
      </c>
      <c r="EZ14" s="9">
        <v>1.21</v>
      </c>
      <c r="FA14" s="9">
        <v>1.304</v>
      </c>
      <c r="FB14" s="9">
        <v>0.17799999999999999</v>
      </c>
      <c r="FC14" s="9">
        <v>0.17799999999999999</v>
      </c>
      <c r="FD14" s="9">
        <v>0</v>
      </c>
      <c r="FE14" s="9">
        <v>0.68500000000000005</v>
      </c>
      <c r="FF14" s="9">
        <v>0.32900000000000001</v>
      </c>
      <c r="FG14" s="9">
        <v>0.35599999999999998</v>
      </c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>
        <v>5.4729999999999999</v>
      </c>
      <c r="IC14" s="9">
        <v>3.4630000000000001</v>
      </c>
      <c r="ID14" s="9">
        <v>2.0099999999999998</v>
      </c>
      <c r="IE14" s="9">
        <v>2.5129999999999999</v>
      </c>
      <c r="IF14" s="9">
        <v>1.3029999999999999</v>
      </c>
      <c r="IG14" s="9">
        <v>1.21</v>
      </c>
      <c r="IH14" s="9">
        <v>20.513000000000002</v>
      </c>
      <c r="II14" s="9">
        <v>11.766999999999999</v>
      </c>
      <c r="IJ14" s="9">
        <v>8.7460000000000004</v>
      </c>
      <c r="IK14" s="9">
        <v>0.88300000000000001</v>
      </c>
      <c r="IL14" s="9">
        <v>0.249</v>
      </c>
      <c r="IM14" s="9">
        <v>0.63400000000000001</v>
      </c>
      <c r="IN14" s="9">
        <v>21.855</v>
      </c>
      <c r="IO14" s="9">
        <v>11.122999999999999</v>
      </c>
      <c r="IP14" s="9">
        <v>10.731999999999999</v>
      </c>
      <c r="IQ14" s="9">
        <v>0.56100000000000005</v>
      </c>
    </row>
    <row r="15" spans="1:251">
      <c r="A15" s="10">
        <v>43497</v>
      </c>
      <c r="B15" s="9">
        <v>0.316</v>
      </c>
      <c r="C15" s="9">
        <v>0</v>
      </c>
      <c r="D15" s="9">
        <v>0.316</v>
      </c>
      <c r="E15" s="9">
        <v>0.36499999999999999</v>
      </c>
      <c r="F15" s="9">
        <v>0.152</v>
      </c>
      <c r="G15" s="9">
        <v>0.21199999999999999</v>
      </c>
      <c r="H15" s="9">
        <v>1.6319999999999999</v>
      </c>
      <c r="I15" s="9">
        <v>0.97699999999999998</v>
      </c>
      <c r="J15" s="9">
        <v>0.65500000000000003</v>
      </c>
      <c r="K15" s="9">
        <v>0.88500000000000001</v>
      </c>
      <c r="L15" s="9">
        <v>0.33500000000000002</v>
      </c>
      <c r="M15" s="9">
        <v>0.55000000000000004</v>
      </c>
      <c r="N15" s="9">
        <v>2.0830000000000002</v>
      </c>
      <c r="O15" s="9">
        <v>1.5489999999999999</v>
      </c>
      <c r="P15" s="9">
        <v>0.53400000000000003</v>
      </c>
      <c r="Q15" s="9">
        <v>1.022</v>
      </c>
      <c r="R15" s="9">
        <v>0.435</v>
      </c>
      <c r="S15" s="9">
        <v>0.58699999999999997</v>
      </c>
      <c r="T15" s="9">
        <v>5.01</v>
      </c>
      <c r="U15" s="9">
        <v>2.8210000000000002</v>
      </c>
      <c r="V15" s="9">
        <v>2.1890000000000001</v>
      </c>
      <c r="W15" s="9">
        <v>3.8919999999999999</v>
      </c>
      <c r="X15" s="9">
        <v>2.2320000000000002</v>
      </c>
      <c r="Y15" s="9">
        <v>1.66</v>
      </c>
      <c r="Z15" s="9">
        <v>2.7690000000000001</v>
      </c>
      <c r="AA15" s="9">
        <v>1.915</v>
      </c>
      <c r="AB15" s="9">
        <v>0.85399999999999998</v>
      </c>
      <c r="AC15" s="9">
        <v>0.314</v>
      </c>
      <c r="AD15" s="9">
        <v>0</v>
      </c>
      <c r="AE15" s="9">
        <v>0.314</v>
      </c>
      <c r="AF15" s="9">
        <v>0.88600000000000001</v>
      </c>
      <c r="AG15" s="9">
        <v>0.38800000000000001</v>
      </c>
      <c r="AH15" s="9">
        <v>0.498</v>
      </c>
      <c r="AI15" s="9">
        <v>1.821</v>
      </c>
      <c r="AJ15" s="9">
        <v>1.35</v>
      </c>
      <c r="AK15" s="9">
        <v>0.47</v>
      </c>
      <c r="AL15" s="9">
        <v>0.41299999999999998</v>
      </c>
      <c r="AM15" s="9">
        <v>0.23</v>
      </c>
      <c r="AN15" s="9">
        <v>0.183</v>
      </c>
      <c r="AO15" s="9">
        <v>20.774000000000001</v>
      </c>
      <c r="AP15" s="9">
        <v>11.377000000000001</v>
      </c>
      <c r="AQ15" s="9">
        <v>9.3970000000000002</v>
      </c>
      <c r="AR15" s="9">
        <v>2.8849999999999998</v>
      </c>
      <c r="AS15" s="9">
        <v>2.1120000000000001</v>
      </c>
      <c r="AT15" s="9">
        <v>0.77300000000000002</v>
      </c>
      <c r="AU15" s="9">
        <v>15.686</v>
      </c>
      <c r="AV15" s="9">
        <v>8.1379999999999999</v>
      </c>
      <c r="AW15" s="9">
        <v>7.548</v>
      </c>
      <c r="AX15" s="9">
        <v>0.436</v>
      </c>
      <c r="AY15" s="9">
        <v>0.27500000000000002</v>
      </c>
      <c r="AZ15" s="9">
        <v>0.161</v>
      </c>
      <c r="BA15" s="9">
        <v>3.044</v>
      </c>
      <c r="BB15" s="9">
        <v>1.8380000000000001</v>
      </c>
      <c r="BC15" s="9">
        <v>1.206</v>
      </c>
      <c r="BD15" s="9">
        <v>0</v>
      </c>
      <c r="BE15" s="9">
        <v>0</v>
      </c>
      <c r="BF15" s="9">
        <v>0</v>
      </c>
      <c r="BG15" s="9">
        <v>0.439</v>
      </c>
      <c r="BH15" s="9">
        <v>0</v>
      </c>
      <c r="BI15" s="9">
        <v>0.439</v>
      </c>
      <c r="BJ15" s="9">
        <v>0.82499999999999996</v>
      </c>
      <c r="BK15" s="9">
        <v>0.31</v>
      </c>
      <c r="BL15" s="9">
        <v>0.51400000000000001</v>
      </c>
      <c r="BM15" s="9">
        <v>4.7869999999999999</v>
      </c>
      <c r="BN15" s="9">
        <v>1.75</v>
      </c>
      <c r="BO15" s="9">
        <v>3.0369999999999999</v>
      </c>
      <c r="BP15" s="9">
        <v>0.28599999999999998</v>
      </c>
      <c r="BQ15" s="9">
        <v>0.28599999999999998</v>
      </c>
      <c r="BR15" s="9">
        <v>0</v>
      </c>
      <c r="BS15" s="9">
        <v>1.643</v>
      </c>
      <c r="BT15" s="9">
        <v>0.67</v>
      </c>
      <c r="BU15" s="9">
        <v>0.97299999999999998</v>
      </c>
      <c r="BV15" s="9">
        <v>0.51200000000000001</v>
      </c>
      <c r="BW15" s="9">
        <v>0.51200000000000001</v>
      </c>
      <c r="BX15" s="9">
        <v>0</v>
      </c>
      <c r="BY15" s="9">
        <v>3.9289999999999998</v>
      </c>
      <c r="BZ15" s="9">
        <v>2.6739999999999999</v>
      </c>
      <c r="CA15" s="9">
        <v>1.2549999999999999</v>
      </c>
      <c r="CB15" s="9">
        <v>0.51900000000000002</v>
      </c>
      <c r="CC15" s="9">
        <v>0.42199999999999999</v>
      </c>
      <c r="CD15" s="9">
        <v>9.7000000000000003E-2</v>
      </c>
      <c r="CE15" s="9">
        <v>1.1100000000000001</v>
      </c>
      <c r="CF15" s="9">
        <v>0.63</v>
      </c>
      <c r="CG15" s="9">
        <v>0.48</v>
      </c>
      <c r="CH15" s="9">
        <v>0.104</v>
      </c>
      <c r="CI15" s="9">
        <v>0.104</v>
      </c>
      <c r="CJ15" s="9">
        <v>0</v>
      </c>
      <c r="CK15" s="9">
        <v>0</v>
      </c>
      <c r="CL15" s="9">
        <v>0</v>
      </c>
      <c r="CM15" s="9">
        <v>0</v>
      </c>
      <c r="CN15" s="9">
        <v>0.20300000000000001</v>
      </c>
      <c r="CO15" s="9">
        <v>0.20300000000000001</v>
      </c>
      <c r="CP15" s="9">
        <v>0</v>
      </c>
      <c r="CQ15" s="9">
        <v>0.73499999999999999</v>
      </c>
      <c r="CR15" s="9">
        <v>0.57599999999999996</v>
      </c>
      <c r="CS15" s="9">
        <v>0.158</v>
      </c>
      <c r="CT15" s="9">
        <v>3.399</v>
      </c>
      <c r="CU15" s="9">
        <v>1.585</v>
      </c>
      <c r="CV15" s="9">
        <v>1.8140000000000001</v>
      </c>
      <c r="CW15" s="9">
        <v>10.25</v>
      </c>
      <c r="CX15" s="9">
        <v>6.3879999999999999</v>
      </c>
      <c r="CY15" s="9">
        <v>3.8620000000000001</v>
      </c>
      <c r="CZ15" s="9">
        <v>7.3029999999999999</v>
      </c>
      <c r="DA15" s="9">
        <v>4.1779999999999999</v>
      </c>
      <c r="DB15" s="9">
        <v>3.125</v>
      </c>
      <c r="DC15" s="9">
        <v>49.072000000000003</v>
      </c>
      <c r="DD15" s="9">
        <v>24.46</v>
      </c>
      <c r="DE15" s="9">
        <v>24.613</v>
      </c>
      <c r="DF15" s="9">
        <v>6.6710000000000003</v>
      </c>
      <c r="DG15" s="9">
        <v>3.706</v>
      </c>
      <c r="DH15" s="9">
        <v>2.9649999999999999</v>
      </c>
      <c r="DI15" s="9">
        <v>48.689</v>
      </c>
      <c r="DJ15" s="9">
        <v>24.076000000000001</v>
      </c>
      <c r="DK15" s="9">
        <v>24.613</v>
      </c>
      <c r="DL15" s="9">
        <v>2.996</v>
      </c>
      <c r="DM15" s="9">
        <v>1.6990000000000001</v>
      </c>
      <c r="DN15" s="9">
        <v>1.2969999999999999</v>
      </c>
      <c r="DO15" s="9">
        <v>16.850999999999999</v>
      </c>
      <c r="DP15" s="9">
        <v>7.5149999999999997</v>
      </c>
      <c r="DQ15" s="9">
        <v>9.3360000000000003</v>
      </c>
      <c r="DR15" s="9">
        <v>1.9810000000000001</v>
      </c>
      <c r="DS15" s="9">
        <v>0.71099999999999997</v>
      </c>
      <c r="DT15" s="9">
        <v>1.2689999999999999</v>
      </c>
      <c r="DU15" s="9">
        <v>22.727</v>
      </c>
      <c r="DV15" s="9">
        <v>11.621</v>
      </c>
      <c r="DW15" s="9">
        <v>11.106</v>
      </c>
      <c r="DX15" s="9">
        <v>0.95399999999999996</v>
      </c>
      <c r="DY15" s="9">
        <v>0.35</v>
      </c>
      <c r="DZ15" s="9">
        <v>0.60399999999999998</v>
      </c>
      <c r="EA15" s="9">
        <v>14.742000000000001</v>
      </c>
      <c r="EB15" s="9">
        <v>7.4320000000000004</v>
      </c>
      <c r="EC15" s="9">
        <v>7.3109999999999999</v>
      </c>
      <c r="ED15" s="9">
        <v>1.0269999999999999</v>
      </c>
      <c r="EE15" s="9">
        <v>0.36199999999999999</v>
      </c>
      <c r="EF15" s="9">
        <v>0.66600000000000004</v>
      </c>
      <c r="EG15" s="9">
        <v>7.984</v>
      </c>
      <c r="EH15" s="9">
        <v>4.1890000000000001</v>
      </c>
      <c r="EI15" s="9">
        <v>3.7949999999999999</v>
      </c>
      <c r="EJ15" s="9">
        <v>1.694</v>
      </c>
      <c r="EK15" s="9">
        <v>1.296</v>
      </c>
      <c r="EL15" s="9">
        <v>0.39800000000000002</v>
      </c>
      <c r="EM15" s="9">
        <v>9.1110000000000007</v>
      </c>
      <c r="EN15" s="9">
        <v>4.9400000000000004</v>
      </c>
      <c r="EO15" s="9">
        <v>4.17</v>
      </c>
      <c r="EP15" s="9">
        <v>0.95799999999999996</v>
      </c>
      <c r="EQ15" s="9">
        <v>0.76900000000000002</v>
      </c>
      <c r="ER15" s="9">
        <v>0.189</v>
      </c>
      <c r="ES15" s="9">
        <v>6.3150000000000004</v>
      </c>
      <c r="ET15" s="9">
        <v>3.399</v>
      </c>
      <c r="EU15" s="9">
        <v>2.9159999999999999</v>
      </c>
      <c r="EV15" s="9">
        <v>0.73599999999999999</v>
      </c>
      <c r="EW15" s="9">
        <v>0.52700000000000002</v>
      </c>
      <c r="EX15" s="9">
        <v>0.20899999999999999</v>
      </c>
      <c r="EY15" s="9">
        <v>2.7949999999999999</v>
      </c>
      <c r="EZ15" s="9">
        <v>1.5409999999999999</v>
      </c>
      <c r="FA15" s="9">
        <v>1.254</v>
      </c>
      <c r="FB15" s="9">
        <v>0.63200000000000001</v>
      </c>
      <c r="FC15" s="9">
        <v>0.47199999999999998</v>
      </c>
      <c r="FD15" s="9">
        <v>0.16</v>
      </c>
      <c r="FE15" s="9">
        <v>0.38400000000000001</v>
      </c>
      <c r="FF15" s="9">
        <v>0.38400000000000001</v>
      </c>
      <c r="FG15" s="9">
        <v>0</v>
      </c>
      <c r="FH15" s="9">
        <v>4.867</v>
      </c>
      <c r="FI15" s="9">
        <v>3.0059999999999998</v>
      </c>
      <c r="FJ15" s="9">
        <v>1.861</v>
      </c>
      <c r="FK15" s="9">
        <v>38.631</v>
      </c>
      <c r="FL15" s="9">
        <v>17.456</v>
      </c>
      <c r="FM15" s="9">
        <v>21.175999999999998</v>
      </c>
      <c r="FN15" s="9">
        <v>2.3809999999999998</v>
      </c>
      <c r="FO15" s="9">
        <v>1.552</v>
      </c>
      <c r="FP15" s="9">
        <v>0.82899999999999996</v>
      </c>
      <c r="FQ15" s="9">
        <v>24.657</v>
      </c>
      <c r="FR15" s="9">
        <v>12.106</v>
      </c>
      <c r="FS15" s="9">
        <v>12.552</v>
      </c>
      <c r="FT15" s="9">
        <v>1.202</v>
      </c>
      <c r="FU15" s="9">
        <v>0.57399999999999995</v>
      </c>
      <c r="FV15" s="9">
        <v>0.628</v>
      </c>
      <c r="FW15" s="9">
        <v>11.319000000000001</v>
      </c>
      <c r="FX15" s="9">
        <v>6.39</v>
      </c>
      <c r="FY15" s="9">
        <v>4.9290000000000003</v>
      </c>
      <c r="FZ15" s="9">
        <v>1.179</v>
      </c>
      <c r="GA15" s="9">
        <v>0.97799999999999998</v>
      </c>
      <c r="GB15" s="9">
        <v>0.20100000000000001</v>
      </c>
      <c r="GC15" s="9">
        <v>13.339</v>
      </c>
      <c r="GD15" s="9">
        <v>5.7160000000000002</v>
      </c>
      <c r="GE15" s="9">
        <v>7.6230000000000002</v>
      </c>
      <c r="GF15" s="9">
        <v>0.59399999999999997</v>
      </c>
      <c r="GG15" s="9">
        <v>0.21</v>
      </c>
      <c r="GH15" s="9">
        <v>0.38400000000000001</v>
      </c>
      <c r="GI15" s="9">
        <v>1.9039999999999999</v>
      </c>
      <c r="GJ15" s="9">
        <v>0.23400000000000001</v>
      </c>
      <c r="GK15" s="9">
        <v>1.669</v>
      </c>
      <c r="GL15" s="9">
        <v>0.79500000000000004</v>
      </c>
      <c r="GM15" s="9">
        <v>0.53800000000000003</v>
      </c>
      <c r="GN15" s="9">
        <v>0.25700000000000001</v>
      </c>
      <c r="GO15" s="9">
        <v>5.94</v>
      </c>
      <c r="GP15" s="9">
        <v>2.3639999999999999</v>
      </c>
      <c r="GQ15" s="9">
        <v>3.5760000000000001</v>
      </c>
      <c r="GR15" s="9">
        <v>0.90800000000000003</v>
      </c>
      <c r="GS15" s="9">
        <v>0.70699999999999996</v>
      </c>
      <c r="GT15" s="9">
        <v>0.20100000000000001</v>
      </c>
      <c r="GU15" s="9">
        <v>5.6719999999999997</v>
      </c>
      <c r="GV15" s="9">
        <v>2.532</v>
      </c>
      <c r="GW15" s="9">
        <v>3.14</v>
      </c>
      <c r="GX15" s="9">
        <v>0.189</v>
      </c>
      <c r="GY15" s="9">
        <v>0</v>
      </c>
      <c r="GZ15" s="9">
        <v>0.189</v>
      </c>
      <c r="HA15" s="9">
        <v>0.45900000000000002</v>
      </c>
      <c r="HB15" s="9">
        <v>0.22</v>
      </c>
      <c r="HC15" s="9">
        <v>0.23899999999999999</v>
      </c>
      <c r="HD15" s="9">
        <v>1.1160000000000001</v>
      </c>
      <c r="HE15" s="9">
        <v>0.89200000000000002</v>
      </c>
      <c r="HF15" s="9">
        <v>0.224</v>
      </c>
      <c r="HG15" s="9">
        <v>8.3230000000000004</v>
      </c>
      <c r="HH15" s="9">
        <v>5.3860000000000001</v>
      </c>
      <c r="HI15" s="9">
        <v>2.9369999999999998</v>
      </c>
      <c r="HJ15" s="9">
        <v>0.74199999999999999</v>
      </c>
      <c r="HK15" s="9">
        <v>0.51800000000000002</v>
      </c>
      <c r="HL15" s="9">
        <v>0.224</v>
      </c>
      <c r="HM15" s="9">
        <v>4.133</v>
      </c>
      <c r="HN15" s="9">
        <v>3.0659999999999998</v>
      </c>
      <c r="HO15" s="9">
        <v>1.0669999999999999</v>
      </c>
      <c r="HP15" s="9">
        <v>0.374</v>
      </c>
      <c r="HQ15" s="9">
        <v>0.374</v>
      </c>
      <c r="HR15" s="9">
        <v>0</v>
      </c>
      <c r="HS15" s="9">
        <v>4.1900000000000004</v>
      </c>
      <c r="HT15" s="9">
        <v>2.3210000000000002</v>
      </c>
      <c r="HU15" s="9">
        <v>1.869</v>
      </c>
      <c r="HV15" s="9">
        <v>1.319</v>
      </c>
      <c r="HW15" s="9">
        <v>0.27900000000000003</v>
      </c>
      <c r="HX15" s="9">
        <v>1.04</v>
      </c>
      <c r="HY15" s="9">
        <v>2.1179999999999999</v>
      </c>
      <c r="HZ15" s="9">
        <v>1.6180000000000001</v>
      </c>
      <c r="IA15" s="9">
        <v>0.5</v>
      </c>
      <c r="IB15" s="9">
        <v>3.7589999999999999</v>
      </c>
      <c r="IC15" s="9">
        <v>2.6469999999999998</v>
      </c>
      <c r="ID15" s="9">
        <v>1.1120000000000001</v>
      </c>
      <c r="IE15" s="9">
        <v>2.2109999999999999</v>
      </c>
      <c r="IF15" s="9">
        <v>1.1679999999999999</v>
      </c>
      <c r="IG15" s="9">
        <v>1.0429999999999999</v>
      </c>
      <c r="IH15" s="9">
        <v>21.285</v>
      </c>
      <c r="II15" s="9">
        <v>10.667</v>
      </c>
      <c r="IJ15" s="9">
        <v>10.618</v>
      </c>
      <c r="IK15" s="9">
        <v>1.333</v>
      </c>
      <c r="IL15" s="9">
        <v>0.36299999999999999</v>
      </c>
      <c r="IM15" s="9">
        <v>0.97</v>
      </c>
      <c r="IN15" s="9">
        <v>20.646000000000001</v>
      </c>
      <c r="IO15" s="9">
        <v>9.7279999999999998</v>
      </c>
      <c r="IP15" s="9">
        <v>10.917999999999999</v>
      </c>
      <c r="IQ15" s="9">
        <v>0</v>
      </c>
    </row>
    <row r="16" spans="1:251">
      <c r="A16" s="10">
        <v>43862</v>
      </c>
      <c r="B16" s="9">
        <v>0.68899999999999995</v>
      </c>
      <c r="C16" s="9">
        <v>0.23400000000000001</v>
      </c>
      <c r="D16" s="9">
        <v>0.45500000000000002</v>
      </c>
      <c r="E16" s="9">
        <v>0.95899999999999996</v>
      </c>
      <c r="F16" s="9">
        <v>0.63</v>
      </c>
      <c r="G16" s="9">
        <v>0.32900000000000001</v>
      </c>
      <c r="H16" s="9">
        <v>1.88</v>
      </c>
      <c r="I16" s="9">
        <v>1.351</v>
      </c>
      <c r="J16" s="9">
        <v>0.52900000000000003</v>
      </c>
      <c r="K16" s="9">
        <v>0.20899999999999999</v>
      </c>
      <c r="L16" s="9">
        <v>0</v>
      </c>
      <c r="M16" s="9">
        <v>0.20899999999999999</v>
      </c>
      <c r="N16" s="9">
        <v>1.605</v>
      </c>
      <c r="O16" s="9">
        <v>0.93300000000000005</v>
      </c>
      <c r="P16" s="9">
        <v>0.67200000000000004</v>
      </c>
      <c r="Q16" s="9">
        <v>0.66400000000000003</v>
      </c>
      <c r="R16" s="9">
        <v>0.45200000000000001</v>
      </c>
      <c r="S16" s="9">
        <v>0.21199999999999999</v>
      </c>
      <c r="T16" s="9">
        <v>4.2030000000000003</v>
      </c>
      <c r="U16" s="9">
        <v>2.1480000000000001</v>
      </c>
      <c r="V16" s="9">
        <v>2.0550000000000002</v>
      </c>
      <c r="W16" s="9">
        <v>2.9039999999999999</v>
      </c>
      <c r="X16" s="9">
        <v>1.754</v>
      </c>
      <c r="Y16" s="9">
        <v>1.1499999999999999</v>
      </c>
      <c r="Z16" s="9">
        <v>1.9450000000000001</v>
      </c>
      <c r="AA16" s="9">
        <v>1.4219999999999999</v>
      </c>
      <c r="AB16" s="9">
        <v>0.52300000000000002</v>
      </c>
      <c r="AC16" s="9">
        <v>0</v>
      </c>
      <c r="AD16" s="9">
        <v>0</v>
      </c>
      <c r="AE16" s="9">
        <v>0</v>
      </c>
      <c r="AF16" s="9">
        <v>1.5309999999999999</v>
      </c>
      <c r="AG16" s="9">
        <v>0.79800000000000004</v>
      </c>
      <c r="AH16" s="9">
        <v>0.73199999999999998</v>
      </c>
      <c r="AI16" s="9">
        <v>1.0920000000000001</v>
      </c>
      <c r="AJ16" s="9">
        <v>0.40699999999999997</v>
      </c>
      <c r="AK16" s="9">
        <v>0.68500000000000005</v>
      </c>
      <c r="AL16" s="9">
        <v>9.1999999999999998E-2</v>
      </c>
      <c r="AM16" s="9">
        <v>0</v>
      </c>
      <c r="AN16" s="9">
        <v>9.1999999999999998E-2</v>
      </c>
      <c r="AO16" s="9">
        <v>20.454000000000001</v>
      </c>
      <c r="AP16" s="9">
        <v>9.44</v>
      </c>
      <c r="AQ16" s="9">
        <v>11.013999999999999</v>
      </c>
      <c r="AR16" s="9">
        <v>2.903</v>
      </c>
      <c r="AS16" s="9">
        <v>1.998</v>
      </c>
      <c r="AT16" s="9">
        <v>0.90500000000000003</v>
      </c>
      <c r="AU16" s="9">
        <v>15.545</v>
      </c>
      <c r="AV16" s="9">
        <v>7.8529999999999998</v>
      </c>
      <c r="AW16" s="9">
        <v>7.6929999999999996</v>
      </c>
      <c r="AX16" s="9">
        <v>0.28299999999999997</v>
      </c>
      <c r="AY16" s="9">
        <v>0.28299999999999997</v>
      </c>
      <c r="AZ16" s="9">
        <v>0</v>
      </c>
      <c r="BA16" s="9">
        <v>1.4630000000000001</v>
      </c>
      <c r="BB16" s="9">
        <v>0.75700000000000001</v>
      </c>
      <c r="BC16" s="9">
        <v>0.70699999999999996</v>
      </c>
      <c r="BD16" s="9">
        <v>0.08</v>
      </c>
      <c r="BE16" s="9">
        <v>0</v>
      </c>
      <c r="BF16" s="9">
        <v>0.08</v>
      </c>
      <c r="BG16" s="9">
        <v>1.0640000000000001</v>
      </c>
      <c r="BH16" s="9">
        <v>0.36499999999999999</v>
      </c>
      <c r="BI16" s="9">
        <v>0.69899999999999995</v>
      </c>
      <c r="BJ16" s="9">
        <v>0.63700000000000001</v>
      </c>
      <c r="BK16" s="9">
        <v>0.25</v>
      </c>
      <c r="BL16" s="9">
        <v>0.38700000000000001</v>
      </c>
      <c r="BM16" s="9">
        <v>4.6050000000000004</v>
      </c>
      <c r="BN16" s="9">
        <v>1.631</v>
      </c>
      <c r="BO16" s="9">
        <v>2.9729999999999999</v>
      </c>
      <c r="BP16" s="9">
        <v>0.40600000000000003</v>
      </c>
      <c r="BQ16" s="9">
        <v>0.17599999999999999</v>
      </c>
      <c r="BR16" s="9">
        <v>0.23</v>
      </c>
      <c r="BS16" s="9">
        <v>1.6559999999999999</v>
      </c>
      <c r="BT16" s="9">
        <v>0.66600000000000004</v>
      </c>
      <c r="BU16" s="9">
        <v>0.99</v>
      </c>
      <c r="BV16" s="9">
        <v>1.081</v>
      </c>
      <c r="BW16" s="9">
        <v>0.99</v>
      </c>
      <c r="BX16" s="9">
        <v>9.0999999999999998E-2</v>
      </c>
      <c r="BY16" s="9">
        <v>5.9569999999999999</v>
      </c>
      <c r="BZ16" s="9">
        <v>3.7360000000000002</v>
      </c>
      <c r="CA16" s="9">
        <v>2.2210000000000001</v>
      </c>
      <c r="CB16" s="9">
        <v>0.23799999999999999</v>
      </c>
      <c r="CC16" s="9">
        <v>0.122</v>
      </c>
      <c r="CD16" s="9">
        <v>0.11600000000000001</v>
      </c>
      <c r="CE16" s="9">
        <v>0.436</v>
      </c>
      <c r="CF16" s="9">
        <v>0.33300000000000002</v>
      </c>
      <c r="CG16" s="9">
        <v>0.10299999999999999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0.17799999999999999</v>
      </c>
      <c r="CO16" s="9">
        <v>0.17799999999999999</v>
      </c>
      <c r="CP16" s="9">
        <v>0</v>
      </c>
      <c r="CQ16" s="9">
        <v>0.36499999999999999</v>
      </c>
      <c r="CR16" s="9">
        <v>0.36499999999999999</v>
      </c>
      <c r="CS16" s="9">
        <v>0</v>
      </c>
      <c r="CT16" s="9">
        <v>4.258</v>
      </c>
      <c r="CU16" s="9">
        <v>1.7350000000000001</v>
      </c>
      <c r="CV16" s="9">
        <v>2.5230000000000001</v>
      </c>
      <c r="CW16" s="9">
        <v>8.9269999999999996</v>
      </c>
      <c r="CX16" s="9">
        <v>3.9140000000000001</v>
      </c>
      <c r="CY16" s="9">
        <v>5.0129999999999999</v>
      </c>
      <c r="CZ16" s="9">
        <v>6.7690000000000001</v>
      </c>
      <c r="DA16" s="9">
        <v>2.61</v>
      </c>
      <c r="DB16" s="9">
        <v>4.1589999999999998</v>
      </c>
      <c r="DC16" s="9">
        <v>47.497999999999998</v>
      </c>
      <c r="DD16" s="9">
        <v>22.094000000000001</v>
      </c>
      <c r="DE16" s="9">
        <v>25.405000000000001</v>
      </c>
      <c r="DF16" s="9">
        <v>6.6029999999999998</v>
      </c>
      <c r="DG16" s="9">
        <v>2.444</v>
      </c>
      <c r="DH16" s="9">
        <v>4.1589999999999998</v>
      </c>
      <c r="DI16" s="9">
        <v>47.14</v>
      </c>
      <c r="DJ16" s="9">
        <v>21.885000000000002</v>
      </c>
      <c r="DK16" s="9">
        <v>25.254999999999999</v>
      </c>
      <c r="DL16" s="9">
        <v>2.4119999999999999</v>
      </c>
      <c r="DM16" s="9">
        <v>0.94299999999999995</v>
      </c>
      <c r="DN16" s="9">
        <v>1.4690000000000001</v>
      </c>
      <c r="DO16" s="9">
        <v>14.779</v>
      </c>
      <c r="DP16" s="9">
        <v>5.1139999999999999</v>
      </c>
      <c r="DQ16" s="9">
        <v>9.6649999999999991</v>
      </c>
      <c r="DR16" s="9">
        <v>2.5179999999999998</v>
      </c>
      <c r="DS16" s="9">
        <v>0.57299999999999995</v>
      </c>
      <c r="DT16" s="9">
        <v>1.9450000000000001</v>
      </c>
      <c r="DU16" s="9">
        <v>22.417000000000002</v>
      </c>
      <c r="DV16" s="9">
        <v>12.558</v>
      </c>
      <c r="DW16" s="9">
        <v>9.859</v>
      </c>
      <c r="DX16" s="9">
        <v>1.19</v>
      </c>
      <c r="DY16" s="9">
        <v>0.35</v>
      </c>
      <c r="DZ16" s="9">
        <v>0.84</v>
      </c>
      <c r="EA16" s="9">
        <v>12.686</v>
      </c>
      <c r="EB16" s="9">
        <v>6.7720000000000002</v>
      </c>
      <c r="EC16" s="9">
        <v>5.9139999999999997</v>
      </c>
      <c r="ED16" s="9">
        <v>1.3280000000000001</v>
      </c>
      <c r="EE16" s="9">
        <v>0.223</v>
      </c>
      <c r="EF16" s="9">
        <v>1.105</v>
      </c>
      <c r="EG16" s="9">
        <v>9.7309999999999999</v>
      </c>
      <c r="EH16" s="9">
        <v>5.7869999999999999</v>
      </c>
      <c r="EI16" s="9">
        <v>3.9449999999999998</v>
      </c>
      <c r="EJ16" s="9">
        <v>1.673</v>
      </c>
      <c r="EK16" s="9">
        <v>0.92900000000000005</v>
      </c>
      <c r="EL16" s="9">
        <v>0.74399999999999999</v>
      </c>
      <c r="EM16" s="9">
        <v>9.9440000000000008</v>
      </c>
      <c r="EN16" s="9">
        <v>4.2130000000000001</v>
      </c>
      <c r="EO16" s="9">
        <v>5.7309999999999999</v>
      </c>
      <c r="EP16" s="9">
        <v>1.0589999999999999</v>
      </c>
      <c r="EQ16" s="9">
        <v>0.495</v>
      </c>
      <c r="ER16" s="9">
        <v>0.56499999999999995</v>
      </c>
      <c r="ES16" s="9">
        <v>6.5880000000000001</v>
      </c>
      <c r="ET16" s="9">
        <v>2.5720000000000001</v>
      </c>
      <c r="EU16" s="9">
        <v>4.016</v>
      </c>
      <c r="EV16" s="9">
        <v>0.61399999999999999</v>
      </c>
      <c r="EW16" s="9">
        <v>0.434</v>
      </c>
      <c r="EX16" s="9">
        <v>0.18</v>
      </c>
      <c r="EY16" s="9">
        <v>3.3559999999999999</v>
      </c>
      <c r="EZ16" s="9">
        <v>1.64</v>
      </c>
      <c r="FA16" s="9">
        <v>1.7150000000000001</v>
      </c>
      <c r="FB16" s="9">
        <v>0.16600000000000001</v>
      </c>
      <c r="FC16" s="9">
        <v>0.16600000000000001</v>
      </c>
      <c r="FD16" s="9">
        <v>0</v>
      </c>
      <c r="FE16" s="9">
        <v>0.35799999999999998</v>
      </c>
      <c r="FF16" s="9">
        <v>0.20899999999999999</v>
      </c>
      <c r="FG16" s="9">
        <v>0.15</v>
      </c>
      <c r="FH16" s="9">
        <v>5.1379999999999999</v>
      </c>
      <c r="FI16" s="9">
        <v>2.105</v>
      </c>
      <c r="FJ16" s="9">
        <v>3.0329999999999999</v>
      </c>
      <c r="FK16" s="9">
        <v>37.414000000000001</v>
      </c>
      <c r="FL16" s="9">
        <v>17.233000000000001</v>
      </c>
      <c r="FM16" s="9">
        <v>20.181000000000001</v>
      </c>
      <c r="FN16" s="9">
        <v>2.9350000000000001</v>
      </c>
      <c r="FO16" s="9">
        <v>1.1619999999999999</v>
      </c>
      <c r="FP16" s="9">
        <v>1.772</v>
      </c>
      <c r="FQ16" s="9">
        <v>22.515999999999998</v>
      </c>
      <c r="FR16" s="9">
        <v>11.864000000000001</v>
      </c>
      <c r="FS16" s="9">
        <v>10.651999999999999</v>
      </c>
      <c r="FT16" s="9">
        <v>1.393</v>
      </c>
      <c r="FU16" s="9">
        <v>0.48799999999999999</v>
      </c>
      <c r="FV16" s="9">
        <v>0.90500000000000003</v>
      </c>
      <c r="FW16" s="9">
        <v>11.436999999999999</v>
      </c>
      <c r="FX16" s="9">
        <v>5.8869999999999996</v>
      </c>
      <c r="FY16" s="9">
        <v>5.55</v>
      </c>
      <c r="FZ16" s="9">
        <v>1.542</v>
      </c>
      <c r="GA16" s="9">
        <v>0.67400000000000004</v>
      </c>
      <c r="GB16" s="9">
        <v>0.86799999999999999</v>
      </c>
      <c r="GC16" s="9">
        <v>11.077999999999999</v>
      </c>
      <c r="GD16" s="9">
        <v>5.9770000000000003</v>
      </c>
      <c r="GE16" s="9">
        <v>5.1020000000000003</v>
      </c>
      <c r="GF16" s="9">
        <v>0.18</v>
      </c>
      <c r="GG16" s="9">
        <v>0</v>
      </c>
      <c r="GH16" s="9">
        <v>0.18</v>
      </c>
      <c r="GI16" s="9">
        <v>1.345</v>
      </c>
      <c r="GJ16" s="9">
        <v>0</v>
      </c>
      <c r="GK16" s="9">
        <v>1.345</v>
      </c>
      <c r="GL16" s="9">
        <v>0.91700000000000004</v>
      </c>
      <c r="GM16" s="9">
        <v>0.42399999999999999</v>
      </c>
      <c r="GN16" s="9">
        <v>0.49399999999999999</v>
      </c>
      <c r="GO16" s="9">
        <v>6.7450000000000001</v>
      </c>
      <c r="GP16" s="9">
        <v>2.0499999999999998</v>
      </c>
      <c r="GQ16" s="9">
        <v>4.6959999999999997</v>
      </c>
      <c r="GR16" s="9">
        <v>0.94</v>
      </c>
      <c r="GS16" s="9">
        <v>0.51900000000000002</v>
      </c>
      <c r="GT16" s="9">
        <v>0.42099999999999999</v>
      </c>
      <c r="GU16" s="9">
        <v>5.4850000000000003</v>
      </c>
      <c r="GV16" s="9">
        <v>2.4249999999999998</v>
      </c>
      <c r="GW16" s="9">
        <v>3.06</v>
      </c>
      <c r="GX16" s="9">
        <v>0.16600000000000001</v>
      </c>
      <c r="GY16" s="9">
        <v>0</v>
      </c>
      <c r="GZ16" s="9">
        <v>0.16600000000000001</v>
      </c>
      <c r="HA16" s="9">
        <v>1.323</v>
      </c>
      <c r="HB16" s="9">
        <v>0.89400000000000002</v>
      </c>
      <c r="HC16" s="9">
        <v>0.42899999999999999</v>
      </c>
      <c r="HD16" s="9">
        <v>0.98499999999999999</v>
      </c>
      <c r="HE16" s="9">
        <v>0.505</v>
      </c>
      <c r="HF16" s="9">
        <v>0.48</v>
      </c>
      <c r="HG16" s="9">
        <v>9.6940000000000008</v>
      </c>
      <c r="HH16" s="9">
        <v>4.47</v>
      </c>
      <c r="HI16" s="9">
        <v>5.2240000000000002</v>
      </c>
      <c r="HJ16" s="9">
        <v>0.61099999999999999</v>
      </c>
      <c r="HK16" s="9">
        <v>0.33</v>
      </c>
      <c r="HL16" s="9">
        <v>0.28100000000000003</v>
      </c>
      <c r="HM16" s="9">
        <v>5.2889999999999997</v>
      </c>
      <c r="HN16" s="9">
        <v>2.6920000000000002</v>
      </c>
      <c r="HO16" s="9">
        <v>2.5960000000000001</v>
      </c>
      <c r="HP16" s="9">
        <v>0.374</v>
      </c>
      <c r="HQ16" s="9">
        <v>0.17499999999999999</v>
      </c>
      <c r="HR16" s="9">
        <v>0.19900000000000001</v>
      </c>
      <c r="HS16" s="9">
        <v>4.4050000000000002</v>
      </c>
      <c r="HT16" s="9">
        <v>1.778</v>
      </c>
      <c r="HU16" s="9">
        <v>2.6269999999999998</v>
      </c>
      <c r="HV16" s="9">
        <v>0.64600000000000002</v>
      </c>
      <c r="HW16" s="9">
        <v>0</v>
      </c>
      <c r="HX16" s="9">
        <v>0.64600000000000002</v>
      </c>
      <c r="HY16" s="9">
        <v>0.39100000000000001</v>
      </c>
      <c r="HZ16" s="9">
        <v>0.39100000000000001</v>
      </c>
      <c r="IA16" s="9">
        <v>0</v>
      </c>
      <c r="IB16" s="9">
        <v>3.173</v>
      </c>
      <c r="IC16" s="9">
        <v>1.3089999999999999</v>
      </c>
      <c r="ID16" s="9">
        <v>1.8640000000000001</v>
      </c>
      <c r="IE16" s="9">
        <v>2.7469999999999999</v>
      </c>
      <c r="IF16" s="9">
        <v>0.81799999999999995</v>
      </c>
      <c r="IG16" s="9">
        <v>1.929</v>
      </c>
      <c r="IH16" s="9">
        <v>22.027000000000001</v>
      </c>
      <c r="II16" s="9">
        <v>11.121</v>
      </c>
      <c r="IJ16" s="9">
        <v>10.906000000000001</v>
      </c>
      <c r="IK16" s="9">
        <v>0.84799999999999998</v>
      </c>
      <c r="IL16" s="9">
        <v>0.48299999999999998</v>
      </c>
      <c r="IM16" s="9">
        <v>0.36599999999999999</v>
      </c>
      <c r="IN16" s="9">
        <v>21.05</v>
      </c>
      <c r="IO16" s="9">
        <v>9.2270000000000003</v>
      </c>
      <c r="IP16" s="9">
        <v>11.823</v>
      </c>
      <c r="IQ16" s="9">
        <v>0</v>
      </c>
    </row>
    <row r="17" spans="1:251">
      <c r="A17" s="10">
        <v>44228</v>
      </c>
      <c r="B17" s="9">
        <v>6.9000000000000006E-2</v>
      </c>
      <c r="C17" s="9">
        <v>0</v>
      </c>
      <c r="D17" s="9">
        <v>6.9000000000000006E-2</v>
      </c>
      <c r="E17" s="9">
        <v>0.66200000000000003</v>
      </c>
      <c r="F17" s="9">
        <v>0.29899999999999999</v>
      </c>
      <c r="G17" s="9">
        <v>0.36299999999999999</v>
      </c>
      <c r="H17" s="9">
        <v>2.6110000000000002</v>
      </c>
      <c r="I17" s="9">
        <v>0.873</v>
      </c>
      <c r="J17" s="9">
        <v>1.7390000000000001</v>
      </c>
      <c r="K17" s="9">
        <v>0.47499999999999998</v>
      </c>
      <c r="L17" s="9">
        <v>0.34</v>
      </c>
      <c r="M17" s="9">
        <v>0.13500000000000001</v>
      </c>
      <c r="N17" s="9">
        <v>1.3939999999999999</v>
      </c>
      <c r="O17" s="9">
        <v>0.67100000000000004</v>
      </c>
      <c r="P17" s="9">
        <v>0.72199999999999998</v>
      </c>
      <c r="Q17" s="9">
        <v>0.52200000000000002</v>
      </c>
      <c r="R17" s="9">
        <v>0.27500000000000002</v>
      </c>
      <c r="S17" s="9">
        <v>0.247</v>
      </c>
      <c r="T17" s="9">
        <v>4.3220000000000001</v>
      </c>
      <c r="U17" s="9">
        <v>1.4159999999999999</v>
      </c>
      <c r="V17" s="9">
        <v>2.9060000000000001</v>
      </c>
      <c r="W17" s="9">
        <v>3.4470000000000001</v>
      </c>
      <c r="X17" s="9">
        <v>1.534</v>
      </c>
      <c r="Y17" s="9">
        <v>1.913</v>
      </c>
      <c r="Z17" s="9">
        <v>2.5710000000000002</v>
      </c>
      <c r="AA17" s="9">
        <v>0.77200000000000002</v>
      </c>
      <c r="AB17" s="9">
        <v>1.7989999999999999</v>
      </c>
      <c r="AC17" s="9">
        <v>0.877</v>
      </c>
      <c r="AD17" s="9">
        <v>0.38500000000000001</v>
      </c>
      <c r="AE17" s="9">
        <v>0.49199999999999999</v>
      </c>
      <c r="AF17" s="9">
        <v>1.081</v>
      </c>
      <c r="AG17" s="9">
        <v>0.26</v>
      </c>
      <c r="AH17" s="9">
        <v>0.82099999999999995</v>
      </c>
      <c r="AI17" s="9">
        <v>0.877</v>
      </c>
      <c r="AJ17" s="9">
        <v>0.49099999999999999</v>
      </c>
      <c r="AK17" s="9">
        <v>0.38600000000000001</v>
      </c>
      <c r="AL17" s="9">
        <v>7.0999999999999994E-2</v>
      </c>
      <c r="AM17" s="9">
        <v>0</v>
      </c>
      <c r="AN17" s="9">
        <v>7.0999999999999994E-2</v>
      </c>
      <c r="AO17" s="9">
        <v>17.628</v>
      </c>
      <c r="AP17" s="9">
        <v>9.6489999999999991</v>
      </c>
      <c r="AQ17" s="9">
        <v>7.9790000000000001</v>
      </c>
      <c r="AR17" s="9">
        <v>2.8149999999999999</v>
      </c>
      <c r="AS17" s="9">
        <v>0.89400000000000002</v>
      </c>
      <c r="AT17" s="9">
        <v>1.921</v>
      </c>
      <c r="AU17" s="9">
        <v>13.634</v>
      </c>
      <c r="AV17" s="9">
        <v>7.2530000000000001</v>
      </c>
      <c r="AW17" s="9">
        <v>6.3810000000000002</v>
      </c>
      <c r="AX17" s="9">
        <v>0.32</v>
      </c>
      <c r="AY17" s="9">
        <v>3.7999999999999999E-2</v>
      </c>
      <c r="AZ17" s="9">
        <v>0.28199999999999997</v>
      </c>
      <c r="BA17" s="9">
        <v>2.1240000000000001</v>
      </c>
      <c r="BB17" s="9">
        <v>0.89600000000000002</v>
      </c>
      <c r="BC17" s="9">
        <v>1.228</v>
      </c>
      <c r="BD17" s="9">
        <v>0</v>
      </c>
      <c r="BE17" s="9">
        <v>0</v>
      </c>
      <c r="BF17" s="9">
        <v>0</v>
      </c>
      <c r="BG17" s="9">
        <v>0.76</v>
      </c>
      <c r="BH17" s="9">
        <v>0.318</v>
      </c>
      <c r="BI17" s="9">
        <v>0.442</v>
      </c>
      <c r="BJ17" s="9">
        <v>0.32600000000000001</v>
      </c>
      <c r="BK17" s="9">
        <v>6.2E-2</v>
      </c>
      <c r="BL17" s="9">
        <v>0.26400000000000001</v>
      </c>
      <c r="BM17" s="9">
        <v>4.2699999999999996</v>
      </c>
      <c r="BN17" s="9">
        <v>1.8149999999999999</v>
      </c>
      <c r="BO17" s="9">
        <v>2.4550000000000001</v>
      </c>
      <c r="BP17" s="9">
        <v>0.318</v>
      </c>
      <c r="BQ17" s="9">
        <v>7.3999999999999996E-2</v>
      </c>
      <c r="BR17" s="9">
        <v>0.245</v>
      </c>
      <c r="BS17" s="9">
        <v>1.7070000000000001</v>
      </c>
      <c r="BT17" s="9">
        <v>1.1060000000000001</v>
      </c>
      <c r="BU17" s="9">
        <v>0.60099999999999998</v>
      </c>
      <c r="BV17" s="9">
        <v>0.6</v>
      </c>
      <c r="BW17" s="9">
        <v>0.16800000000000001</v>
      </c>
      <c r="BX17" s="9">
        <v>0.433</v>
      </c>
      <c r="BY17" s="9">
        <v>4.28</v>
      </c>
      <c r="BZ17" s="9">
        <v>2.778</v>
      </c>
      <c r="CA17" s="9">
        <v>1.502</v>
      </c>
      <c r="CB17" s="9">
        <v>0.86099999999999999</v>
      </c>
      <c r="CC17" s="9">
        <v>0.38500000000000001</v>
      </c>
      <c r="CD17" s="9">
        <v>0.47599999999999998</v>
      </c>
      <c r="CE17" s="9">
        <v>0.19700000000000001</v>
      </c>
      <c r="CF17" s="9">
        <v>4.5999999999999999E-2</v>
      </c>
      <c r="CG17" s="9">
        <v>0.152</v>
      </c>
      <c r="CH17" s="9">
        <v>0.19700000000000001</v>
      </c>
      <c r="CI17" s="9">
        <v>3.9E-2</v>
      </c>
      <c r="CJ17" s="9">
        <v>0.159</v>
      </c>
      <c r="CK17" s="9">
        <v>0.216</v>
      </c>
      <c r="CL17" s="9">
        <v>0.216</v>
      </c>
      <c r="CM17" s="9">
        <v>0</v>
      </c>
      <c r="CN17" s="9">
        <v>0.192</v>
      </c>
      <c r="CO17" s="9">
        <v>0.128</v>
      </c>
      <c r="CP17" s="9">
        <v>6.4000000000000001E-2</v>
      </c>
      <c r="CQ17" s="9">
        <v>7.8E-2</v>
      </c>
      <c r="CR17" s="9">
        <v>7.8E-2</v>
      </c>
      <c r="CS17" s="9">
        <v>0</v>
      </c>
      <c r="CT17" s="9">
        <v>2.7250000000000001</v>
      </c>
      <c r="CU17" s="9">
        <v>0.93899999999999995</v>
      </c>
      <c r="CV17" s="9">
        <v>1.786</v>
      </c>
      <c r="CW17" s="9">
        <v>8.3119999999999994</v>
      </c>
      <c r="CX17" s="9">
        <v>4.45</v>
      </c>
      <c r="CY17" s="9">
        <v>3.8620000000000001</v>
      </c>
      <c r="CZ17" s="9">
        <v>10.208</v>
      </c>
      <c r="DA17" s="9">
        <v>5.0179999999999998</v>
      </c>
      <c r="DB17" s="9">
        <v>5.19</v>
      </c>
      <c r="DC17" s="9">
        <v>46.256</v>
      </c>
      <c r="DD17" s="9">
        <v>20.756</v>
      </c>
      <c r="DE17" s="9">
        <v>25.5</v>
      </c>
      <c r="DF17" s="9">
        <v>10.111000000000001</v>
      </c>
      <c r="DG17" s="9">
        <v>5.0179999999999998</v>
      </c>
      <c r="DH17" s="9">
        <v>5.093</v>
      </c>
      <c r="DI17" s="9">
        <v>45.636000000000003</v>
      </c>
      <c r="DJ17" s="9">
        <v>20.417000000000002</v>
      </c>
      <c r="DK17" s="9">
        <v>25.219000000000001</v>
      </c>
      <c r="DL17" s="9">
        <v>3.544</v>
      </c>
      <c r="DM17" s="9">
        <v>1.98</v>
      </c>
      <c r="DN17" s="9">
        <v>1.5640000000000001</v>
      </c>
      <c r="DO17" s="9">
        <v>14</v>
      </c>
      <c r="DP17" s="9">
        <v>5.2679999999999998</v>
      </c>
      <c r="DQ17" s="9">
        <v>8.7319999999999993</v>
      </c>
      <c r="DR17" s="9">
        <v>3.9929999999999999</v>
      </c>
      <c r="DS17" s="9">
        <v>1.84</v>
      </c>
      <c r="DT17" s="9">
        <v>2.153</v>
      </c>
      <c r="DU17" s="9">
        <v>22.715</v>
      </c>
      <c r="DV17" s="9">
        <v>10.872</v>
      </c>
      <c r="DW17" s="9">
        <v>11.843</v>
      </c>
      <c r="DX17" s="9">
        <v>2.6160000000000001</v>
      </c>
      <c r="DY17" s="9">
        <v>1.2909999999999999</v>
      </c>
      <c r="DZ17" s="9">
        <v>1.325</v>
      </c>
      <c r="EA17" s="9">
        <v>12.428000000000001</v>
      </c>
      <c r="EB17" s="9">
        <v>5.6909999999999998</v>
      </c>
      <c r="EC17" s="9">
        <v>6.7370000000000001</v>
      </c>
      <c r="ED17" s="9">
        <v>1.377</v>
      </c>
      <c r="EE17" s="9">
        <v>0.54900000000000004</v>
      </c>
      <c r="EF17" s="9">
        <v>0.82699999999999996</v>
      </c>
      <c r="EG17" s="9">
        <v>10.287000000000001</v>
      </c>
      <c r="EH17" s="9">
        <v>5.181</v>
      </c>
      <c r="EI17" s="9">
        <v>5.1059999999999999</v>
      </c>
      <c r="EJ17" s="9">
        <v>2.5739999999999998</v>
      </c>
      <c r="EK17" s="9">
        <v>1.198</v>
      </c>
      <c r="EL17" s="9">
        <v>1.3759999999999999</v>
      </c>
      <c r="EM17" s="9">
        <v>8.9220000000000006</v>
      </c>
      <c r="EN17" s="9">
        <v>4.2770000000000001</v>
      </c>
      <c r="EO17" s="9">
        <v>4.6440000000000001</v>
      </c>
      <c r="EP17" s="9">
        <v>1.4179999999999999</v>
      </c>
      <c r="EQ17" s="9">
        <v>0.35099999999999998</v>
      </c>
      <c r="ER17" s="9">
        <v>1.0669999999999999</v>
      </c>
      <c r="ES17" s="9">
        <v>6.234</v>
      </c>
      <c r="ET17" s="9">
        <v>2.597</v>
      </c>
      <c r="EU17" s="9">
        <v>3.637</v>
      </c>
      <c r="EV17" s="9">
        <v>1.157</v>
      </c>
      <c r="EW17" s="9">
        <v>0.84699999999999998</v>
      </c>
      <c r="EX17" s="9">
        <v>0.309</v>
      </c>
      <c r="EY17" s="9">
        <v>2.6869999999999998</v>
      </c>
      <c r="EZ17" s="9">
        <v>1.68</v>
      </c>
      <c r="FA17" s="9">
        <v>1.0069999999999999</v>
      </c>
      <c r="FB17" s="9">
        <v>9.7000000000000003E-2</v>
      </c>
      <c r="FC17" s="9">
        <v>0</v>
      </c>
      <c r="FD17" s="9">
        <v>9.7000000000000003E-2</v>
      </c>
      <c r="FE17" s="9">
        <v>0.61899999999999999</v>
      </c>
      <c r="FF17" s="9">
        <v>0.33900000000000002</v>
      </c>
      <c r="FG17" s="9">
        <v>0.28100000000000003</v>
      </c>
      <c r="FH17" s="9">
        <v>8.234</v>
      </c>
      <c r="FI17" s="9">
        <v>3.9780000000000002</v>
      </c>
      <c r="FJ17" s="9">
        <v>4.2560000000000002</v>
      </c>
      <c r="FK17" s="9">
        <v>36.728000000000002</v>
      </c>
      <c r="FL17" s="9">
        <v>16.876000000000001</v>
      </c>
      <c r="FM17" s="9">
        <v>19.852</v>
      </c>
      <c r="FN17" s="9">
        <v>3.3149999999999999</v>
      </c>
      <c r="FO17" s="9">
        <v>1.427</v>
      </c>
      <c r="FP17" s="9">
        <v>1.8879999999999999</v>
      </c>
      <c r="FQ17" s="9">
        <v>22.192</v>
      </c>
      <c r="FR17" s="9">
        <v>10.329000000000001</v>
      </c>
      <c r="FS17" s="9">
        <v>11.863</v>
      </c>
      <c r="FT17" s="9">
        <v>2.044</v>
      </c>
      <c r="FU17" s="9">
        <v>0.99199999999999999</v>
      </c>
      <c r="FV17" s="9">
        <v>1.052</v>
      </c>
      <c r="FW17" s="9">
        <v>10.096</v>
      </c>
      <c r="FX17" s="9">
        <v>4.5110000000000001</v>
      </c>
      <c r="FY17" s="9">
        <v>5.585</v>
      </c>
      <c r="FZ17" s="9">
        <v>1.2709999999999999</v>
      </c>
      <c r="GA17" s="9">
        <v>0.435</v>
      </c>
      <c r="GB17" s="9">
        <v>0.83599999999999997</v>
      </c>
      <c r="GC17" s="9">
        <v>12.096</v>
      </c>
      <c r="GD17" s="9">
        <v>5.8179999999999996</v>
      </c>
      <c r="GE17" s="9">
        <v>6.2779999999999996</v>
      </c>
      <c r="GF17" s="9">
        <v>0.85699999999999998</v>
      </c>
      <c r="GG17" s="9">
        <v>0</v>
      </c>
      <c r="GH17" s="9">
        <v>0.85699999999999998</v>
      </c>
      <c r="GI17" s="9">
        <v>1.9279999999999999</v>
      </c>
      <c r="GJ17" s="9">
        <v>0.38100000000000001</v>
      </c>
      <c r="GK17" s="9">
        <v>1.5469999999999999</v>
      </c>
      <c r="GL17" s="9">
        <v>1.32</v>
      </c>
      <c r="GM17" s="9">
        <v>0.61899999999999999</v>
      </c>
      <c r="GN17" s="9">
        <v>0.70099999999999996</v>
      </c>
      <c r="GO17" s="9">
        <v>5.07</v>
      </c>
      <c r="GP17" s="9">
        <v>2.0099999999999998</v>
      </c>
      <c r="GQ17" s="9">
        <v>3.06</v>
      </c>
      <c r="GR17" s="9">
        <v>2.573</v>
      </c>
      <c r="GS17" s="9">
        <v>1.931</v>
      </c>
      <c r="GT17" s="9">
        <v>0.64100000000000001</v>
      </c>
      <c r="GU17" s="9">
        <v>5.8390000000000004</v>
      </c>
      <c r="GV17" s="9">
        <v>3.6789999999999998</v>
      </c>
      <c r="GW17" s="9">
        <v>2.161</v>
      </c>
      <c r="GX17" s="9">
        <v>0.16900000000000001</v>
      </c>
      <c r="GY17" s="9">
        <v>0</v>
      </c>
      <c r="GZ17" s="9">
        <v>0.16900000000000001</v>
      </c>
      <c r="HA17" s="9">
        <v>1.6990000000000001</v>
      </c>
      <c r="HB17" s="9">
        <v>0.47899999999999998</v>
      </c>
      <c r="HC17" s="9">
        <v>1.2210000000000001</v>
      </c>
      <c r="HD17" s="9">
        <v>1.726</v>
      </c>
      <c r="HE17" s="9">
        <v>1.0409999999999999</v>
      </c>
      <c r="HF17" s="9">
        <v>0.68600000000000005</v>
      </c>
      <c r="HG17" s="9">
        <v>9.0549999999999997</v>
      </c>
      <c r="HH17" s="9">
        <v>3.6269999999999998</v>
      </c>
      <c r="HI17" s="9">
        <v>5.4279999999999999</v>
      </c>
      <c r="HJ17" s="9">
        <v>0.90900000000000003</v>
      </c>
      <c r="HK17" s="9">
        <v>0.57299999999999995</v>
      </c>
      <c r="HL17" s="9">
        <v>0.33600000000000002</v>
      </c>
      <c r="HM17" s="9">
        <v>5.1840000000000002</v>
      </c>
      <c r="HN17" s="9">
        <v>2.6629999999999998</v>
      </c>
      <c r="HO17" s="9">
        <v>2.5219999999999998</v>
      </c>
      <c r="HP17" s="9">
        <v>0.81699999999999995</v>
      </c>
      <c r="HQ17" s="9">
        <v>0.46800000000000003</v>
      </c>
      <c r="HR17" s="9">
        <v>0.34899999999999998</v>
      </c>
      <c r="HS17" s="9">
        <v>3.871</v>
      </c>
      <c r="HT17" s="9">
        <v>0.96399999999999997</v>
      </c>
      <c r="HU17" s="9">
        <v>2.9060000000000001</v>
      </c>
      <c r="HV17" s="9">
        <v>0.248</v>
      </c>
      <c r="HW17" s="9">
        <v>0</v>
      </c>
      <c r="HX17" s="9">
        <v>0.248</v>
      </c>
      <c r="HY17" s="9">
        <v>0.47299999999999998</v>
      </c>
      <c r="HZ17" s="9">
        <v>0.252</v>
      </c>
      <c r="IA17" s="9">
        <v>0.221</v>
      </c>
      <c r="IB17" s="9">
        <v>4.6740000000000004</v>
      </c>
      <c r="IC17" s="9">
        <v>2.5619999999999998</v>
      </c>
      <c r="ID17" s="9">
        <v>2.1120000000000001</v>
      </c>
      <c r="IE17" s="9">
        <v>4.407</v>
      </c>
      <c r="IF17" s="9">
        <v>1.8140000000000001</v>
      </c>
      <c r="IG17" s="9">
        <v>2.5920000000000001</v>
      </c>
      <c r="IH17" s="9">
        <v>19.382000000000001</v>
      </c>
      <c r="II17" s="9">
        <v>9.6890000000000001</v>
      </c>
      <c r="IJ17" s="9">
        <v>9.6929999999999996</v>
      </c>
      <c r="IK17" s="9">
        <v>0.72699999999999998</v>
      </c>
      <c r="IL17" s="9">
        <v>0.41199999999999998</v>
      </c>
      <c r="IM17" s="9">
        <v>0.315</v>
      </c>
      <c r="IN17" s="9">
        <v>21.928999999999998</v>
      </c>
      <c r="IO17" s="9">
        <v>8.8000000000000007</v>
      </c>
      <c r="IP17" s="9">
        <v>13.129</v>
      </c>
      <c r="IQ17" s="9">
        <v>0.17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47" s="2" customFormat="1" ht="99.95" customHeight="1">
      <c r="B1" s="3" t="s">
        <v>4526</v>
      </c>
      <c r="C1" s="3" t="s">
        <v>4527</v>
      </c>
      <c r="D1" s="3" t="s">
        <v>4528</v>
      </c>
      <c r="E1" s="3" t="s">
        <v>4529</v>
      </c>
      <c r="F1" s="3" t="s">
        <v>4530</v>
      </c>
      <c r="G1" s="3" t="s">
        <v>4531</v>
      </c>
      <c r="H1" s="3" t="s">
        <v>4532</v>
      </c>
      <c r="I1" s="3" t="s">
        <v>4533</v>
      </c>
      <c r="J1" s="3" t="s">
        <v>4534</v>
      </c>
      <c r="K1" s="3" t="s">
        <v>4535</v>
      </c>
      <c r="L1" s="3" t="s">
        <v>4536</v>
      </c>
      <c r="M1" s="3" t="s">
        <v>4537</v>
      </c>
      <c r="N1" s="3" t="s">
        <v>4538</v>
      </c>
      <c r="O1" s="3" t="s">
        <v>4539</v>
      </c>
      <c r="P1" s="3" t="s">
        <v>4540</v>
      </c>
      <c r="Q1" s="3" t="s">
        <v>4541</v>
      </c>
      <c r="R1" s="3" t="s">
        <v>4542</v>
      </c>
      <c r="S1" s="3" t="s">
        <v>4543</v>
      </c>
      <c r="T1" s="3" t="s">
        <v>4544</v>
      </c>
      <c r="U1" s="3" t="s">
        <v>4545</v>
      </c>
      <c r="V1" s="3" t="s">
        <v>4546</v>
      </c>
      <c r="W1" s="3" t="s">
        <v>4547</v>
      </c>
      <c r="X1" s="3" t="s">
        <v>4548</v>
      </c>
      <c r="Y1" s="3" t="s">
        <v>4549</v>
      </c>
      <c r="Z1" s="3" t="s">
        <v>4550</v>
      </c>
      <c r="AA1" s="3" t="s">
        <v>4551</v>
      </c>
      <c r="AB1" s="3" t="s">
        <v>4552</v>
      </c>
      <c r="AC1" s="3" t="s">
        <v>4553</v>
      </c>
      <c r="AD1" s="3" t="s">
        <v>4554</v>
      </c>
      <c r="AE1" s="3" t="s">
        <v>4555</v>
      </c>
      <c r="AF1" s="3" t="s">
        <v>4556</v>
      </c>
      <c r="AG1" s="3" t="s">
        <v>4557</v>
      </c>
      <c r="AH1" s="3" t="s">
        <v>4558</v>
      </c>
      <c r="AI1" s="3" t="s">
        <v>4559</v>
      </c>
      <c r="AJ1" s="3" t="s">
        <v>4560</v>
      </c>
      <c r="AK1" s="3" t="s">
        <v>4561</v>
      </c>
      <c r="AL1" s="3" t="s">
        <v>4562</v>
      </c>
      <c r="AM1" s="3" t="s">
        <v>4563</v>
      </c>
      <c r="AN1" s="3" t="s">
        <v>4564</v>
      </c>
      <c r="AO1" s="3" t="s">
        <v>4565</v>
      </c>
      <c r="AP1" s="3" t="s">
        <v>4566</v>
      </c>
      <c r="AQ1" s="3" t="s">
        <v>4567</v>
      </c>
      <c r="AR1" s="3" t="s">
        <v>4568</v>
      </c>
      <c r="AS1" s="3" t="s">
        <v>4569</v>
      </c>
      <c r="AT1" s="3" t="s">
        <v>4570</v>
      </c>
      <c r="AU1" s="3" t="s">
        <v>4571</v>
      </c>
      <c r="AV1" s="3" t="s">
        <v>4572</v>
      </c>
      <c r="AW1" s="3" t="s">
        <v>4573</v>
      </c>
      <c r="AX1" s="3" t="s">
        <v>4574</v>
      </c>
      <c r="AY1" s="3" t="s">
        <v>4575</v>
      </c>
      <c r="AZ1" s="3" t="s">
        <v>4576</v>
      </c>
      <c r="BA1" s="3" t="s">
        <v>4577</v>
      </c>
      <c r="BB1" s="3" t="s">
        <v>4578</v>
      </c>
      <c r="BC1" s="3" t="s">
        <v>4579</v>
      </c>
      <c r="BD1" s="3" t="s">
        <v>4580</v>
      </c>
      <c r="BE1" s="3" t="s">
        <v>4581</v>
      </c>
      <c r="BF1" s="3" t="s">
        <v>4582</v>
      </c>
      <c r="BG1" s="3" t="s">
        <v>4583</v>
      </c>
      <c r="BH1" s="3" t="s">
        <v>4584</v>
      </c>
      <c r="BI1" s="3" t="s">
        <v>4585</v>
      </c>
      <c r="BJ1" s="3" t="s">
        <v>4586</v>
      </c>
      <c r="BK1" s="3" t="s">
        <v>4587</v>
      </c>
      <c r="BL1" s="3" t="s">
        <v>4588</v>
      </c>
      <c r="BM1" s="3" t="s">
        <v>4589</v>
      </c>
      <c r="BN1" s="3" t="s">
        <v>4590</v>
      </c>
      <c r="BO1" s="3" t="s">
        <v>4591</v>
      </c>
      <c r="BP1" s="3" t="s">
        <v>4592</v>
      </c>
      <c r="BQ1" s="3" t="s">
        <v>4593</v>
      </c>
      <c r="BR1" s="3" t="s">
        <v>4594</v>
      </c>
      <c r="BS1" s="3" t="s">
        <v>4595</v>
      </c>
      <c r="BT1" s="3" t="s">
        <v>4596</v>
      </c>
      <c r="BU1" s="3" t="s">
        <v>4597</v>
      </c>
      <c r="BV1" s="3" t="s">
        <v>4598</v>
      </c>
      <c r="BW1" s="3" t="s">
        <v>4599</v>
      </c>
      <c r="BX1" s="3" t="s">
        <v>4600</v>
      </c>
      <c r="BY1" s="3" t="s">
        <v>4601</v>
      </c>
      <c r="BZ1" s="3" t="s">
        <v>4602</v>
      </c>
      <c r="CA1" s="3" t="s">
        <v>4603</v>
      </c>
      <c r="CB1" s="3" t="s">
        <v>4604</v>
      </c>
      <c r="CC1" s="3" t="s">
        <v>4605</v>
      </c>
      <c r="CD1" s="3" t="s">
        <v>4606</v>
      </c>
      <c r="CE1" s="3" t="s">
        <v>4607</v>
      </c>
      <c r="CF1" s="3" t="s">
        <v>4608</v>
      </c>
      <c r="CG1" s="3" t="s">
        <v>4609</v>
      </c>
      <c r="CH1" s="3" t="s">
        <v>4610</v>
      </c>
      <c r="CI1" s="3" t="s">
        <v>4611</v>
      </c>
      <c r="CJ1" s="3" t="s">
        <v>4612</v>
      </c>
      <c r="CK1" s="3" t="s">
        <v>4613</v>
      </c>
      <c r="CL1" s="3" t="s">
        <v>4614</v>
      </c>
      <c r="CM1" s="3" t="s">
        <v>4615</v>
      </c>
      <c r="CN1" s="3" t="s">
        <v>4616</v>
      </c>
      <c r="CO1" s="3" t="s">
        <v>4617</v>
      </c>
      <c r="CP1" s="3" t="s">
        <v>4618</v>
      </c>
      <c r="CQ1" s="3" t="s">
        <v>4619</v>
      </c>
      <c r="CR1" s="3" t="s">
        <v>4620</v>
      </c>
      <c r="CS1" s="3" t="s">
        <v>4621</v>
      </c>
      <c r="CT1" s="3" t="s">
        <v>4622</v>
      </c>
      <c r="CU1" s="3" t="s">
        <v>4623</v>
      </c>
      <c r="CV1" s="3" t="s">
        <v>4624</v>
      </c>
      <c r="CW1" s="3" t="s">
        <v>4625</v>
      </c>
      <c r="CX1" s="3" t="s">
        <v>4626</v>
      </c>
      <c r="CY1" s="3" t="s">
        <v>4627</v>
      </c>
      <c r="CZ1" s="3" t="s">
        <v>4628</v>
      </c>
      <c r="DA1" s="3" t="s">
        <v>4629</v>
      </c>
      <c r="DB1" s="3" t="s">
        <v>4630</v>
      </c>
      <c r="DC1" s="3" t="s">
        <v>4631</v>
      </c>
      <c r="DD1" s="3" t="s">
        <v>4632</v>
      </c>
      <c r="DE1" s="3" t="s">
        <v>4633</v>
      </c>
      <c r="DF1" s="3" t="s">
        <v>4634</v>
      </c>
      <c r="DG1" s="3" t="s">
        <v>4635</v>
      </c>
      <c r="DH1" s="3" t="s">
        <v>4636</v>
      </c>
      <c r="DI1" s="3" t="s">
        <v>4637</v>
      </c>
      <c r="DJ1" s="3" t="s">
        <v>4638</v>
      </c>
      <c r="DK1" s="3" t="s">
        <v>4639</v>
      </c>
      <c r="DL1" s="3" t="s">
        <v>4640</v>
      </c>
      <c r="DM1" s="3" t="s">
        <v>4641</v>
      </c>
      <c r="DN1" s="3" t="s">
        <v>4642</v>
      </c>
      <c r="DO1" s="3" t="s">
        <v>4643</v>
      </c>
      <c r="DP1" s="3" t="s">
        <v>4644</v>
      </c>
      <c r="DQ1" s="3" t="s">
        <v>4645</v>
      </c>
      <c r="DR1" s="3" t="s">
        <v>4646</v>
      </c>
      <c r="DS1" s="3" t="s">
        <v>4647</v>
      </c>
      <c r="DT1" s="3" t="s">
        <v>4648</v>
      </c>
      <c r="DU1" s="3" t="s">
        <v>4649</v>
      </c>
      <c r="DV1" s="3" t="s">
        <v>4650</v>
      </c>
      <c r="DW1" s="3" t="s">
        <v>4651</v>
      </c>
      <c r="DX1" s="3" t="s">
        <v>4652</v>
      </c>
      <c r="DY1" s="3" t="s">
        <v>4653</v>
      </c>
      <c r="DZ1" s="3" t="s">
        <v>4654</v>
      </c>
      <c r="EA1" s="3" t="s">
        <v>4655</v>
      </c>
      <c r="EB1" s="3" t="s">
        <v>4656</v>
      </c>
      <c r="EC1" s="3" t="s">
        <v>4657</v>
      </c>
      <c r="ED1" s="3" t="s">
        <v>4658</v>
      </c>
      <c r="EE1" s="3" t="s">
        <v>4659</v>
      </c>
      <c r="EF1" s="3" t="s">
        <v>4660</v>
      </c>
      <c r="EG1" s="3" t="s">
        <v>4661</v>
      </c>
      <c r="EH1" s="3" t="s">
        <v>4662</v>
      </c>
      <c r="EI1" s="3" t="s">
        <v>4663</v>
      </c>
      <c r="EJ1" s="3" t="s">
        <v>4664</v>
      </c>
      <c r="EK1" s="3" t="s">
        <v>4665</v>
      </c>
      <c r="EL1" s="3" t="s">
        <v>4666</v>
      </c>
      <c r="EM1" s="3" t="s">
        <v>4667</v>
      </c>
      <c r="EN1" s="3" t="s">
        <v>4668</v>
      </c>
      <c r="EO1" s="3" t="s">
        <v>4669</v>
      </c>
      <c r="EP1" s="3" t="s">
        <v>4670</v>
      </c>
      <c r="EQ1" s="3" t="s">
        <v>4671</v>
      </c>
    </row>
    <row r="2" spans="1:147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</row>
    <row r="3" spans="1:147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</row>
    <row r="4" spans="1:147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</row>
    <row r="5" spans="1:147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</row>
    <row r="6" spans="1:147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</row>
    <row r="7" spans="1:147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</row>
    <row r="8" spans="1:147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</row>
    <row r="9" spans="1:147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</row>
    <row r="10" spans="1:147">
      <c r="A10" s="4" t="s">
        <v>204</v>
      </c>
      <c r="B10" s="8" t="s">
        <v>4672</v>
      </c>
      <c r="C10" s="8" t="s">
        <v>4673</v>
      </c>
      <c r="D10" s="8" t="s">
        <v>4674</v>
      </c>
      <c r="E10" s="8" t="s">
        <v>4675</v>
      </c>
      <c r="F10" s="8" t="s">
        <v>4676</v>
      </c>
      <c r="G10" s="8" t="s">
        <v>4677</v>
      </c>
      <c r="H10" s="8" t="s">
        <v>4678</v>
      </c>
      <c r="I10" s="8" t="s">
        <v>4679</v>
      </c>
      <c r="J10" s="8" t="s">
        <v>4680</v>
      </c>
      <c r="K10" s="8" t="s">
        <v>4681</v>
      </c>
      <c r="L10" s="8" t="s">
        <v>4682</v>
      </c>
      <c r="M10" s="8" t="s">
        <v>4683</v>
      </c>
      <c r="N10" s="8" t="s">
        <v>4684</v>
      </c>
      <c r="O10" s="8" t="s">
        <v>4685</v>
      </c>
      <c r="P10" s="8" t="s">
        <v>4686</v>
      </c>
      <c r="Q10" s="8" t="s">
        <v>4687</v>
      </c>
      <c r="R10" s="8" t="s">
        <v>4688</v>
      </c>
      <c r="S10" s="8" t="s">
        <v>4689</v>
      </c>
      <c r="T10" s="8" t="s">
        <v>4690</v>
      </c>
      <c r="U10" s="8" t="s">
        <v>4691</v>
      </c>
      <c r="V10" s="8" t="s">
        <v>4692</v>
      </c>
      <c r="W10" s="8" t="s">
        <v>4693</v>
      </c>
      <c r="X10" s="8" t="s">
        <v>4694</v>
      </c>
      <c r="Y10" s="8" t="s">
        <v>4695</v>
      </c>
      <c r="Z10" s="8" t="s">
        <v>4696</v>
      </c>
      <c r="AA10" s="8" t="s">
        <v>4697</v>
      </c>
      <c r="AB10" s="8" t="s">
        <v>4698</v>
      </c>
      <c r="AC10" s="8" t="s">
        <v>4699</v>
      </c>
      <c r="AD10" s="8" t="s">
        <v>4700</v>
      </c>
      <c r="AE10" s="8" t="s">
        <v>4701</v>
      </c>
      <c r="AF10" s="8" t="s">
        <v>4702</v>
      </c>
      <c r="AG10" s="8" t="s">
        <v>4703</v>
      </c>
      <c r="AH10" s="8" t="s">
        <v>4704</v>
      </c>
      <c r="AI10" s="8" t="s">
        <v>4705</v>
      </c>
      <c r="AJ10" s="8" t="s">
        <v>4706</v>
      </c>
      <c r="AK10" s="8" t="s">
        <v>4707</v>
      </c>
      <c r="AL10" s="8" t="s">
        <v>4708</v>
      </c>
      <c r="AM10" s="8" t="s">
        <v>4709</v>
      </c>
      <c r="AN10" s="8" t="s">
        <v>4710</v>
      </c>
      <c r="AO10" s="8" t="s">
        <v>4711</v>
      </c>
      <c r="AP10" s="8" t="s">
        <v>4712</v>
      </c>
      <c r="AQ10" s="8" t="s">
        <v>4713</v>
      </c>
      <c r="AR10" s="8" t="s">
        <v>4714</v>
      </c>
      <c r="AS10" s="8" t="s">
        <v>4715</v>
      </c>
      <c r="AT10" s="8" t="s">
        <v>4716</v>
      </c>
      <c r="AU10" s="8" t="s">
        <v>4717</v>
      </c>
      <c r="AV10" s="8" t="s">
        <v>4718</v>
      </c>
      <c r="AW10" s="8" t="s">
        <v>4719</v>
      </c>
      <c r="AX10" s="8" t="s">
        <v>4720</v>
      </c>
      <c r="AY10" s="8" t="s">
        <v>4721</v>
      </c>
      <c r="AZ10" s="8" t="s">
        <v>4722</v>
      </c>
      <c r="BA10" s="8" t="s">
        <v>4723</v>
      </c>
      <c r="BB10" s="8" t="s">
        <v>4724</v>
      </c>
      <c r="BC10" s="8" t="s">
        <v>4725</v>
      </c>
      <c r="BD10" s="8" t="s">
        <v>4726</v>
      </c>
      <c r="BE10" s="8" t="s">
        <v>4727</v>
      </c>
      <c r="BF10" s="8" t="s">
        <v>4728</v>
      </c>
      <c r="BG10" s="8" t="s">
        <v>4729</v>
      </c>
      <c r="BH10" s="8" t="s">
        <v>4730</v>
      </c>
      <c r="BI10" s="8" t="s">
        <v>4731</v>
      </c>
      <c r="BJ10" s="8" t="s">
        <v>4732</v>
      </c>
      <c r="BK10" s="8" t="s">
        <v>4733</v>
      </c>
      <c r="BL10" s="8" t="s">
        <v>4734</v>
      </c>
      <c r="BM10" s="8" t="s">
        <v>4735</v>
      </c>
      <c r="BN10" s="8" t="s">
        <v>4736</v>
      </c>
      <c r="BO10" s="8" t="s">
        <v>4737</v>
      </c>
      <c r="BP10" s="8" t="s">
        <v>4738</v>
      </c>
      <c r="BQ10" s="8" t="s">
        <v>4739</v>
      </c>
      <c r="BR10" s="8" t="s">
        <v>4740</v>
      </c>
      <c r="BS10" s="8" t="s">
        <v>4741</v>
      </c>
      <c r="BT10" s="8" t="s">
        <v>4742</v>
      </c>
      <c r="BU10" s="8" t="s">
        <v>4743</v>
      </c>
      <c r="BV10" s="8" t="s">
        <v>4744</v>
      </c>
      <c r="BW10" s="8" t="s">
        <v>4745</v>
      </c>
      <c r="BX10" s="8" t="s">
        <v>4746</v>
      </c>
      <c r="BY10" s="8" t="s">
        <v>4747</v>
      </c>
      <c r="BZ10" s="8" t="s">
        <v>4748</v>
      </c>
      <c r="CA10" s="8" t="s">
        <v>4749</v>
      </c>
      <c r="CB10" s="8" t="s">
        <v>4750</v>
      </c>
      <c r="CC10" s="8" t="s">
        <v>4751</v>
      </c>
      <c r="CD10" s="8" t="s">
        <v>4752</v>
      </c>
      <c r="CE10" s="8" t="s">
        <v>4753</v>
      </c>
      <c r="CF10" s="8" t="s">
        <v>4754</v>
      </c>
      <c r="CG10" s="8" t="s">
        <v>4755</v>
      </c>
      <c r="CH10" s="8" t="s">
        <v>4756</v>
      </c>
      <c r="CI10" s="8" t="s">
        <v>4757</v>
      </c>
      <c r="CJ10" s="8" t="s">
        <v>4758</v>
      </c>
      <c r="CK10" s="8" t="s">
        <v>4759</v>
      </c>
      <c r="CL10" s="8" t="s">
        <v>4760</v>
      </c>
      <c r="CM10" s="8" t="s">
        <v>4761</v>
      </c>
      <c r="CN10" s="8" t="s">
        <v>4762</v>
      </c>
      <c r="CO10" s="8" t="s">
        <v>4763</v>
      </c>
      <c r="CP10" s="8" t="s">
        <v>4764</v>
      </c>
      <c r="CQ10" s="8" t="s">
        <v>4765</v>
      </c>
      <c r="CR10" s="8" t="s">
        <v>4766</v>
      </c>
      <c r="CS10" s="8" t="s">
        <v>4767</v>
      </c>
      <c r="CT10" s="8" t="s">
        <v>4768</v>
      </c>
      <c r="CU10" s="8" t="s">
        <v>4769</v>
      </c>
      <c r="CV10" s="8" t="s">
        <v>4770</v>
      </c>
      <c r="CW10" s="8" t="s">
        <v>4771</v>
      </c>
      <c r="CX10" s="8" t="s">
        <v>4772</v>
      </c>
      <c r="CY10" s="8" t="s">
        <v>4773</v>
      </c>
      <c r="CZ10" s="8" t="s">
        <v>4774</v>
      </c>
      <c r="DA10" s="8" t="s">
        <v>4775</v>
      </c>
      <c r="DB10" s="8" t="s">
        <v>4776</v>
      </c>
      <c r="DC10" s="8" t="s">
        <v>4777</v>
      </c>
      <c r="DD10" s="8" t="s">
        <v>4778</v>
      </c>
      <c r="DE10" s="8" t="s">
        <v>4779</v>
      </c>
      <c r="DF10" s="8" t="s">
        <v>4780</v>
      </c>
      <c r="DG10" s="8" t="s">
        <v>4781</v>
      </c>
      <c r="DH10" s="8" t="s">
        <v>4782</v>
      </c>
      <c r="DI10" s="8" t="s">
        <v>4783</v>
      </c>
      <c r="DJ10" s="8" t="s">
        <v>4784</v>
      </c>
      <c r="DK10" s="8" t="s">
        <v>4785</v>
      </c>
      <c r="DL10" s="8" t="s">
        <v>4786</v>
      </c>
      <c r="DM10" s="8" t="s">
        <v>4787</v>
      </c>
      <c r="DN10" s="8" t="s">
        <v>4788</v>
      </c>
      <c r="DO10" s="8" t="s">
        <v>4789</v>
      </c>
      <c r="DP10" s="8" t="s">
        <v>4790</v>
      </c>
      <c r="DQ10" s="8" t="s">
        <v>4791</v>
      </c>
      <c r="DR10" s="8" t="s">
        <v>4792</v>
      </c>
      <c r="DS10" s="8" t="s">
        <v>4793</v>
      </c>
      <c r="DT10" s="8" t="s">
        <v>4794</v>
      </c>
      <c r="DU10" s="8" t="s">
        <v>4795</v>
      </c>
      <c r="DV10" s="8" t="s">
        <v>4796</v>
      </c>
      <c r="DW10" s="8" t="s">
        <v>4797</v>
      </c>
      <c r="DX10" s="8" t="s">
        <v>4798</v>
      </c>
      <c r="DY10" s="8" t="s">
        <v>4799</v>
      </c>
      <c r="DZ10" s="8" t="s">
        <v>4800</v>
      </c>
      <c r="EA10" s="8" t="s">
        <v>4801</v>
      </c>
      <c r="EB10" s="8" t="s">
        <v>4802</v>
      </c>
      <c r="EC10" s="8" t="s">
        <v>4803</v>
      </c>
      <c r="ED10" s="8" t="s">
        <v>4804</v>
      </c>
      <c r="EE10" s="8" t="s">
        <v>4805</v>
      </c>
      <c r="EF10" s="8" t="s">
        <v>4806</v>
      </c>
      <c r="EG10" s="8" t="s">
        <v>4807</v>
      </c>
      <c r="EH10" s="8" t="s">
        <v>4808</v>
      </c>
      <c r="EI10" s="8" t="s">
        <v>4809</v>
      </c>
      <c r="EJ10" s="8" t="s">
        <v>4810</v>
      </c>
      <c r="EK10" s="8" t="s">
        <v>4811</v>
      </c>
      <c r="EL10" s="8" t="s">
        <v>4812</v>
      </c>
      <c r="EM10" s="8" t="s">
        <v>4813</v>
      </c>
      <c r="EN10" s="8" t="s">
        <v>4814</v>
      </c>
      <c r="EO10" s="8" t="s">
        <v>4815</v>
      </c>
      <c r="EP10" s="8" t="s">
        <v>4816</v>
      </c>
      <c r="EQ10" s="8" t="s">
        <v>4817</v>
      </c>
    </row>
    <row r="11" spans="1:147">
      <c r="A11" s="10">
        <v>42036</v>
      </c>
      <c r="B11" s="9">
        <v>0</v>
      </c>
      <c r="C11" s="9">
        <v>0.44600000000000001</v>
      </c>
      <c r="D11" s="9">
        <v>2.7069999999999999</v>
      </c>
      <c r="E11" s="9">
        <v>1.39</v>
      </c>
      <c r="F11" s="9">
        <v>1.3169999999999999</v>
      </c>
      <c r="G11" s="9">
        <v>0.155</v>
      </c>
      <c r="H11" s="9">
        <v>0</v>
      </c>
      <c r="I11" s="9">
        <v>0.155</v>
      </c>
      <c r="J11" s="9">
        <v>0.49299999999999999</v>
      </c>
      <c r="K11" s="9">
        <v>0.16500000000000001</v>
      </c>
      <c r="L11" s="9">
        <v>0.32800000000000001</v>
      </c>
      <c r="M11" s="9">
        <v>2.2749999999999999</v>
      </c>
      <c r="N11" s="9">
        <v>0.95</v>
      </c>
      <c r="O11" s="9">
        <v>1.3260000000000001</v>
      </c>
      <c r="P11" s="9">
        <v>8.76</v>
      </c>
      <c r="Q11" s="9">
        <v>3.657</v>
      </c>
      <c r="R11" s="9">
        <v>5.1029999999999998</v>
      </c>
      <c r="S11" s="9">
        <v>5.835</v>
      </c>
      <c r="T11" s="9">
        <v>2.4569999999999999</v>
      </c>
      <c r="U11" s="9">
        <v>3.3780000000000001</v>
      </c>
      <c r="V11" s="9">
        <v>6.4089999999999998</v>
      </c>
      <c r="W11" s="9">
        <v>3.121</v>
      </c>
      <c r="X11" s="9">
        <v>3.2879999999999998</v>
      </c>
      <c r="Y11" s="9">
        <v>4.6980000000000004</v>
      </c>
      <c r="Z11" s="9">
        <v>1.8580000000000001</v>
      </c>
      <c r="AA11" s="9">
        <v>2.84</v>
      </c>
      <c r="AB11" s="9">
        <v>3.86</v>
      </c>
      <c r="AC11" s="9">
        <v>1.7130000000000001</v>
      </c>
      <c r="AD11" s="9">
        <v>2.1459999999999999</v>
      </c>
      <c r="AE11" s="9">
        <v>3.92</v>
      </c>
      <c r="AF11" s="9">
        <v>1.5740000000000001</v>
      </c>
      <c r="AG11" s="9">
        <v>2.3460000000000001</v>
      </c>
      <c r="AH11" s="9">
        <v>3.5619999999999998</v>
      </c>
      <c r="AI11" s="9">
        <v>1.944</v>
      </c>
      <c r="AJ11" s="9">
        <v>1.6180000000000001</v>
      </c>
      <c r="AK11" s="9">
        <v>2.4329999999999998</v>
      </c>
      <c r="AL11" s="9">
        <v>0.92100000000000004</v>
      </c>
      <c r="AM11" s="9">
        <v>1.512</v>
      </c>
      <c r="AN11" s="9">
        <v>0.52200000000000002</v>
      </c>
      <c r="AO11" s="9">
        <v>0.182</v>
      </c>
      <c r="AP11" s="9">
        <v>0.34</v>
      </c>
      <c r="AQ11" s="9">
        <v>1.0069999999999999</v>
      </c>
      <c r="AR11" s="9">
        <v>0.26700000000000002</v>
      </c>
      <c r="AS11" s="9">
        <v>0.73899999999999999</v>
      </c>
      <c r="AT11" s="9">
        <v>0.628</v>
      </c>
      <c r="AU11" s="9">
        <v>0.34399999999999997</v>
      </c>
      <c r="AV11" s="9">
        <v>0.28399999999999997</v>
      </c>
      <c r="AW11" s="9">
        <v>0.16500000000000001</v>
      </c>
      <c r="AX11" s="9">
        <v>0.16500000000000001</v>
      </c>
      <c r="AY11" s="9">
        <v>0</v>
      </c>
      <c r="AZ11" s="9">
        <v>2.8149999999999999</v>
      </c>
      <c r="BA11" s="9">
        <v>0.88700000000000001</v>
      </c>
      <c r="BB11" s="9">
        <v>1.9279999999999999</v>
      </c>
      <c r="BC11" s="9">
        <v>1.429</v>
      </c>
      <c r="BD11" s="9">
        <v>0.56799999999999995</v>
      </c>
      <c r="BE11" s="9">
        <v>0.86099999999999999</v>
      </c>
      <c r="BF11" s="9">
        <v>2.89</v>
      </c>
      <c r="BG11" s="9">
        <v>1.1839999999999999</v>
      </c>
      <c r="BH11" s="9">
        <v>1.706</v>
      </c>
      <c r="BI11" s="9">
        <v>2.0739999999999998</v>
      </c>
      <c r="BJ11" s="9">
        <v>1.0840000000000001</v>
      </c>
      <c r="BK11" s="9">
        <v>0.99</v>
      </c>
      <c r="BL11" s="9">
        <v>9.0079999999999991</v>
      </c>
      <c r="BM11" s="9">
        <v>3.8719999999999999</v>
      </c>
      <c r="BN11" s="9">
        <v>5.1360000000000001</v>
      </c>
      <c r="BO11" s="9">
        <v>6.6109999999999998</v>
      </c>
      <c r="BP11" s="9">
        <v>2.6280000000000001</v>
      </c>
      <c r="BQ11" s="9">
        <v>3.9830000000000001</v>
      </c>
      <c r="BR11" s="9">
        <v>2.972</v>
      </c>
      <c r="BS11" s="9">
        <v>1.2370000000000001</v>
      </c>
      <c r="BT11" s="9">
        <v>1.7350000000000001</v>
      </c>
      <c r="BU11" s="9">
        <v>0.68799999999999994</v>
      </c>
      <c r="BV11" s="9">
        <v>0</v>
      </c>
      <c r="BW11" s="9">
        <v>0.68799999999999994</v>
      </c>
      <c r="BX11" s="9">
        <v>2.48</v>
      </c>
      <c r="BY11" s="9">
        <v>1.329</v>
      </c>
      <c r="BZ11" s="9">
        <v>1.151</v>
      </c>
      <c r="CA11" s="9">
        <v>1.802</v>
      </c>
      <c r="CB11" s="9">
        <v>1.1910000000000001</v>
      </c>
      <c r="CC11" s="9">
        <v>0.61099999999999999</v>
      </c>
      <c r="CD11" s="9">
        <v>0.501</v>
      </c>
      <c r="CE11" s="9">
        <v>0.182</v>
      </c>
      <c r="CF11" s="9">
        <v>0.31900000000000001</v>
      </c>
      <c r="CG11" s="9">
        <v>31.033000000000001</v>
      </c>
      <c r="CH11" s="9">
        <v>16.350999999999999</v>
      </c>
      <c r="CI11" s="9">
        <v>14.683</v>
      </c>
      <c r="CJ11" s="9">
        <v>5.7</v>
      </c>
      <c r="CK11" s="9">
        <v>2.8490000000000002</v>
      </c>
      <c r="CL11" s="9">
        <v>2.8519999999999999</v>
      </c>
      <c r="CM11" s="9">
        <v>24.024000000000001</v>
      </c>
      <c r="CN11" s="9">
        <v>11.888999999999999</v>
      </c>
      <c r="CO11" s="9">
        <v>12.135999999999999</v>
      </c>
      <c r="CP11" s="9">
        <v>1.609</v>
      </c>
      <c r="CQ11" s="9">
        <v>0.94799999999999995</v>
      </c>
      <c r="CR11" s="9">
        <v>0.66100000000000003</v>
      </c>
      <c r="CS11" s="9">
        <v>2.649</v>
      </c>
      <c r="CT11" s="9">
        <v>1.03</v>
      </c>
      <c r="CU11" s="9">
        <v>1.6180000000000001</v>
      </c>
      <c r="CV11" s="9">
        <v>0.33400000000000002</v>
      </c>
      <c r="CW11" s="9">
        <v>0.158</v>
      </c>
      <c r="CX11" s="9">
        <v>0.17599999999999999</v>
      </c>
      <c r="CY11" s="9">
        <v>1.99</v>
      </c>
      <c r="CZ11" s="9">
        <v>1.1890000000000001</v>
      </c>
      <c r="DA11" s="9">
        <v>0.80100000000000005</v>
      </c>
      <c r="DB11" s="9">
        <v>1.6220000000000001</v>
      </c>
      <c r="DC11" s="9">
        <v>0.35</v>
      </c>
      <c r="DD11" s="9">
        <v>1.272</v>
      </c>
      <c r="DE11" s="9">
        <v>9.0519999999999996</v>
      </c>
      <c r="DF11" s="9">
        <v>3.4529999999999998</v>
      </c>
      <c r="DG11" s="9">
        <v>5.5990000000000002</v>
      </c>
      <c r="DH11" s="9">
        <v>0.33800000000000002</v>
      </c>
      <c r="DI11" s="9">
        <v>0.14899999999999999</v>
      </c>
      <c r="DJ11" s="9">
        <v>0.188</v>
      </c>
      <c r="DK11" s="9">
        <v>2.8250000000000002</v>
      </c>
      <c r="DL11" s="9">
        <v>1.53</v>
      </c>
      <c r="DM11" s="9">
        <v>1.2949999999999999</v>
      </c>
      <c r="DN11" s="9">
        <v>1.5209999999999999</v>
      </c>
      <c r="DO11" s="9">
        <v>1.0980000000000001</v>
      </c>
      <c r="DP11" s="9">
        <v>0.42199999999999999</v>
      </c>
      <c r="DQ11" s="9">
        <v>6.8769999999999998</v>
      </c>
      <c r="DR11" s="9">
        <v>4.5469999999999997</v>
      </c>
      <c r="DS11" s="9">
        <v>2.33</v>
      </c>
      <c r="DT11" s="9">
        <v>0</v>
      </c>
      <c r="DU11" s="9">
        <v>0</v>
      </c>
      <c r="DV11" s="9">
        <v>0</v>
      </c>
      <c r="DW11" s="9">
        <v>0.63100000000000001</v>
      </c>
      <c r="DX11" s="9">
        <v>0.13900000000000001</v>
      </c>
      <c r="DY11" s="9">
        <v>0.49199999999999999</v>
      </c>
      <c r="DZ11" s="9">
        <v>0.13200000000000001</v>
      </c>
      <c r="EA11" s="9">
        <v>0</v>
      </c>
      <c r="EB11" s="9">
        <v>0.13200000000000001</v>
      </c>
      <c r="EC11" s="9">
        <v>0</v>
      </c>
      <c r="ED11" s="9">
        <v>0</v>
      </c>
      <c r="EE11" s="9">
        <v>0</v>
      </c>
      <c r="EF11" s="9">
        <v>0.14499999999999999</v>
      </c>
      <c r="EG11" s="9">
        <v>0.14499999999999999</v>
      </c>
      <c r="EH11" s="9">
        <v>0</v>
      </c>
      <c r="EI11" s="9">
        <v>0</v>
      </c>
      <c r="EJ11" s="9">
        <v>0</v>
      </c>
      <c r="EK11" s="9">
        <v>0</v>
      </c>
      <c r="EL11" s="9">
        <v>4.569</v>
      </c>
      <c r="EM11" s="9">
        <v>1.651</v>
      </c>
      <c r="EN11" s="9">
        <v>2.9180000000000001</v>
      </c>
      <c r="EO11" s="9">
        <v>15.051</v>
      </c>
      <c r="EP11" s="9">
        <v>7.734</v>
      </c>
      <c r="EQ11" s="9">
        <v>7.3170000000000002</v>
      </c>
    </row>
    <row r="12" spans="1:147">
      <c r="A12" s="10">
        <v>42401</v>
      </c>
      <c r="B12" s="9">
        <v>0</v>
      </c>
      <c r="C12" s="9">
        <v>0.19</v>
      </c>
      <c r="D12" s="9">
        <v>5.4139999999999997</v>
      </c>
      <c r="E12" s="9">
        <v>2.6680000000000001</v>
      </c>
      <c r="F12" s="9">
        <v>2.746</v>
      </c>
      <c r="G12" s="9">
        <v>0</v>
      </c>
      <c r="H12" s="9">
        <v>0</v>
      </c>
      <c r="I12" s="9">
        <v>0</v>
      </c>
      <c r="J12" s="9">
        <v>1.0940000000000001</v>
      </c>
      <c r="K12" s="9">
        <v>0.35399999999999998</v>
      </c>
      <c r="L12" s="9">
        <v>0.74</v>
      </c>
      <c r="M12" s="9">
        <v>2.6949999999999998</v>
      </c>
      <c r="N12" s="9">
        <v>1.238</v>
      </c>
      <c r="O12" s="9">
        <v>1.4570000000000001</v>
      </c>
      <c r="P12" s="9">
        <v>9.19</v>
      </c>
      <c r="Q12" s="9">
        <v>5.6639999999999997</v>
      </c>
      <c r="R12" s="9">
        <v>3.5259999999999998</v>
      </c>
      <c r="S12" s="9">
        <v>7.9340000000000002</v>
      </c>
      <c r="T12" s="9">
        <v>3.133</v>
      </c>
      <c r="U12" s="9">
        <v>4.8010000000000002</v>
      </c>
      <c r="V12" s="9">
        <v>6.8550000000000004</v>
      </c>
      <c r="W12" s="9">
        <v>3.9209999999999998</v>
      </c>
      <c r="X12" s="9">
        <v>2.9340000000000002</v>
      </c>
      <c r="Y12" s="9">
        <v>5.3259999999999996</v>
      </c>
      <c r="Z12" s="9">
        <v>2.0030000000000001</v>
      </c>
      <c r="AA12" s="9">
        <v>3.323</v>
      </c>
      <c r="AB12" s="9">
        <v>4.6180000000000003</v>
      </c>
      <c r="AC12" s="9">
        <v>2.2709999999999999</v>
      </c>
      <c r="AD12" s="9">
        <v>2.347</v>
      </c>
      <c r="AE12" s="9">
        <v>5.4320000000000004</v>
      </c>
      <c r="AF12" s="9">
        <v>1.6519999999999999</v>
      </c>
      <c r="AG12" s="9">
        <v>3.7789999999999999</v>
      </c>
      <c r="AH12" s="9">
        <v>5.0579999999999998</v>
      </c>
      <c r="AI12" s="9">
        <v>3.4129999999999998</v>
      </c>
      <c r="AJ12" s="9">
        <v>1.645</v>
      </c>
      <c r="AK12" s="9">
        <v>5.3940000000000001</v>
      </c>
      <c r="AL12" s="9">
        <v>1.516</v>
      </c>
      <c r="AM12" s="9">
        <v>3.8780000000000001</v>
      </c>
      <c r="AN12" s="9">
        <v>0.58499999999999996</v>
      </c>
      <c r="AO12" s="9">
        <v>0.39500000000000002</v>
      </c>
      <c r="AP12" s="9">
        <v>0.19</v>
      </c>
      <c r="AQ12" s="9">
        <v>0.182</v>
      </c>
      <c r="AR12" s="9">
        <v>0</v>
      </c>
      <c r="AS12" s="9">
        <v>0.182</v>
      </c>
      <c r="AT12" s="9">
        <v>0.57599999999999996</v>
      </c>
      <c r="AU12" s="9">
        <v>0.29399999999999998</v>
      </c>
      <c r="AV12" s="9">
        <v>0.28199999999999997</v>
      </c>
      <c r="AW12" s="9">
        <v>1.431</v>
      </c>
      <c r="AX12" s="9">
        <v>0.60899999999999999</v>
      </c>
      <c r="AY12" s="9">
        <v>0.82199999999999995</v>
      </c>
      <c r="AZ12" s="9">
        <v>2.7639999999999998</v>
      </c>
      <c r="BA12" s="9">
        <v>1.92</v>
      </c>
      <c r="BB12" s="9">
        <v>0.84299999999999997</v>
      </c>
      <c r="BC12" s="9">
        <v>1.385</v>
      </c>
      <c r="BD12" s="9">
        <v>0.94499999999999995</v>
      </c>
      <c r="BE12" s="9">
        <v>0.44</v>
      </c>
      <c r="BF12" s="9">
        <v>2.294</v>
      </c>
      <c r="BG12" s="9">
        <v>1.6839999999999999</v>
      </c>
      <c r="BH12" s="9">
        <v>0.60899999999999999</v>
      </c>
      <c r="BI12" s="9">
        <v>2.54</v>
      </c>
      <c r="BJ12" s="9">
        <v>1.1659999999999999</v>
      </c>
      <c r="BK12" s="9">
        <v>1.3740000000000001</v>
      </c>
      <c r="BL12" s="9">
        <v>8.0660000000000007</v>
      </c>
      <c r="BM12" s="9">
        <v>4.375</v>
      </c>
      <c r="BN12" s="9">
        <v>3.6909999999999998</v>
      </c>
      <c r="BO12" s="9">
        <v>8.0619999999999994</v>
      </c>
      <c r="BP12" s="9">
        <v>2.9670000000000001</v>
      </c>
      <c r="BQ12" s="9">
        <v>5.0960000000000001</v>
      </c>
      <c r="BR12" s="9">
        <v>2.4940000000000002</v>
      </c>
      <c r="BS12" s="9">
        <v>1.978</v>
      </c>
      <c r="BT12" s="9">
        <v>0.51600000000000001</v>
      </c>
      <c r="BU12" s="9">
        <v>1.288</v>
      </c>
      <c r="BV12" s="9">
        <v>0.84799999999999998</v>
      </c>
      <c r="BW12" s="9">
        <v>0.44</v>
      </c>
      <c r="BX12" s="9">
        <v>2.0539999999999998</v>
      </c>
      <c r="BY12" s="9">
        <v>1.232</v>
      </c>
      <c r="BZ12" s="9">
        <v>0.82199999999999995</v>
      </c>
      <c r="CA12" s="9">
        <v>2.2400000000000002</v>
      </c>
      <c r="CB12" s="9">
        <v>0.66</v>
      </c>
      <c r="CC12" s="9">
        <v>1.58</v>
      </c>
      <c r="CD12" s="9">
        <v>0.14799999999999999</v>
      </c>
      <c r="CE12" s="9">
        <v>0.14799999999999999</v>
      </c>
      <c r="CF12" s="9">
        <v>0</v>
      </c>
      <c r="CG12" s="9">
        <v>33.652999999999999</v>
      </c>
      <c r="CH12" s="9">
        <v>17.872</v>
      </c>
      <c r="CI12" s="9">
        <v>15.781000000000001</v>
      </c>
      <c r="CJ12" s="9">
        <v>5.7169999999999996</v>
      </c>
      <c r="CK12" s="9">
        <v>3.1429999999999998</v>
      </c>
      <c r="CL12" s="9">
        <v>2.5739999999999998</v>
      </c>
      <c r="CM12" s="9">
        <v>29.847999999999999</v>
      </c>
      <c r="CN12" s="9">
        <v>15.789</v>
      </c>
      <c r="CO12" s="9">
        <v>14.058999999999999</v>
      </c>
      <c r="CP12" s="9">
        <v>1.7010000000000001</v>
      </c>
      <c r="CQ12" s="9">
        <v>0.94199999999999995</v>
      </c>
      <c r="CR12" s="9">
        <v>0.75900000000000001</v>
      </c>
      <c r="CS12" s="9">
        <v>4.29</v>
      </c>
      <c r="CT12" s="9">
        <v>2.3879999999999999</v>
      </c>
      <c r="CU12" s="9">
        <v>1.9019999999999999</v>
      </c>
      <c r="CV12" s="9">
        <v>0.13700000000000001</v>
      </c>
      <c r="CW12" s="9">
        <v>0</v>
      </c>
      <c r="CX12" s="9">
        <v>0.13700000000000001</v>
      </c>
      <c r="CY12" s="9">
        <v>2.6110000000000002</v>
      </c>
      <c r="CZ12" s="9">
        <v>1.048</v>
      </c>
      <c r="DA12" s="9">
        <v>1.5629999999999999</v>
      </c>
      <c r="DB12" s="9">
        <v>1.806</v>
      </c>
      <c r="DC12" s="9">
        <v>0.93100000000000005</v>
      </c>
      <c r="DD12" s="9">
        <v>0.875</v>
      </c>
      <c r="DE12" s="9">
        <v>9.8360000000000003</v>
      </c>
      <c r="DF12" s="9">
        <v>4.5460000000000003</v>
      </c>
      <c r="DG12" s="9">
        <v>5.29</v>
      </c>
      <c r="DH12" s="9">
        <v>0</v>
      </c>
      <c r="DI12" s="9">
        <v>0</v>
      </c>
      <c r="DJ12" s="9">
        <v>0</v>
      </c>
      <c r="DK12" s="9">
        <v>4.5289999999999999</v>
      </c>
      <c r="DL12" s="9">
        <v>2.8849999999999998</v>
      </c>
      <c r="DM12" s="9">
        <v>1.6439999999999999</v>
      </c>
      <c r="DN12" s="9">
        <v>1.427</v>
      </c>
      <c r="DO12" s="9">
        <v>1.048</v>
      </c>
      <c r="DP12" s="9">
        <v>0.379</v>
      </c>
      <c r="DQ12" s="9">
        <v>4.8010000000000002</v>
      </c>
      <c r="DR12" s="9">
        <v>2.7109999999999999</v>
      </c>
      <c r="DS12" s="9">
        <v>2.0910000000000002</v>
      </c>
      <c r="DT12" s="9">
        <v>0.64500000000000002</v>
      </c>
      <c r="DU12" s="9">
        <v>0.221</v>
      </c>
      <c r="DV12" s="9">
        <v>0.42399999999999999</v>
      </c>
      <c r="DW12" s="9">
        <v>2.1539999999999999</v>
      </c>
      <c r="DX12" s="9">
        <v>1.214</v>
      </c>
      <c r="DY12" s="9">
        <v>0.94</v>
      </c>
      <c r="DZ12" s="9">
        <v>0</v>
      </c>
      <c r="EA12" s="9">
        <v>0</v>
      </c>
      <c r="EB12" s="9">
        <v>0</v>
      </c>
      <c r="EC12" s="9">
        <v>0.191</v>
      </c>
      <c r="ED12" s="9">
        <v>0</v>
      </c>
      <c r="EE12" s="9">
        <v>0.191</v>
      </c>
      <c r="EF12" s="9">
        <v>0</v>
      </c>
      <c r="EG12" s="9">
        <v>0</v>
      </c>
      <c r="EH12" s="9">
        <v>0</v>
      </c>
      <c r="EI12" s="9">
        <v>1.4350000000000001</v>
      </c>
      <c r="EJ12" s="9">
        <v>0.998</v>
      </c>
      <c r="EK12" s="9">
        <v>0.438</v>
      </c>
      <c r="EL12" s="9">
        <v>4.7089999999999996</v>
      </c>
      <c r="EM12" s="9">
        <v>3.0419999999999998</v>
      </c>
      <c r="EN12" s="9">
        <v>1.6659999999999999</v>
      </c>
      <c r="EO12" s="9">
        <v>15.129</v>
      </c>
      <c r="EP12" s="9">
        <v>6.3860000000000001</v>
      </c>
      <c r="EQ12" s="9">
        <v>8.7430000000000003</v>
      </c>
    </row>
    <row r="13" spans="1:147">
      <c r="A13" s="10">
        <v>42767</v>
      </c>
      <c r="B13" s="9">
        <v>0</v>
      </c>
      <c r="C13" s="9">
        <v>0.16400000000000001</v>
      </c>
      <c r="D13" s="9">
        <v>4.306</v>
      </c>
      <c r="E13" s="9">
        <v>2.278</v>
      </c>
      <c r="F13" s="9">
        <v>2.028</v>
      </c>
      <c r="G13" s="9">
        <v>0</v>
      </c>
      <c r="H13" s="9">
        <v>0</v>
      </c>
      <c r="I13" s="9">
        <v>0</v>
      </c>
      <c r="J13" s="9">
        <v>0.64300000000000002</v>
      </c>
      <c r="K13" s="9">
        <v>0</v>
      </c>
      <c r="L13" s="9">
        <v>0.64300000000000002</v>
      </c>
      <c r="M13" s="9">
        <v>2.298</v>
      </c>
      <c r="N13" s="9">
        <v>1.0820000000000001</v>
      </c>
      <c r="O13" s="9">
        <v>1.2150000000000001</v>
      </c>
      <c r="P13" s="9">
        <v>8.7560000000000002</v>
      </c>
      <c r="Q13" s="9">
        <v>4.9989999999999997</v>
      </c>
      <c r="R13" s="9">
        <v>3.7570000000000001</v>
      </c>
      <c r="S13" s="9">
        <v>6.0119999999999996</v>
      </c>
      <c r="T13" s="9">
        <v>2.7650000000000001</v>
      </c>
      <c r="U13" s="9">
        <v>3.2469999999999999</v>
      </c>
      <c r="V13" s="9">
        <v>7.0190000000000001</v>
      </c>
      <c r="W13" s="9">
        <v>4.0599999999999996</v>
      </c>
      <c r="X13" s="9">
        <v>2.9590000000000001</v>
      </c>
      <c r="Y13" s="9">
        <v>4.7160000000000002</v>
      </c>
      <c r="Z13" s="9">
        <v>1.923</v>
      </c>
      <c r="AA13" s="9">
        <v>2.7930000000000001</v>
      </c>
      <c r="AB13" s="9">
        <v>4.8929999999999998</v>
      </c>
      <c r="AC13" s="9">
        <v>2.613</v>
      </c>
      <c r="AD13" s="9">
        <v>2.2799999999999998</v>
      </c>
      <c r="AE13" s="9">
        <v>4.4000000000000004</v>
      </c>
      <c r="AF13" s="9">
        <v>1.7869999999999999</v>
      </c>
      <c r="AG13" s="9">
        <v>2.613</v>
      </c>
      <c r="AH13" s="9">
        <v>4.5819999999999999</v>
      </c>
      <c r="AI13" s="9">
        <v>2.6779999999999999</v>
      </c>
      <c r="AJ13" s="9">
        <v>1.9039999999999999</v>
      </c>
      <c r="AK13" s="9">
        <v>2.6</v>
      </c>
      <c r="AL13" s="9">
        <v>1.19</v>
      </c>
      <c r="AM13" s="9">
        <v>1.41</v>
      </c>
      <c r="AN13" s="9">
        <v>0.60599999999999998</v>
      </c>
      <c r="AO13" s="9">
        <v>0.373</v>
      </c>
      <c r="AP13" s="9">
        <v>0.23300000000000001</v>
      </c>
      <c r="AQ13" s="9">
        <v>0.46800000000000003</v>
      </c>
      <c r="AR13" s="9">
        <v>0.46800000000000003</v>
      </c>
      <c r="AS13" s="9">
        <v>0</v>
      </c>
      <c r="AT13" s="9">
        <v>1.601</v>
      </c>
      <c r="AU13" s="9">
        <v>0.68799999999999994</v>
      </c>
      <c r="AV13" s="9">
        <v>0.91300000000000003</v>
      </c>
      <c r="AW13" s="9">
        <v>0.79800000000000004</v>
      </c>
      <c r="AX13" s="9">
        <v>0.53600000000000003</v>
      </c>
      <c r="AY13" s="9">
        <v>0.26200000000000001</v>
      </c>
      <c r="AZ13" s="9">
        <v>2.843</v>
      </c>
      <c r="BA13" s="9">
        <v>1.41</v>
      </c>
      <c r="BB13" s="9">
        <v>1.4330000000000001</v>
      </c>
      <c r="BC13" s="9">
        <v>0.67300000000000004</v>
      </c>
      <c r="BD13" s="9">
        <v>0.48799999999999999</v>
      </c>
      <c r="BE13" s="9">
        <v>0.184</v>
      </c>
      <c r="BF13" s="9">
        <v>3.39</v>
      </c>
      <c r="BG13" s="9">
        <v>1.887</v>
      </c>
      <c r="BH13" s="9">
        <v>1.5029999999999999</v>
      </c>
      <c r="BI13" s="9">
        <v>1.01</v>
      </c>
      <c r="BJ13" s="9">
        <v>0</v>
      </c>
      <c r="BK13" s="9">
        <v>1.01</v>
      </c>
      <c r="BL13" s="9">
        <v>7.5389999999999997</v>
      </c>
      <c r="BM13" s="9">
        <v>4.2450000000000001</v>
      </c>
      <c r="BN13" s="9">
        <v>3.294</v>
      </c>
      <c r="BO13" s="9">
        <v>6.3819999999999997</v>
      </c>
      <c r="BP13" s="9">
        <v>2.6720000000000002</v>
      </c>
      <c r="BQ13" s="9">
        <v>3.71</v>
      </c>
      <c r="BR13" s="9">
        <v>3.44</v>
      </c>
      <c r="BS13" s="9">
        <v>2.226</v>
      </c>
      <c r="BT13" s="9">
        <v>1.214</v>
      </c>
      <c r="BU13" s="9">
        <v>0.62</v>
      </c>
      <c r="BV13" s="9">
        <v>0.435</v>
      </c>
      <c r="BW13" s="9">
        <v>0.184</v>
      </c>
      <c r="BX13" s="9">
        <v>2.242</v>
      </c>
      <c r="BY13" s="9">
        <v>1.1220000000000001</v>
      </c>
      <c r="BZ13" s="9">
        <v>1.1200000000000001</v>
      </c>
      <c r="CA13" s="9">
        <v>0.20300000000000001</v>
      </c>
      <c r="CB13" s="9">
        <v>0</v>
      </c>
      <c r="CC13" s="9">
        <v>0.20300000000000001</v>
      </c>
      <c r="CD13" s="9">
        <v>0.16500000000000001</v>
      </c>
      <c r="CE13" s="9">
        <v>0</v>
      </c>
      <c r="CF13" s="9">
        <v>0.16500000000000001</v>
      </c>
      <c r="CG13" s="9">
        <v>35.893000000000001</v>
      </c>
      <c r="CH13" s="9">
        <v>16.742999999999999</v>
      </c>
      <c r="CI13" s="9">
        <v>19.149000000000001</v>
      </c>
      <c r="CJ13" s="9">
        <v>4.3630000000000004</v>
      </c>
      <c r="CK13" s="9">
        <v>2.181</v>
      </c>
      <c r="CL13" s="9">
        <v>2.181</v>
      </c>
      <c r="CM13" s="9">
        <v>23.699000000000002</v>
      </c>
      <c r="CN13" s="9">
        <v>10.420999999999999</v>
      </c>
      <c r="CO13" s="9">
        <v>13.279</v>
      </c>
      <c r="CP13" s="9">
        <v>1.321</v>
      </c>
      <c r="CQ13" s="9">
        <v>0.53700000000000003</v>
      </c>
      <c r="CR13" s="9">
        <v>0.78400000000000003</v>
      </c>
      <c r="CS13" s="9">
        <v>5.569</v>
      </c>
      <c r="CT13" s="9">
        <v>1.974</v>
      </c>
      <c r="CU13" s="9">
        <v>3.5939999999999999</v>
      </c>
      <c r="CV13" s="9">
        <v>0.29099999999999998</v>
      </c>
      <c r="CW13" s="9">
        <v>0.29099999999999998</v>
      </c>
      <c r="CX13" s="9">
        <v>0</v>
      </c>
      <c r="CY13" s="9">
        <v>2.048</v>
      </c>
      <c r="CZ13" s="9">
        <v>0.183</v>
      </c>
      <c r="DA13" s="9">
        <v>1.865</v>
      </c>
      <c r="DB13" s="9">
        <v>0.72599999999999998</v>
      </c>
      <c r="DC13" s="9">
        <v>0.56200000000000006</v>
      </c>
      <c r="DD13" s="9">
        <v>0.16400000000000001</v>
      </c>
      <c r="DE13" s="9">
        <v>8.4309999999999992</v>
      </c>
      <c r="DF13" s="9">
        <v>4.4429999999999996</v>
      </c>
      <c r="DG13" s="9">
        <v>3.9889999999999999</v>
      </c>
      <c r="DH13" s="9">
        <v>0.68700000000000006</v>
      </c>
      <c r="DI13" s="9">
        <v>0.192</v>
      </c>
      <c r="DJ13" s="9">
        <v>0.495</v>
      </c>
      <c r="DK13" s="9">
        <v>3.2930000000000001</v>
      </c>
      <c r="DL13" s="9">
        <v>1.083</v>
      </c>
      <c r="DM13" s="9">
        <v>2.2090000000000001</v>
      </c>
      <c r="DN13" s="9">
        <v>0.72299999999999998</v>
      </c>
      <c r="DO13" s="9">
        <v>0.375</v>
      </c>
      <c r="DP13" s="9">
        <v>0.34799999999999998</v>
      </c>
      <c r="DQ13" s="9">
        <v>3.1349999999999998</v>
      </c>
      <c r="DR13" s="9">
        <v>1.9059999999999999</v>
      </c>
      <c r="DS13" s="9">
        <v>1.2290000000000001</v>
      </c>
      <c r="DT13" s="9">
        <v>0.23300000000000001</v>
      </c>
      <c r="DU13" s="9">
        <v>0</v>
      </c>
      <c r="DV13" s="9">
        <v>0.23300000000000001</v>
      </c>
      <c r="DW13" s="9">
        <v>0.40400000000000003</v>
      </c>
      <c r="DX13" s="9">
        <v>0.40400000000000003</v>
      </c>
      <c r="DY13" s="9">
        <v>0</v>
      </c>
      <c r="DZ13" s="9">
        <v>0.158</v>
      </c>
      <c r="EA13" s="9">
        <v>0</v>
      </c>
      <c r="EB13" s="9">
        <v>0.158</v>
      </c>
      <c r="EC13" s="9">
        <v>0.20699999999999999</v>
      </c>
      <c r="ED13" s="9">
        <v>0</v>
      </c>
      <c r="EE13" s="9">
        <v>0.20699999999999999</v>
      </c>
      <c r="EF13" s="9">
        <v>0.22500000000000001</v>
      </c>
      <c r="EG13" s="9">
        <v>0.22500000000000001</v>
      </c>
      <c r="EH13" s="9">
        <v>0</v>
      </c>
      <c r="EI13" s="9">
        <v>0.61399999999999999</v>
      </c>
      <c r="EJ13" s="9">
        <v>0.42799999999999999</v>
      </c>
      <c r="EK13" s="9">
        <v>0.186</v>
      </c>
      <c r="EL13" s="9">
        <v>4.931</v>
      </c>
      <c r="EM13" s="9">
        <v>2.8180000000000001</v>
      </c>
      <c r="EN13" s="9">
        <v>2.113</v>
      </c>
      <c r="EO13" s="9">
        <v>19.149999999999999</v>
      </c>
      <c r="EP13" s="9">
        <v>9.5690000000000008</v>
      </c>
      <c r="EQ13" s="9">
        <v>9.5809999999999995</v>
      </c>
    </row>
    <row r="14" spans="1:147">
      <c r="A14" s="10">
        <v>43132</v>
      </c>
      <c r="B14" s="9">
        <v>8.7999999999999995E-2</v>
      </c>
      <c r="C14" s="9">
        <v>0.47299999999999998</v>
      </c>
      <c r="D14" s="9">
        <v>5.1890000000000001</v>
      </c>
      <c r="E14" s="9">
        <v>3.2909999999999999</v>
      </c>
      <c r="F14" s="9">
        <v>1.897</v>
      </c>
      <c r="G14" s="9">
        <v>0</v>
      </c>
      <c r="H14" s="9">
        <v>0</v>
      </c>
      <c r="I14" s="9">
        <v>0</v>
      </c>
      <c r="J14" s="9">
        <v>1.43</v>
      </c>
      <c r="K14" s="9">
        <v>0.67100000000000004</v>
      </c>
      <c r="L14" s="9">
        <v>0.75900000000000001</v>
      </c>
      <c r="M14" s="9">
        <v>2.6230000000000002</v>
      </c>
      <c r="N14" s="9">
        <v>0.86899999999999999</v>
      </c>
      <c r="O14" s="9">
        <v>1.754</v>
      </c>
      <c r="P14" s="9">
        <v>8.1270000000000007</v>
      </c>
      <c r="Q14" s="9">
        <v>4.3890000000000002</v>
      </c>
      <c r="R14" s="9">
        <v>3.7389999999999999</v>
      </c>
      <c r="S14" s="9">
        <v>9.5779999999999994</v>
      </c>
      <c r="T14" s="9">
        <v>4.9930000000000003</v>
      </c>
      <c r="U14" s="9">
        <v>4.585</v>
      </c>
      <c r="V14" s="9">
        <v>6.2089999999999996</v>
      </c>
      <c r="W14" s="9">
        <v>3.3719999999999999</v>
      </c>
      <c r="X14" s="9">
        <v>2.8380000000000001</v>
      </c>
      <c r="Y14" s="9">
        <v>9.3629999999999995</v>
      </c>
      <c r="Z14" s="9">
        <v>5.3390000000000004</v>
      </c>
      <c r="AA14" s="9">
        <v>4.024</v>
      </c>
      <c r="AB14" s="9">
        <v>4.3659999999999997</v>
      </c>
      <c r="AC14" s="9">
        <v>2.27</v>
      </c>
      <c r="AD14" s="9">
        <v>2.0960000000000001</v>
      </c>
      <c r="AE14" s="9">
        <v>8.1940000000000008</v>
      </c>
      <c r="AF14" s="9">
        <v>3.75</v>
      </c>
      <c r="AG14" s="9">
        <v>4.4429999999999996</v>
      </c>
      <c r="AH14" s="9">
        <v>3.8740000000000001</v>
      </c>
      <c r="AI14" s="9">
        <v>2.7160000000000002</v>
      </c>
      <c r="AJ14" s="9">
        <v>1.1579999999999999</v>
      </c>
      <c r="AK14" s="9">
        <v>5.1130000000000004</v>
      </c>
      <c r="AL14" s="9">
        <v>3.0459999999999998</v>
      </c>
      <c r="AM14" s="9">
        <v>2.0659999999999998</v>
      </c>
      <c r="AN14" s="9">
        <v>0.26</v>
      </c>
      <c r="AO14" s="9">
        <v>0.13400000000000001</v>
      </c>
      <c r="AP14" s="9">
        <v>0.126</v>
      </c>
      <c r="AQ14" s="9">
        <v>2.0009999999999999</v>
      </c>
      <c r="AR14" s="9">
        <v>0.76900000000000002</v>
      </c>
      <c r="AS14" s="9">
        <v>1.232</v>
      </c>
      <c r="AT14" s="9">
        <v>0.90900000000000003</v>
      </c>
      <c r="AU14" s="9">
        <v>0.312</v>
      </c>
      <c r="AV14" s="9">
        <v>0.59699999999999998</v>
      </c>
      <c r="AW14" s="9">
        <v>1.159</v>
      </c>
      <c r="AX14" s="9">
        <v>0.379</v>
      </c>
      <c r="AY14" s="9">
        <v>0.78</v>
      </c>
      <c r="AZ14" s="9">
        <v>2.141</v>
      </c>
      <c r="BA14" s="9">
        <v>1.3149999999999999</v>
      </c>
      <c r="BB14" s="9">
        <v>0.82599999999999996</v>
      </c>
      <c r="BC14" s="9">
        <v>1.345</v>
      </c>
      <c r="BD14" s="9">
        <v>0.56499999999999995</v>
      </c>
      <c r="BE14" s="9">
        <v>0.78</v>
      </c>
      <c r="BF14" s="9">
        <v>2.391</v>
      </c>
      <c r="BG14" s="9">
        <v>1.802</v>
      </c>
      <c r="BH14" s="9">
        <v>0.58899999999999997</v>
      </c>
      <c r="BI14" s="9">
        <v>1.9790000000000001</v>
      </c>
      <c r="BJ14" s="9">
        <v>1.415</v>
      </c>
      <c r="BK14" s="9">
        <v>0.56399999999999995</v>
      </c>
      <c r="BL14" s="9">
        <v>8.0440000000000005</v>
      </c>
      <c r="BM14" s="9">
        <v>4.1639999999999997</v>
      </c>
      <c r="BN14" s="9">
        <v>3.88</v>
      </c>
      <c r="BO14" s="9">
        <v>10.888</v>
      </c>
      <c r="BP14" s="9">
        <v>5.8040000000000003</v>
      </c>
      <c r="BQ14" s="9">
        <v>5.0839999999999996</v>
      </c>
      <c r="BR14" s="9">
        <v>1.9159999999999999</v>
      </c>
      <c r="BS14" s="9">
        <v>1.2569999999999999</v>
      </c>
      <c r="BT14" s="9">
        <v>0.65900000000000003</v>
      </c>
      <c r="BU14" s="9">
        <v>1.1299999999999999</v>
      </c>
      <c r="BV14" s="9">
        <v>0.72599999999999998</v>
      </c>
      <c r="BW14" s="9">
        <v>0.40400000000000003</v>
      </c>
      <c r="BX14" s="9">
        <v>1.2949999999999999</v>
      </c>
      <c r="BY14" s="9">
        <v>0.879</v>
      </c>
      <c r="BZ14" s="9">
        <v>0.41599999999999998</v>
      </c>
      <c r="CA14" s="9">
        <v>2.0329999999999999</v>
      </c>
      <c r="CB14" s="9">
        <v>1.0309999999999999</v>
      </c>
      <c r="CC14" s="9">
        <v>1.0029999999999999</v>
      </c>
      <c r="CD14" s="9">
        <v>0.59499999999999997</v>
      </c>
      <c r="CE14" s="9">
        <v>0.14799999999999999</v>
      </c>
      <c r="CF14" s="9">
        <v>0.44800000000000001</v>
      </c>
      <c r="CG14" s="9">
        <v>36.409999999999997</v>
      </c>
      <c r="CH14" s="9">
        <v>20.533999999999999</v>
      </c>
      <c r="CI14" s="9">
        <v>15.875999999999999</v>
      </c>
      <c r="CJ14" s="9">
        <v>4.8280000000000003</v>
      </c>
      <c r="CK14" s="9">
        <v>2.3250000000000002</v>
      </c>
      <c r="CL14" s="9">
        <v>2.5030000000000001</v>
      </c>
      <c r="CM14" s="9">
        <v>34.42</v>
      </c>
      <c r="CN14" s="9">
        <v>18.547999999999998</v>
      </c>
      <c r="CO14" s="9">
        <v>15.871</v>
      </c>
      <c r="CP14" s="9">
        <v>0.83</v>
      </c>
      <c r="CQ14" s="9">
        <v>0.51300000000000001</v>
      </c>
      <c r="CR14" s="9">
        <v>0.317</v>
      </c>
      <c r="CS14" s="9">
        <v>8.1820000000000004</v>
      </c>
      <c r="CT14" s="9">
        <v>4.13</v>
      </c>
      <c r="CU14" s="9">
        <v>4.0519999999999996</v>
      </c>
      <c r="CV14" s="9">
        <v>0.46800000000000003</v>
      </c>
      <c r="CW14" s="9">
        <v>0.13400000000000001</v>
      </c>
      <c r="CX14" s="9">
        <v>0.33400000000000002</v>
      </c>
      <c r="CY14" s="9">
        <v>1.748</v>
      </c>
      <c r="CZ14" s="9">
        <v>0.59299999999999997</v>
      </c>
      <c r="DA14" s="9">
        <v>1.155</v>
      </c>
      <c r="DB14" s="9">
        <v>1.6870000000000001</v>
      </c>
      <c r="DC14" s="9">
        <v>0.67</v>
      </c>
      <c r="DD14" s="9">
        <v>1.0169999999999999</v>
      </c>
      <c r="DE14" s="9">
        <v>10.555999999999999</v>
      </c>
      <c r="DF14" s="9">
        <v>6.8890000000000002</v>
      </c>
      <c r="DG14" s="9">
        <v>3.6669999999999998</v>
      </c>
      <c r="DH14" s="9">
        <v>0.35099999999999998</v>
      </c>
      <c r="DI14" s="9">
        <v>0</v>
      </c>
      <c r="DJ14" s="9">
        <v>0.35099999999999998</v>
      </c>
      <c r="DK14" s="9">
        <v>5.8369999999999997</v>
      </c>
      <c r="DL14" s="9">
        <v>2.3919999999999999</v>
      </c>
      <c r="DM14" s="9">
        <v>3.4449999999999998</v>
      </c>
      <c r="DN14" s="9">
        <v>0.88600000000000001</v>
      </c>
      <c r="DO14" s="9">
        <v>0.51600000000000001</v>
      </c>
      <c r="DP14" s="9">
        <v>0.37</v>
      </c>
      <c r="DQ14" s="9">
        <v>6.1609999999999996</v>
      </c>
      <c r="DR14" s="9">
        <v>3.782</v>
      </c>
      <c r="DS14" s="9">
        <v>2.379</v>
      </c>
      <c r="DT14" s="9">
        <v>0.49199999999999999</v>
      </c>
      <c r="DU14" s="9">
        <v>0.49199999999999999</v>
      </c>
      <c r="DV14" s="9">
        <v>0</v>
      </c>
      <c r="DW14" s="9">
        <v>0.51500000000000001</v>
      </c>
      <c r="DX14" s="9">
        <v>0.20300000000000001</v>
      </c>
      <c r="DY14" s="9">
        <v>0.312</v>
      </c>
      <c r="DZ14" s="9">
        <v>0.114</v>
      </c>
      <c r="EA14" s="9">
        <v>0</v>
      </c>
      <c r="EB14" s="9">
        <v>0.114</v>
      </c>
      <c r="EC14" s="9">
        <v>0.51200000000000001</v>
      </c>
      <c r="ED14" s="9">
        <v>0.13800000000000001</v>
      </c>
      <c r="EE14" s="9">
        <v>0.374</v>
      </c>
      <c r="EF14" s="9">
        <v>0</v>
      </c>
      <c r="EG14" s="9">
        <v>0</v>
      </c>
      <c r="EH14" s="9">
        <v>0</v>
      </c>
      <c r="EI14" s="9">
        <v>0.90900000000000003</v>
      </c>
      <c r="EJ14" s="9">
        <v>0.42099999999999999</v>
      </c>
      <c r="EK14" s="9">
        <v>0.48799999999999999</v>
      </c>
      <c r="EL14" s="9">
        <v>4.6029999999999998</v>
      </c>
      <c r="EM14" s="9">
        <v>2.7789999999999999</v>
      </c>
      <c r="EN14" s="9">
        <v>1.8240000000000001</v>
      </c>
      <c r="EO14" s="9">
        <v>14.567</v>
      </c>
      <c r="EP14" s="9">
        <v>8.3040000000000003</v>
      </c>
      <c r="EQ14" s="9">
        <v>6.2629999999999999</v>
      </c>
    </row>
    <row r="15" spans="1:147">
      <c r="A15" s="10">
        <v>43497</v>
      </c>
      <c r="B15" s="9">
        <v>0</v>
      </c>
      <c r="C15" s="9">
        <v>0</v>
      </c>
      <c r="D15" s="9">
        <v>5.5190000000000001</v>
      </c>
      <c r="E15" s="9">
        <v>3.3610000000000002</v>
      </c>
      <c r="F15" s="9">
        <v>2.1579999999999999</v>
      </c>
      <c r="G15" s="9">
        <v>0</v>
      </c>
      <c r="H15" s="9">
        <v>0</v>
      </c>
      <c r="I15" s="9">
        <v>0</v>
      </c>
      <c r="J15" s="9">
        <v>1.6220000000000001</v>
      </c>
      <c r="K15" s="9">
        <v>0.70399999999999996</v>
      </c>
      <c r="L15" s="9">
        <v>0.91800000000000004</v>
      </c>
      <c r="M15" s="9">
        <v>2.2250000000000001</v>
      </c>
      <c r="N15" s="9">
        <v>0.70199999999999996</v>
      </c>
      <c r="O15" s="9">
        <v>1.5229999999999999</v>
      </c>
      <c r="P15" s="9">
        <v>6.109</v>
      </c>
      <c r="Q15" s="9">
        <v>3.5609999999999999</v>
      </c>
      <c r="R15" s="9">
        <v>2.548</v>
      </c>
      <c r="S15" s="9">
        <v>6.274</v>
      </c>
      <c r="T15" s="9">
        <v>2.8719999999999999</v>
      </c>
      <c r="U15" s="9">
        <v>3.4020000000000001</v>
      </c>
      <c r="V15" s="9">
        <v>5.3769999999999998</v>
      </c>
      <c r="W15" s="9">
        <v>2.7719999999999998</v>
      </c>
      <c r="X15" s="9">
        <v>2.605</v>
      </c>
      <c r="Y15" s="9">
        <v>5.8840000000000003</v>
      </c>
      <c r="Z15" s="9">
        <v>2.839</v>
      </c>
      <c r="AA15" s="9">
        <v>3.0449999999999999</v>
      </c>
      <c r="AB15" s="9">
        <v>3.55</v>
      </c>
      <c r="AC15" s="9">
        <v>1.7569999999999999</v>
      </c>
      <c r="AD15" s="9">
        <v>1.7929999999999999</v>
      </c>
      <c r="AE15" s="9">
        <v>3.609</v>
      </c>
      <c r="AF15" s="9">
        <v>1.175</v>
      </c>
      <c r="AG15" s="9">
        <v>2.4340000000000002</v>
      </c>
      <c r="AH15" s="9">
        <v>3.16</v>
      </c>
      <c r="AI15" s="9">
        <v>1.9179999999999999</v>
      </c>
      <c r="AJ15" s="9">
        <v>1.242</v>
      </c>
      <c r="AK15" s="9">
        <v>3.601</v>
      </c>
      <c r="AL15" s="9">
        <v>1.456</v>
      </c>
      <c r="AM15" s="9">
        <v>2.145</v>
      </c>
      <c r="AN15" s="9">
        <v>0.20799999999999999</v>
      </c>
      <c r="AO15" s="9">
        <v>0.20799999999999999</v>
      </c>
      <c r="AP15" s="9">
        <v>0</v>
      </c>
      <c r="AQ15" s="9">
        <v>0.97899999999999998</v>
      </c>
      <c r="AR15" s="9">
        <v>0.45500000000000002</v>
      </c>
      <c r="AS15" s="9">
        <v>0.52400000000000002</v>
      </c>
      <c r="AT15" s="9">
        <v>1.7829999999999999</v>
      </c>
      <c r="AU15" s="9">
        <v>0.81299999999999994</v>
      </c>
      <c r="AV15" s="9">
        <v>0.97</v>
      </c>
      <c r="AW15" s="9">
        <v>0.502</v>
      </c>
      <c r="AX15" s="9">
        <v>0.22</v>
      </c>
      <c r="AY15" s="9">
        <v>0.28199999999999997</v>
      </c>
      <c r="AZ15" s="9">
        <v>1.524</v>
      </c>
      <c r="BA15" s="9">
        <v>0.93100000000000005</v>
      </c>
      <c r="BB15" s="9">
        <v>0.59299999999999997</v>
      </c>
      <c r="BC15" s="9">
        <v>2.431</v>
      </c>
      <c r="BD15" s="9">
        <v>1.44</v>
      </c>
      <c r="BE15" s="9">
        <v>0.99099999999999999</v>
      </c>
      <c r="BF15" s="9">
        <v>1.3109999999999999</v>
      </c>
      <c r="BG15" s="9">
        <v>0.86299999999999999</v>
      </c>
      <c r="BH15" s="9">
        <v>0.44800000000000001</v>
      </c>
      <c r="BI15" s="9">
        <v>1.6519999999999999</v>
      </c>
      <c r="BJ15" s="9">
        <v>0.22</v>
      </c>
      <c r="BK15" s="9">
        <v>1.4319999999999999</v>
      </c>
      <c r="BL15" s="9">
        <v>5.8730000000000002</v>
      </c>
      <c r="BM15" s="9">
        <v>3.1070000000000002</v>
      </c>
      <c r="BN15" s="9">
        <v>2.766</v>
      </c>
      <c r="BO15" s="9">
        <v>7.9189999999999996</v>
      </c>
      <c r="BP15" s="9">
        <v>3.2949999999999999</v>
      </c>
      <c r="BQ15" s="9">
        <v>4.6239999999999997</v>
      </c>
      <c r="BR15" s="9">
        <v>2.0680000000000001</v>
      </c>
      <c r="BS15" s="9">
        <v>1.0009999999999999</v>
      </c>
      <c r="BT15" s="9">
        <v>1.0669999999999999</v>
      </c>
      <c r="BU15" s="9">
        <v>1.7150000000000001</v>
      </c>
      <c r="BV15" s="9">
        <v>0.73</v>
      </c>
      <c r="BW15" s="9">
        <v>0.98399999999999999</v>
      </c>
      <c r="BX15" s="9">
        <v>1.151</v>
      </c>
      <c r="BY15" s="9">
        <v>0.94899999999999995</v>
      </c>
      <c r="BZ15" s="9">
        <v>0.20100000000000001</v>
      </c>
      <c r="CA15" s="9">
        <v>2.1579999999999999</v>
      </c>
      <c r="CB15" s="9">
        <v>0.94699999999999995</v>
      </c>
      <c r="CC15" s="9">
        <v>1.2110000000000001</v>
      </c>
      <c r="CD15" s="9">
        <v>0</v>
      </c>
      <c r="CE15" s="9">
        <v>0</v>
      </c>
      <c r="CF15" s="9">
        <v>0</v>
      </c>
      <c r="CG15" s="9">
        <v>37.917000000000002</v>
      </c>
      <c r="CH15" s="9">
        <v>19.312000000000001</v>
      </c>
      <c r="CI15" s="9">
        <v>18.605</v>
      </c>
      <c r="CJ15" s="9">
        <v>3.0840000000000001</v>
      </c>
      <c r="CK15" s="9">
        <v>1.976</v>
      </c>
      <c r="CL15" s="9">
        <v>1.1080000000000001</v>
      </c>
      <c r="CM15" s="9">
        <v>32.344999999999999</v>
      </c>
      <c r="CN15" s="9">
        <v>16.466999999999999</v>
      </c>
      <c r="CO15" s="9">
        <v>15.878</v>
      </c>
      <c r="CP15" s="9">
        <v>0.67900000000000005</v>
      </c>
      <c r="CQ15" s="9">
        <v>0.67900000000000005</v>
      </c>
      <c r="CR15" s="9">
        <v>0</v>
      </c>
      <c r="CS15" s="9">
        <v>6.79</v>
      </c>
      <c r="CT15" s="9">
        <v>3.7080000000000002</v>
      </c>
      <c r="CU15" s="9">
        <v>3.0819999999999999</v>
      </c>
      <c r="CV15" s="9">
        <v>0</v>
      </c>
      <c r="CW15" s="9">
        <v>0</v>
      </c>
      <c r="CX15" s="9">
        <v>0</v>
      </c>
      <c r="CY15" s="9">
        <v>1.623</v>
      </c>
      <c r="CZ15" s="9">
        <v>0.51900000000000002</v>
      </c>
      <c r="DA15" s="9">
        <v>1.1040000000000001</v>
      </c>
      <c r="DB15" s="9">
        <v>1.345</v>
      </c>
      <c r="DC15" s="9">
        <v>0.78200000000000003</v>
      </c>
      <c r="DD15" s="9">
        <v>0.56299999999999994</v>
      </c>
      <c r="DE15" s="9">
        <v>10.279</v>
      </c>
      <c r="DF15" s="9">
        <v>4.8540000000000001</v>
      </c>
      <c r="DG15" s="9">
        <v>5.4249999999999998</v>
      </c>
      <c r="DH15" s="9">
        <v>0.38800000000000001</v>
      </c>
      <c r="DI15" s="9">
        <v>0.187</v>
      </c>
      <c r="DJ15" s="9">
        <v>0.20100000000000001</v>
      </c>
      <c r="DK15" s="9">
        <v>5.3410000000000002</v>
      </c>
      <c r="DL15" s="9">
        <v>2.0649999999999999</v>
      </c>
      <c r="DM15" s="9">
        <v>3.2759999999999998</v>
      </c>
      <c r="DN15" s="9">
        <v>0.34399999999999997</v>
      </c>
      <c r="DO15" s="9">
        <v>0</v>
      </c>
      <c r="DP15" s="9">
        <v>0.34399999999999997</v>
      </c>
      <c r="DQ15" s="9">
        <v>6.6849999999999996</v>
      </c>
      <c r="DR15" s="9">
        <v>4.4029999999999996</v>
      </c>
      <c r="DS15" s="9">
        <v>2.282</v>
      </c>
      <c r="DT15" s="9">
        <v>0.32800000000000001</v>
      </c>
      <c r="DU15" s="9">
        <v>0.32800000000000001</v>
      </c>
      <c r="DV15" s="9">
        <v>0</v>
      </c>
      <c r="DW15" s="9">
        <v>0.50600000000000001</v>
      </c>
      <c r="DX15" s="9">
        <v>0</v>
      </c>
      <c r="DY15" s="9">
        <v>0.50600000000000001</v>
      </c>
      <c r="DZ15" s="9">
        <v>0</v>
      </c>
      <c r="EA15" s="9">
        <v>0</v>
      </c>
      <c r="EB15" s="9">
        <v>0</v>
      </c>
      <c r="EC15" s="9">
        <v>0.20300000000000001</v>
      </c>
      <c r="ED15" s="9">
        <v>0</v>
      </c>
      <c r="EE15" s="9">
        <v>0.20300000000000001</v>
      </c>
      <c r="EF15" s="9">
        <v>0</v>
      </c>
      <c r="EG15" s="9">
        <v>0</v>
      </c>
      <c r="EH15" s="9">
        <v>0</v>
      </c>
      <c r="EI15" s="9">
        <v>0.91800000000000004</v>
      </c>
      <c r="EJ15" s="9">
        <v>0.91800000000000004</v>
      </c>
      <c r="EK15" s="9">
        <v>0</v>
      </c>
      <c r="EL15" s="9">
        <v>4.2190000000000003</v>
      </c>
      <c r="EM15" s="9">
        <v>2.202</v>
      </c>
      <c r="EN15" s="9">
        <v>2.0169999999999999</v>
      </c>
      <c r="EO15" s="9">
        <v>16.728000000000002</v>
      </c>
      <c r="EP15" s="9">
        <v>7.9930000000000003</v>
      </c>
      <c r="EQ15" s="9">
        <v>8.7349999999999994</v>
      </c>
    </row>
    <row r="16" spans="1:147">
      <c r="A16" s="10">
        <v>43862</v>
      </c>
      <c r="B16" s="9">
        <v>0</v>
      </c>
      <c r="C16" s="9">
        <v>0</v>
      </c>
      <c r="D16" s="9">
        <v>3.9809999999999999</v>
      </c>
      <c r="E16" s="9">
        <v>1.544</v>
      </c>
      <c r="F16" s="9">
        <v>2.4369999999999998</v>
      </c>
      <c r="G16" s="9">
        <v>0</v>
      </c>
      <c r="H16" s="9">
        <v>0</v>
      </c>
      <c r="I16" s="9">
        <v>0</v>
      </c>
      <c r="J16" s="9">
        <v>0.44</v>
      </c>
      <c r="K16" s="9">
        <v>0.20200000000000001</v>
      </c>
      <c r="L16" s="9">
        <v>0.23799999999999999</v>
      </c>
      <c r="M16" s="9">
        <v>2.274</v>
      </c>
      <c r="N16" s="9">
        <v>1.2989999999999999</v>
      </c>
      <c r="O16" s="9">
        <v>0.97499999999999998</v>
      </c>
      <c r="P16" s="9">
        <v>6.1459999999999999</v>
      </c>
      <c r="Q16" s="9">
        <v>2.4159999999999999</v>
      </c>
      <c r="R16" s="9">
        <v>3.73</v>
      </c>
      <c r="S16" s="9">
        <v>4.782</v>
      </c>
      <c r="T16" s="9">
        <v>2.149</v>
      </c>
      <c r="U16" s="9">
        <v>2.6339999999999999</v>
      </c>
      <c r="V16" s="9">
        <v>4.4669999999999996</v>
      </c>
      <c r="W16" s="9">
        <v>1.4390000000000001</v>
      </c>
      <c r="X16" s="9">
        <v>3.028</v>
      </c>
      <c r="Y16" s="9">
        <v>3.798</v>
      </c>
      <c r="Z16" s="9">
        <v>1.6180000000000001</v>
      </c>
      <c r="AA16" s="9">
        <v>2.1800000000000002</v>
      </c>
      <c r="AB16" s="9">
        <v>2.988</v>
      </c>
      <c r="AC16" s="9">
        <v>1.109</v>
      </c>
      <c r="AD16" s="9">
        <v>1.879</v>
      </c>
      <c r="AE16" s="9">
        <v>4.1269999999999998</v>
      </c>
      <c r="AF16" s="9">
        <v>1.8140000000000001</v>
      </c>
      <c r="AG16" s="9">
        <v>2.3130000000000002</v>
      </c>
      <c r="AH16" s="9">
        <v>2.5289999999999999</v>
      </c>
      <c r="AI16" s="9">
        <v>1.4370000000000001</v>
      </c>
      <c r="AJ16" s="9">
        <v>1.0920000000000001</v>
      </c>
      <c r="AK16" s="9">
        <v>2.34</v>
      </c>
      <c r="AL16" s="9">
        <v>0.72799999999999998</v>
      </c>
      <c r="AM16" s="9">
        <v>1.613</v>
      </c>
      <c r="AN16" s="9">
        <v>0.77600000000000002</v>
      </c>
      <c r="AO16" s="9">
        <v>0.34100000000000003</v>
      </c>
      <c r="AP16" s="9">
        <v>0.435</v>
      </c>
      <c r="AQ16" s="9">
        <v>0.65300000000000002</v>
      </c>
      <c r="AR16" s="9">
        <v>0.65300000000000002</v>
      </c>
      <c r="AS16" s="9">
        <v>0</v>
      </c>
      <c r="AT16" s="9">
        <v>1.0389999999999999</v>
      </c>
      <c r="AU16" s="9">
        <v>0.44900000000000001</v>
      </c>
      <c r="AV16" s="9">
        <v>0.58899999999999997</v>
      </c>
      <c r="AW16" s="9">
        <v>1.079</v>
      </c>
      <c r="AX16" s="9">
        <v>0.43</v>
      </c>
      <c r="AY16" s="9">
        <v>0.64900000000000002</v>
      </c>
      <c r="AZ16" s="9">
        <v>1.8819999999999999</v>
      </c>
      <c r="BA16" s="9">
        <v>0.60299999999999998</v>
      </c>
      <c r="BB16" s="9">
        <v>1.2789999999999999</v>
      </c>
      <c r="BC16" s="9">
        <v>0.56499999999999995</v>
      </c>
      <c r="BD16" s="9">
        <v>0.56499999999999995</v>
      </c>
      <c r="BE16" s="9">
        <v>0</v>
      </c>
      <c r="BF16" s="9">
        <v>1.9319999999999999</v>
      </c>
      <c r="BG16" s="9">
        <v>0.94299999999999995</v>
      </c>
      <c r="BH16" s="9">
        <v>0.98899999999999999</v>
      </c>
      <c r="BI16" s="9">
        <v>0.95399999999999996</v>
      </c>
      <c r="BJ16" s="9">
        <v>0.52600000000000002</v>
      </c>
      <c r="BK16" s="9">
        <v>0.42799999999999999</v>
      </c>
      <c r="BL16" s="9">
        <v>5.8120000000000003</v>
      </c>
      <c r="BM16" s="9">
        <v>2.1859999999999999</v>
      </c>
      <c r="BN16" s="9">
        <v>3.625</v>
      </c>
      <c r="BO16" s="9">
        <v>5.4809999999999999</v>
      </c>
      <c r="BP16" s="9">
        <v>2.87</v>
      </c>
      <c r="BQ16" s="9">
        <v>2.6110000000000002</v>
      </c>
      <c r="BR16" s="9">
        <v>1.351</v>
      </c>
      <c r="BS16" s="9">
        <v>0.33</v>
      </c>
      <c r="BT16" s="9">
        <v>1.0209999999999999</v>
      </c>
      <c r="BU16" s="9">
        <v>0.72199999999999998</v>
      </c>
      <c r="BV16" s="9">
        <v>0.72199999999999998</v>
      </c>
      <c r="BW16" s="9">
        <v>0</v>
      </c>
      <c r="BX16" s="9">
        <v>2.3050000000000002</v>
      </c>
      <c r="BY16" s="9">
        <v>0.70299999999999996</v>
      </c>
      <c r="BZ16" s="9">
        <v>1.6020000000000001</v>
      </c>
      <c r="CA16" s="9">
        <v>0.95699999999999996</v>
      </c>
      <c r="CB16" s="9">
        <v>0.52700000000000002</v>
      </c>
      <c r="CC16" s="9">
        <v>0.42899999999999999</v>
      </c>
      <c r="CD16" s="9">
        <v>0.19400000000000001</v>
      </c>
      <c r="CE16" s="9">
        <v>0.19400000000000001</v>
      </c>
      <c r="CF16" s="9">
        <v>0</v>
      </c>
      <c r="CG16" s="9">
        <v>40.521000000000001</v>
      </c>
      <c r="CH16" s="9">
        <v>18.393000000000001</v>
      </c>
      <c r="CI16" s="9">
        <v>22.128</v>
      </c>
      <c r="CJ16" s="9">
        <v>3.7530000000000001</v>
      </c>
      <c r="CK16" s="9">
        <v>1.3260000000000001</v>
      </c>
      <c r="CL16" s="9">
        <v>2.4260000000000002</v>
      </c>
      <c r="CM16" s="9">
        <v>29.277999999999999</v>
      </c>
      <c r="CN16" s="9">
        <v>12.938000000000001</v>
      </c>
      <c r="CO16" s="9">
        <v>16.338999999999999</v>
      </c>
      <c r="CP16" s="9">
        <v>1.81</v>
      </c>
      <c r="CQ16" s="9">
        <v>0.77300000000000002</v>
      </c>
      <c r="CR16" s="9">
        <v>1.0369999999999999</v>
      </c>
      <c r="CS16" s="9">
        <v>7.46</v>
      </c>
      <c r="CT16" s="9">
        <v>3.6469999999999998</v>
      </c>
      <c r="CU16" s="9">
        <v>3.8130000000000002</v>
      </c>
      <c r="CV16" s="9">
        <v>0</v>
      </c>
      <c r="CW16" s="9">
        <v>0</v>
      </c>
      <c r="CX16" s="9">
        <v>0</v>
      </c>
      <c r="CY16" s="9">
        <v>1.7430000000000001</v>
      </c>
      <c r="CZ16" s="9">
        <v>0.874</v>
      </c>
      <c r="DA16" s="9">
        <v>0.86899999999999999</v>
      </c>
      <c r="DB16" s="9">
        <v>1.2070000000000001</v>
      </c>
      <c r="DC16" s="9">
        <v>0.39800000000000002</v>
      </c>
      <c r="DD16" s="9">
        <v>0.80900000000000005</v>
      </c>
      <c r="DE16" s="9">
        <v>11.28</v>
      </c>
      <c r="DF16" s="9">
        <v>4.0670000000000002</v>
      </c>
      <c r="DG16" s="9">
        <v>7.2130000000000001</v>
      </c>
      <c r="DH16" s="9">
        <v>0.32300000000000001</v>
      </c>
      <c r="DI16" s="9">
        <v>0</v>
      </c>
      <c r="DJ16" s="9">
        <v>0.32300000000000001</v>
      </c>
      <c r="DK16" s="9">
        <v>3.0859999999999999</v>
      </c>
      <c r="DL16" s="9">
        <v>1.339</v>
      </c>
      <c r="DM16" s="9">
        <v>1.7470000000000001</v>
      </c>
      <c r="DN16" s="9">
        <v>0.41299999999999998</v>
      </c>
      <c r="DO16" s="9">
        <v>0.155</v>
      </c>
      <c r="DP16" s="9">
        <v>0.25700000000000001</v>
      </c>
      <c r="DQ16" s="9">
        <v>4.9109999999999996</v>
      </c>
      <c r="DR16" s="9">
        <v>2.621</v>
      </c>
      <c r="DS16" s="9">
        <v>2.29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0.79700000000000004</v>
      </c>
      <c r="EJ16" s="9">
        <v>0.39</v>
      </c>
      <c r="EK16" s="9">
        <v>0.40699999999999997</v>
      </c>
      <c r="EL16" s="9">
        <v>3.016</v>
      </c>
      <c r="EM16" s="9">
        <v>1.284</v>
      </c>
      <c r="EN16" s="9">
        <v>1.732</v>
      </c>
      <c r="EO16" s="9">
        <v>18.221</v>
      </c>
      <c r="EP16" s="9">
        <v>9.1549999999999994</v>
      </c>
      <c r="EQ16" s="9">
        <v>9.0649999999999995</v>
      </c>
    </row>
    <row r="17" spans="1:147">
      <c r="A17" s="10">
        <v>44228</v>
      </c>
      <c r="B17" s="9">
        <v>0</v>
      </c>
      <c r="C17" s="9">
        <v>0.17</v>
      </c>
      <c r="D17" s="9">
        <v>3.9929999999999999</v>
      </c>
      <c r="E17" s="9">
        <v>1.6559999999999999</v>
      </c>
      <c r="F17" s="9">
        <v>2.3370000000000002</v>
      </c>
      <c r="G17" s="9">
        <v>0.23</v>
      </c>
      <c r="H17" s="9">
        <v>0.23</v>
      </c>
      <c r="I17" s="9">
        <v>0</v>
      </c>
      <c r="J17" s="9">
        <v>0.95299999999999996</v>
      </c>
      <c r="K17" s="9">
        <v>0.61099999999999999</v>
      </c>
      <c r="L17" s="9">
        <v>0.34200000000000003</v>
      </c>
      <c r="M17" s="9">
        <v>0.89700000000000002</v>
      </c>
      <c r="N17" s="9">
        <v>0</v>
      </c>
      <c r="O17" s="9">
        <v>0.89700000000000002</v>
      </c>
      <c r="P17" s="9">
        <v>9.8130000000000006</v>
      </c>
      <c r="Q17" s="9">
        <v>4.6230000000000002</v>
      </c>
      <c r="R17" s="9">
        <v>5.19</v>
      </c>
      <c r="S17" s="9">
        <v>8.5399999999999991</v>
      </c>
      <c r="T17" s="9">
        <v>4.8460000000000001</v>
      </c>
      <c r="U17" s="9">
        <v>3.694</v>
      </c>
      <c r="V17" s="9">
        <v>8.1530000000000005</v>
      </c>
      <c r="W17" s="9">
        <v>4.1710000000000003</v>
      </c>
      <c r="X17" s="9">
        <v>3.9820000000000002</v>
      </c>
      <c r="Y17" s="9">
        <v>5.2519999999999998</v>
      </c>
      <c r="Z17" s="9">
        <v>2.6720000000000002</v>
      </c>
      <c r="AA17" s="9">
        <v>2.58</v>
      </c>
      <c r="AB17" s="9">
        <v>4.032</v>
      </c>
      <c r="AC17" s="9">
        <v>2.2909999999999999</v>
      </c>
      <c r="AD17" s="9">
        <v>1.7410000000000001</v>
      </c>
      <c r="AE17" s="9">
        <v>7.25</v>
      </c>
      <c r="AF17" s="9">
        <v>4.4560000000000004</v>
      </c>
      <c r="AG17" s="9">
        <v>2.794</v>
      </c>
      <c r="AH17" s="9">
        <v>3.7759999999999998</v>
      </c>
      <c r="AI17" s="9">
        <v>1.3280000000000001</v>
      </c>
      <c r="AJ17" s="9">
        <v>2.4489999999999998</v>
      </c>
      <c r="AK17" s="9">
        <v>4.2469999999999999</v>
      </c>
      <c r="AL17" s="9">
        <v>2.56</v>
      </c>
      <c r="AM17" s="9">
        <v>1.6870000000000001</v>
      </c>
      <c r="AN17" s="9">
        <v>0.48299999999999998</v>
      </c>
      <c r="AO17" s="9">
        <v>0.18</v>
      </c>
      <c r="AP17" s="9">
        <v>0.30399999999999999</v>
      </c>
      <c r="AQ17" s="9">
        <v>0.89200000000000002</v>
      </c>
      <c r="AR17" s="9">
        <v>0.89200000000000002</v>
      </c>
      <c r="AS17" s="9">
        <v>0</v>
      </c>
      <c r="AT17" s="9">
        <v>0.80900000000000005</v>
      </c>
      <c r="AU17" s="9">
        <v>0.41</v>
      </c>
      <c r="AV17" s="9">
        <v>0.39900000000000002</v>
      </c>
      <c r="AW17" s="9">
        <v>1.4219999999999999</v>
      </c>
      <c r="AX17" s="9">
        <v>1.06</v>
      </c>
      <c r="AY17" s="9">
        <v>0.36099999999999999</v>
      </c>
      <c r="AZ17" s="9">
        <v>2.8109999999999999</v>
      </c>
      <c r="BA17" s="9">
        <v>1.32</v>
      </c>
      <c r="BB17" s="9">
        <v>1.49</v>
      </c>
      <c r="BC17" s="9">
        <v>0.47399999999999998</v>
      </c>
      <c r="BD17" s="9">
        <v>0.30199999999999999</v>
      </c>
      <c r="BE17" s="9">
        <v>0.17299999999999999</v>
      </c>
      <c r="BF17" s="9">
        <v>1.9970000000000001</v>
      </c>
      <c r="BG17" s="9">
        <v>1.522</v>
      </c>
      <c r="BH17" s="9">
        <v>0.47499999999999998</v>
      </c>
      <c r="BI17" s="9">
        <v>1.595</v>
      </c>
      <c r="BJ17" s="9">
        <v>0.73399999999999999</v>
      </c>
      <c r="BK17" s="9">
        <v>0.86099999999999999</v>
      </c>
      <c r="BL17" s="9">
        <v>8.9390000000000001</v>
      </c>
      <c r="BM17" s="9">
        <v>4.6230000000000002</v>
      </c>
      <c r="BN17" s="9">
        <v>4.3159999999999998</v>
      </c>
      <c r="BO17" s="9">
        <v>7.5540000000000003</v>
      </c>
      <c r="BP17" s="9">
        <v>4.37</v>
      </c>
      <c r="BQ17" s="9">
        <v>3.1840000000000002</v>
      </c>
      <c r="BR17" s="9">
        <v>4.2119999999999997</v>
      </c>
      <c r="BS17" s="9">
        <v>2.3490000000000002</v>
      </c>
      <c r="BT17" s="9">
        <v>1.863</v>
      </c>
      <c r="BU17" s="9">
        <v>1.3260000000000001</v>
      </c>
      <c r="BV17" s="9">
        <v>0.748</v>
      </c>
      <c r="BW17" s="9">
        <v>0.57799999999999996</v>
      </c>
      <c r="BX17" s="9">
        <v>3.6040000000000001</v>
      </c>
      <c r="BY17" s="9">
        <v>1.696</v>
      </c>
      <c r="BZ17" s="9">
        <v>1.9079999999999999</v>
      </c>
      <c r="CA17" s="9">
        <v>4.109</v>
      </c>
      <c r="CB17" s="9">
        <v>2.645</v>
      </c>
      <c r="CC17" s="9">
        <v>1.464</v>
      </c>
      <c r="CD17" s="9">
        <v>0.39500000000000002</v>
      </c>
      <c r="CE17" s="9">
        <v>0.39500000000000002</v>
      </c>
      <c r="CF17" s="9">
        <v>0</v>
      </c>
      <c r="CG17" s="9">
        <v>36.668999999999997</v>
      </c>
      <c r="CH17" s="9">
        <v>15.118</v>
      </c>
      <c r="CI17" s="9">
        <v>21.55</v>
      </c>
      <c r="CJ17" s="9">
        <v>6.61</v>
      </c>
      <c r="CK17" s="9">
        <v>2.7309999999999999</v>
      </c>
      <c r="CL17" s="9">
        <v>3.879</v>
      </c>
      <c r="CM17" s="9">
        <v>30.033999999999999</v>
      </c>
      <c r="CN17" s="9">
        <v>12.6</v>
      </c>
      <c r="CO17" s="9">
        <v>17.434000000000001</v>
      </c>
      <c r="CP17" s="9">
        <v>1.6839999999999999</v>
      </c>
      <c r="CQ17" s="9">
        <v>0.82299999999999995</v>
      </c>
      <c r="CR17" s="9">
        <v>0.86099999999999999</v>
      </c>
      <c r="CS17" s="9">
        <v>8.9949999999999992</v>
      </c>
      <c r="CT17" s="9">
        <v>4.282</v>
      </c>
      <c r="CU17" s="9">
        <v>4.7130000000000001</v>
      </c>
      <c r="CV17" s="9">
        <v>0.16300000000000001</v>
      </c>
      <c r="CW17" s="9">
        <v>0</v>
      </c>
      <c r="CX17" s="9">
        <v>0.16300000000000001</v>
      </c>
      <c r="CY17" s="9">
        <v>2.2090000000000001</v>
      </c>
      <c r="CZ17" s="9">
        <v>0.42699999999999999</v>
      </c>
      <c r="DA17" s="9">
        <v>1.782</v>
      </c>
      <c r="DB17" s="9">
        <v>1.99</v>
      </c>
      <c r="DC17" s="9">
        <v>0.68500000000000005</v>
      </c>
      <c r="DD17" s="9">
        <v>1.3049999999999999</v>
      </c>
      <c r="DE17" s="9">
        <v>9.0180000000000007</v>
      </c>
      <c r="DF17" s="9">
        <v>3.6059999999999999</v>
      </c>
      <c r="DG17" s="9">
        <v>5.4119999999999999</v>
      </c>
      <c r="DH17" s="9">
        <v>0.97699999999999998</v>
      </c>
      <c r="DI17" s="9">
        <v>0.35699999999999998</v>
      </c>
      <c r="DJ17" s="9">
        <v>0.61899999999999999</v>
      </c>
      <c r="DK17" s="9">
        <v>2.0379999999999998</v>
      </c>
      <c r="DL17" s="9">
        <v>0.437</v>
      </c>
      <c r="DM17" s="9">
        <v>1.601</v>
      </c>
      <c r="DN17" s="9">
        <v>1.407</v>
      </c>
      <c r="DO17" s="9">
        <v>0.64600000000000002</v>
      </c>
      <c r="DP17" s="9">
        <v>0.76</v>
      </c>
      <c r="DQ17" s="9">
        <v>6.4370000000000003</v>
      </c>
      <c r="DR17" s="9">
        <v>2.9329999999999998</v>
      </c>
      <c r="DS17" s="9">
        <v>3.504</v>
      </c>
      <c r="DT17" s="9">
        <v>0.17</v>
      </c>
      <c r="DU17" s="9">
        <v>0</v>
      </c>
      <c r="DV17" s="9">
        <v>0.17</v>
      </c>
      <c r="DW17" s="9">
        <v>0.38600000000000001</v>
      </c>
      <c r="DX17" s="9">
        <v>0.20200000000000001</v>
      </c>
      <c r="DY17" s="9">
        <v>0.184</v>
      </c>
      <c r="DZ17" s="9">
        <v>0</v>
      </c>
      <c r="EA17" s="9">
        <v>0</v>
      </c>
      <c r="EB17" s="9">
        <v>0</v>
      </c>
      <c r="EC17" s="9">
        <v>0.502</v>
      </c>
      <c r="ED17" s="9">
        <v>0.502</v>
      </c>
      <c r="EE17" s="9">
        <v>0</v>
      </c>
      <c r="EF17" s="9">
        <v>0.219</v>
      </c>
      <c r="EG17" s="9">
        <v>0.219</v>
      </c>
      <c r="EH17" s="9">
        <v>0</v>
      </c>
      <c r="EI17" s="9">
        <v>0.44900000000000001</v>
      </c>
      <c r="EJ17" s="9">
        <v>0.21</v>
      </c>
      <c r="EK17" s="9">
        <v>0.23899999999999999</v>
      </c>
      <c r="EL17" s="9">
        <v>3.5990000000000002</v>
      </c>
      <c r="EM17" s="9">
        <v>2.2879999999999998</v>
      </c>
      <c r="EN17" s="9">
        <v>1.3109999999999999</v>
      </c>
      <c r="EO17" s="9">
        <v>16.222000000000001</v>
      </c>
      <c r="EP17" s="9">
        <v>8.1560000000000006</v>
      </c>
      <c r="EQ17" s="9">
        <v>8.0660000000000007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CAB40-3503-47FE-AD09-D57D37ECF78D}">
  <sheetPr>
    <pageSetUpPr fitToPage="1"/>
  </sheetPr>
  <dimension ref="A1:BE282"/>
  <sheetViews>
    <sheetView zoomScaleNormal="100" workbookViewId="0">
      <pane ySplit="13" topLeftCell="A14" activePane="bottomLeft" state="frozen"/>
      <selection activeCell="C12" sqref="C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4818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8" t="str">
        <f>Contents!B5</f>
        <v>6228.0 Potential workers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8" t="str">
        <f>Contents!B6</f>
        <v>Table 6. Characteristics of successful and unsuccessful job search experience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</row>
    <row r="7" spans="1:23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9" t="str">
        <f>Contents!C11</f>
        <v>Table 6.1 - Characteristics of successful and unsuccessful job search experience by state and territory, February 2021</v>
      </c>
      <c r="B8" s="89"/>
      <c r="C8" s="89"/>
      <c r="D8" s="89"/>
      <c r="E8" s="89"/>
      <c r="F8" s="89"/>
      <c r="G8" s="89"/>
      <c r="H8" s="89"/>
      <c r="I8" s="89"/>
      <c r="J8" s="35"/>
      <c r="K8" s="36"/>
      <c r="L8" s="36"/>
      <c r="M8" s="89"/>
      <c r="N8" s="89"/>
      <c r="O8" s="89"/>
      <c r="P8" s="89"/>
      <c r="Q8" s="89"/>
      <c r="R8" s="89"/>
      <c r="S8" s="89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4840</v>
      </c>
      <c r="C10" s="82" t="s">
        <v>4841</v>
      </c>
      <c r="D10" s="83"/>
      <c r="E10" s="84"/>
      <c r="F10" s="40"/>
      <c r="G10" s="40"/>
      <c r="H10" s="40"/>
      <c r="I10" s="41"/>
      <c r="J10" s="85" t="s">
        <v>4842</v>
      </c>
      <c r="K10" s="86"/>
      <c r="L10" s="87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30.75" customHeight="1">
      <c r="A11" s="42"/>
      <c r="B11" s="42"/>
      <c r="C11" s="90" t="s">
        <v>4843</v>
      </c>
      <c r="D11" s="90"/>
      <c r="E11" s="90"/>
      <c r="F11" s="91" t="s">
        <v>4844</v>
      </c>
      <c r="G11" s="91"/>
      <c r="H11" s="91"/>
      <c r="I11" s="41"/>
      <c r="J11" s="90" t="s">
        <v>4843</v>
      </c>
      <c r="K11" s="90"/>
      <c r="L11" s="90"/>
      <c r="M11" s="91" t="s">
        <v>4844</v>
      </c>
      <c r="N11" s="91"/>
      <c r="O11" s="91"/>
      <c r="P11" s="41"/>
      <c r="Q11" s="41"/>
      <c r="R11" s="41"/>
      <c r="S11" s="41"/>
      <c r="T11" s="41"/>
      <c r="U11" s="41"/>
      <c r="V11" s="41"/>
      <c r="W11" s="41"/>
    </row>
    <row r="12" spans="1:23">
      <c r="A12" s="37"/>
      <c r="B12" s="37"/>
      <c r="C12" s="38" t="s">
        <v>4845</v>
      </c>
      <c r="D12" s="38" t="s">
        <v>4846</v>
      </c>
      <c r="E12" s="38" t="s">
        <v>4847</v>
      </c>
      <c r="F12" s="38" t="s">
        <v>4845</v>
      </c>
      <c r="G12" s="38" t="s">
        <v>4846</v>
      </c>
      <c r="H12" s="38" t="s">
        <v>4847</v>
      </c>
      <c r="I12" s="38"/>
      <c r="J12" s="38" t="s">
        <v>4845</v>
      </c>
      <c r="K12" s="38" t="s">
        <v>4846</v>
      </c>
      <c r="L12" s="38" t="s">
        <v>4847</v>
      </c>
      <c r="M12" s="38" t="s">
        <v>4845</v>
      </c>
      <c r="N12" s="38" t="s">
        <v>4846</v>
      </c>
      <c r="O12" s="38" t="s">
        <v>4847</v>
      </c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3" t="s">
        <v>4848</v>
      </c>
      <c r="D13" s="43" t="s">
        <v>4848</v>
      </c>
      <c r="E13" s="43" t="s">
        <v>4848</v>
      </c>
      <c r="F13" s="43" t="s">
        <v>4848</v>
      </c>
      <c r="G13" s="43" t="s">
        <v>4848</v>
      </c>
      <c r="H13" s="43" t="s">
        <v>4848</v>
      </c>
      <c r="I13" s="43"/>
      <c r="J13" s="43" t="s">
        <v>4848</v>
      </c>
      <c r="K13" s="43" t="s">
        <v>4848</v>
      </c>
      <c r="L13" s="43" t="s">
        <v>4848</v>
      </c>
      <c r="M13" s="43" t="s">
        <v>4848</v>
      </c>
      <c r="N13" s="43" t="s">
        <v>4848</v>
      </c>
      <c r="O13" s="43" t="s">
        <v>4848</v>
      </c>
      <c r="P13" s="43"/>
      <c r="Q13" s="43"/>
      <c r="R13" s="43"/>
      <c r="S13" s="43"/>
      <c r="T13" s="43"/>
      <c r="U13" s="43"/>
      <c r="V13" s="43"/>
      <c r="W13" s="43"/>
    </row>
    <row r="14" spans="1:23">
      <c r="A14" s="44" t="s">
        <v>4849</v>
      </c>
      <c r="B14" s="45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/>
      <c r="B15" s="49" t="s">
        <v>4850</v>
      </c>
      <c r="C15" s="47" cm="1">
        <f t="array" ref="C15">IF(INDEX($D$104:$BE$166,$C104,C$92)=0,"",INDEX($D$104:$BE$166,$C104,C$92))</f>
        <v>245.21799999999999</v>
      </c>
      <c r="D15" s="47" cm="1">
        <f t="array" ref="D15">IF(INDEX($D$104:$BE$166,$C104,D$92)=0,"",INDEX($D$104:$BE$166,$C104,D$92))</f>
        <v>138.44200000000001</v>
      </c>
      <c r="E15" s="47" cm="1">
        <f t="array" ref="E15">IF(INDEX($D$104:$BE$166,$C104,E$92)=0,"",INDEX($D$104:$BE$166,$C104,E$92))</f>
        <v>106.776</v>
      </c>
      <c r="F15" s="47" cm="1">
        <f t="array" ref="F15">IF(INDEX($D$104:$BE$166,$C104,F$92)=0,"",INDEX($D$104:$BE$166,$C104,F$92))</f>
        <v>709.28200000000004</v>
      </c>
      <c r="G15" s="47" cm="1">
        <f t="array" ref="G15">IF(INDEX($D$104:$BE$166,$C104,G$92)=0,"",INDEX($D$104:$BE$166,$C104,G$92))</f>
        <v>364.76400000000001</v>
      </c>
      <c r="H15" s="47" cm="1">
        <f t="array" ref="H15">IF(INDEX($D$104:$BE$166,$C104,H$92)=0,"",INDEX($D$104:$BE$166,$C104,H$92))</f>
        <v>344.51799999999997</v>
      </c>
      <c r="I15" s="47"/>
      <c r="J15" s="19" t="str" cm="1">
        <f t="array" ref="J15">IF(HYPERLINK(TEXT("#"&amp;INDEX($D$176:$BE$238,$C176,C$92),),INDEX($D$176:$BE$238,$C176,C$92))=0,"",HYPERLINK(TEXT("#"&amp;INDEX($D$176:$BE$238,$C176,C$92),),INDEX($D$176:$BE$238,$C176,C$92)))</f>
        <v>A125997278V</v>
      </c>
      <c r="K15" s="19" t="str" cm="1">
        <f t="array" ref="K15">IF(HYPERLINK(TEXT("#"&amp;INDEX($D$176:$BE$238,$C176,D$92),),INDEX($D$176:$BE$238,$C176,D$92))=0,"",HYPERLINK(TEXT("#"&amp;INDEX($D$176:$BE$238,$C176,D$92),),INDEX($D$176:$BE$238,$C176,D$92)))</f>
        <v>A126000878K</v>
      </c>
      <c r="L15" s="19" t="str" cm="1">
        <f t="array" ref="L15">IF(HYPERLINK(TEXT("#"&amp;INDEX($D$176:$BE$238,$C176,E$92),),INDEX($D$176:$BE$238,$C176,E$92))=0,"",HYPERLINK(TEXT("#"&amp;INDEX($D$176:$BE$238,$C176,E$92),),INDEX($D$176:$BE$238,$C176,E$92)))</f>
        <v>A125999078L</v>
      </c>
      <c r="M15" s="19" t="str" cm="1">
        <f t="array" ref="M15">IF(HYPERLINK(TEXT("#"&amp;INDEX($D$176:$BE$238,$C176,F$92),),INDEX($D$176:$BE$238,$C176,F$92))=0,"",HYPERLINK(TEXT("#"&amp;INDEX($D$176:$BE$238,$C176,F$92),),INDEX($D$176:$BE$238,$C176,F$92)))</f>
        <v>A125991878R</v>
      </c>
      <c r="N15" s="19" t="str" cm="1">
        <f t="array" ref="N15">IF(HYPERLINK(TEXT("#"&amp;INDEX($D$176:$BE$238,$C176,G$92),),INDEX($D$176:$BE$238,$C176,G$92))=0,"",HYPERLINK(TEXT("#"&amp;INDEX($D$176:$BE$238,$C176,G$92),),INDEX($D$176:$BE$238,$C176,G$92)))</f>
        <v>A125995478A</v>
      </c>
      <c r="O15" s="19" t="str" cm="1">
        <f t="array" ref="O15">IF(HYPERLINK(TEXT("#"&amp;INDEX($D$176:$BE$238,$C176,H$92),),INDEX($D$176:$BE$238,$C176,H$92))=0,"",HYPERLINK(TEXT("#"&amp;INDEX($D$176:$BE$238,$C176,H$92),),INDEX($D$176:$BE$238,$C176,H$92)))</f>
        <v>A125993678J</v>
      </c>
    </row>
    <row r="16" spans="1:23">
      <c r="A16" s="48"/>
      <c r="B16" s="49" t="s">
        <v>4851</v>
      </c>
      <c r="C16" s="47" cm="1">
        <f t="array" ref="C16">IF(INDEX($D$104:$BE$166,$C105,C$92)=0,"",INDEX($D$104:$BE$166,$C105,C$92))</f>
        <v>207.54400000000001</v>
      </c>
      <c r="D16" s="47" cm="1">
        <f t="array" ref="D16">IF(INDEX($D$104:$BE$166,$C105,D$92)=0,"",INDEX($D$104:$BE$166,$C105,D$92))</f>
        <v>106.789</v>
      </c>
      <c r="E16" s="47" cm="1">
        <f t="array" ref="E16">IF(INDEX($D$104:$BE$166,$C105,E$92)=0,"",INDEX($D$104:$BE$166,$C105,E$92))</f>
        <v>100.755</v>
      </c>
      <c r="F16" s="47" cm="1">
        <f t="array" ref="F16">IF(INDEX($D$104:$BE$166,$C105,F$92)=0,"",INDEX($D$104:$BE$166,$C105,F$92))</f>
        <v>567.89400000000001</v>
      </c>
      <c r="G16" s="47" cm="1">
        <f t="array" ref="G16">IF(INDEX($D$104:$BE$166,$C105,G$92)=0,"",INDEX($D$104:$BE$166,$C105,G$92))</f>
        <v>278.24099999999999</v>
      </c>
      <c r="H16" s="47" cm="1">
        <f t="array" ref="H16">IF(INDEX($D$104:$BE$166,$C105,H$92)=0,"",INDEX($D$104:$BE$166,$C105,H$92))</f>
        <v>289.65300000000002</v>
      </c>
      <c r="I16" s="47"/>
      <c r="J16" s="19" t="str" cm="1">
        <f t="array" ref="J16">IF(HYPERLINK(TEXT("#"&amp;INDEX($D$176:$BE$238,$C177,C$92),),INDEX($D$176:$BE$238,$C177,C$92))=0,"",HYPERLINK(TEXT("#"&amp;INDEX($D$176:$BE$238,$C177,C$92),),INDEX($D$176:$BE$238,$C177,C$92)))</f>
        <v>A125996478V</v>
      </c>
      <c r="K16" s="19" t="str" cm="1">
        <f t="array" ref="K16">IF(HYPERLINK(TEXT("#"&amp;INDEX($D$176:$BE$238,$C177,D$92),),INDEX($D$176:$BE$238,$C177,D$92))=0,"",HYPERLINK(TEXT("#"&amp;INDEX($D$176:$BE$238,$C177,D$92),),INDEX($D$176:$BE$238,$C177,D$92)))</f>
        <v>A126000078L</v>
      </c>
      <c r="L16" s="19" t="str" cm="1">
        <f t="array" ref="L16">IF(HYPERLINK(TEXT("#"&amp;INDEX($D$176:$BE$238,$C177,E$92),),INDEX($D$176:$BE$238,$C177,E$92))=0,"",HYPERLINK(TEXT("#"&amp;INDEX($D$176:$BE$238,$C177,E$92),),INDEX($D$176:$BE$238,$C177,E$92)))</f>
        <v>A125998278L</v>
      </c>
      <c r="M16" s="19" t="str" cm="1">
        <f t="array" ref="M16">IF(HYPERLINK(TEXT("#"&amp;INDEX($D$176:$BE$238,$C177,F$92),),INDEX($D$176:$BE$238,$C177,F$92))=0,"",HYPERLINK(TEXT("#"&amp;INDEX($D$176:$BE$238,$C177,F$92),),INDEX($D$176:$BE$238,$C177,F$92)))</f>
        <v>A125991078T</v>
      </c>
      <c r="N16" s="19" t="str" cm="1">
        <f t="array" ref="N16">IF(HYPERLINK(TEXT("#"&amp;INDEX($D$176:$BE$238,$C177,G$92),),INDEX($D$176:$BE$238,$C177,G$92))=0,"",HYPERLINK(TEXT("#"&amp;INDEX($D$176:$BE$238,$C177,G$92),),INDEX($D$176:$BE$238,$C177,G$92)))</f>
        <v>A125994678A</v>
      </c>
      <c r="O16" s="19" t="str" cm="1">
        <f t="array" ref="O16">IF(HYPERLINK(TEXT("#"&amp;INDEX($D$176:$BE$238,$C177,H$92),),INDEX($D$176:$BE$238,$C177,H$92))=0,"",HYPERLINK(TEXT("#"&amp;INDEX($D$176:$BE$238,$C177,H$92),),INDEX($D$176:$BE$238,$C177,H$92)))</f>
        <v>A125992878J</v>
      </c>
    </row>
    <row r="17" spans="1:23">
      <c r="A17" s="48"/>
      <c r="B17" s="49" t="s">
        <v>4852</v>
      </c>
      <c r="C17" s="47" cm="1">
        <f t="array" ref="C17">IF(INDEX($D$104:$BE$166,$C106,C$92)=0,"",INDEX($D$104:$BE$166,$C106,C$92))</f>
        <v>170.29499999999999</v>
      </c>
      <c r="D17" s="47" cm="1">
        <f t="array" ref="D17">IF(INDEX($D$104:$BE$166,$C106,D$92)=0,"",INDEX($D$104:$BE$166,$C106,D$92))</f>
        <v>94.795000000000002</v>
      </c>
      <c r="E17" s="47" cm="1">
        <f t="array" ref="E17">IF(INDEX($D$104:$BE$166,$C106,E$92)=0,"",INDEX($D$104:$BE$166,$C106,E$92))</f>
        <v>75.498999999999995</v>
      </c>
      <c r="F17" s="47" cm="1">
        <f t="array" ref="F17">IF(INDEX($D$104:$BE$166,$C106,F$92)=0,"",INDEX($D$104:$BE$166,$C106,F$92))</f>
        <v>490.89499999999998</v>
      </c>
      <c r="G17" s="47" cm="1">
        <f t="array" ref="G17">IF(INDEX($D$104:$BE$166,$C106,G$92)=0,"",INDEX($D$104:$BE$166,$C106,G$92))</f>
        <v>242.14500000000001</v>
      </c>
      <c r="H17" s="47" cm="1">
        <f t="array" ref="H17">IF(INDEX($D$104:$BE$166,$C106,H$92)=0,"",INDEX($D$104:$BE$166,$C106,H$92))</f>
        <v>248.749</v>
      </c>
      <c r="I17" s="47"/>
      <c r="J17" s="19" t="str" cm="1">
        <f t="array" ref="J17">IF(HYPERLINK(TEXT("#"&amp;INDEX($D$176:$BE$238,$C178,C$92),),INDEX($D$176:$BE$238,$C178,C$92))=0,"",HYPERLINK(TEXT("#"&amp;INDEX($D$176:$BE$238,$C178,C$92),),INDEX($D$176:$BE$238,$C178,C$92)))</f>
        <v>A125997478L</v>
      </c>
      <c r="K17" s="19" t="str" cm="1">
        <f t="array" ref="K17">IF(HYPERLINK(TEXT("#"&amp;INDEX($D$176:$BE$238,$C178,D$92),),INDEX($D$176:$BE$238,$C178,D$92))=0,"",HYPERLINK(TEXT("#"&amp;INDEX($D$176:$BE$238,$C178,D$92),),INDEX($D$176:$BE$238,$C178,D$92)))</f>
        <v>A126001078F</v>
      </c>
      <c r="L17" s="19" t="str" cm="1">
        <f t="array" ref="L17">IF(HYPERLINK(TEXT("#"&amp;INDEX($D$176:$BE$238,$C178,E$92),),INDEX($D$176:$BE$238,$C178,E$92))=0,"",HYPERLINK(TEXT("#"&amp;INDEX($D$176:$BE$238,$C178,E$92),),INDEX($D$176:$BE$238,$C178,E$92)))</f>
        <v>A125999278F</v>
      </c>
      <c r="M17" s="19" t="str" cm="1">
        <f t="array" ref="M17">IF(HYPERLINK(TEXT("#"&amp;INDEX($D$176:$BE$238,$C178,F$92),),INDEX($D$176:$BE$238,$C178,F$92))=0,"",HYPERLINK(TEXT("#"&amp;INDEX($D$176:$BE$238,$C178,F$92),),INDEX($D$176:$BE$238,$C178,F$92)))</f>
        <v>A125992078K</v>
      </c>
      <c r="N17" s="19" t="str" cm="1">
        <f t="array" ref="N17">IF(HYPERLINK(TEXT("#"&amp;INDEX($D$176:$BE$238,$C178,G$92),),INDEX($D$176:$BE$238,$C178,G$92))=0,"",HYPERLINK(TEXT("#"&amp;INDEX($D$176:$BE$238,$C178,G$92),),INDEX($D$176:$BE$238,$C178,G$92)))</f>
        <v>A125995678V</v>
      </c>
      <c r="O17" s="19" t="str" cm="1">
        <f t="array" ref="O17">IF(HYPERLINK(TEXT("#"&amp;INDEX($D$176:$BE$238,$C178,H$92),),INDEX($D$176:$BE$238,$C178,H$92))=0,"",HYPERLINK(TEXT("#"&amp;INDEX($D$176:$BE$238,$C178,H$92),),INDEX($D$176:$BE$238,$C178,H$92)))</f>
        <v>A125993878A</v>
      </c>
    </row>
    <row r="18" spans="1:23">
      <c r="A18" s="48"/>
      <c r="B18" s="49" t="s">
        <v>4853</v>
      </c>
      <c r="C18" s="47" cm="1">
        <f t="array" ref="C18">IF(INDEX($D$104:$BE$166,$C107,C$92)=0,"",INDEX($D$104:$BE$166,$C107,C$92))</f>
        <v>61.171999999999997</v>
      </c>
      <c r="D18" s="47" cm="1">
        <f t="array" ref="D18">IF(INDEX($D$104:$BE$166,$C107,D$92)=0,"",INDEX($D$104:$BE$166,$C107,D$92))</f>
        <v>32.719000000000001</v>
      </c>
      <c r="E18" s="47" cm="1">
        <f t="array" ref="E18">IF(INDEX($D$104:$BE$166,$C107,E$92)=0,"",INDEX($D$104:$BE$166,$C107,E$92))</f>
        <v>28.452999999999999</v>
      </c>
      <c r="F18" s="47" cm="1">
        <f t="array" ref="F18">IF(INDEX($D$104:$BE$166,$C107,F$92)=0,"",INDEX($D$104:$BE$166,$C107,F$92))</f>
        <v>126.298</v>
      </c>
      <c r="G18" s="47" cm="1">
        <f t="array" ref="G18">IF(INDEX($D$104:$BE$166,$C107,G$92)=0,"",INDEX($D$104:$BE$166,$C107,G$92))</f>
        <v>65.846999999999994</v>
      </c>
      <c r="H18" s="47" cm="1">
        <f t="array" ref="H18">IF(INDEX($D$104:$BE$166,$C107,H$92)=0,"",INDEX($D$104:$BE$166,$C107,H$92))</f>
        <v>60.451000000000001</v>
      </c>
      <c r="I18" s="47"/>
      <c r="J18" s="19" t="str" cm="1">
        <f t="array" ref="J18">IF(HYPERLINK(TEXT("#"&amp;INDEX($D$176:$BE$238,$C179,C$92),),INDEX($D$176:$BE$238,$C179,C$92))=0,"",HYPERLINK(TEXT("#"&amp;INDEX($D$176:$BE$238,$C179,C$92),),INDEX($D$176:$BE$238,$C179,C$92)))</f>
        <v>A125997678F</v>
      </c>
      <c r="K18" s="19" t="str" cm="1">
        <f t="array" ref="K18">IF(HYPERLINK(TEXT("#"&amp;INDEX($D$176:$BE$238,$C179,D$92),),INDEX($D$176:$BE$238,$C179,D$92))=0,"",HYPERLINK(TEXT("#"&amp;INDEX($D$176:$BE$238,$C179,D$92),),INDEX($D$176:$BE$238,$C179,D$92)))</f>
        <v>A126001278X</v>
      </c>
      <c r="L18" s="19" t="str" cm="1">
        <f t="array" ref="L18">IF(HYPERLINK(TEXT("#"&amp;INDEX($D$176:$BE$238,$C179,E$92),),INDEX($D$176:$BE$238,$C179,E$92))=0,"",HYPERLINK(TEXT("#"&amp;INDEX($D$176:$BE$238,$C179,E$92),),INDEX($D$176:$BE$238,$C179,E$92)))</f>
        <v>A125999478X</v>
      </c>
      <c r="M18" s="19" t="str" cm="1">
        <f t="array" ref="M18">IF(HYPERLINK(TEXT("#"&amp;INDEX($D$176:$BE$238,$C179,F$92),),INDEX($D$176:$BE$238,$C179,F$92))=0,"",HYPERLINK(TEXT("#"&amp;INDEX($D$176:$BE$238,$C179,F$92),),INDEX($D$176:$BE$238,$C179,F$92)))</f>
        <v>A125992278C</v>
      </c>
      <c r="N18" s="19" t="str" cm="1">
        <f t="array" ref="N18">IF(HYPERLINK(TEXT("#"&amp;INDEX($D$176:$BE$238,$C179,G$92),),INDEX($D$176:$BE$238,$C179,G$92))=0,"",HYPERLINK(TEXT("#"&amp;INDEX($D$176:$BE$238,$C179,G$92),),INDEX($D$176:$BE$238,$C179,G$92)))</f>
        <v>A125995878L</v>
      </c>
      <c r="O18" s="19" t="str" cm="1">
        <f t="array" ref="O18">IF(HYPERLINK(TEXT("#"&amp;INDEX($D$176:$BE$238,$C179,H$92),),INDEX($D$176:$BE$238,$C179,H$92))=0,"",HYPERLINK(TEXT("#"&amp;INDEX($D$176:$BE$238,$C179,H$92),),INDEX($D$176:$BE$238,$C179,H$92)))</f>
        <v>A125994078W</v>
      </c>
    </row>
    <row r="19" spans="1:23">
      <c r="A19" s="48"/>
      <c r="B19" s="49" t="s">
        <v>4854</v>
      </c>
      <c r="C19" s="47" cm="1">
        <f t="array" ref="C19">IF(INDEX($D$104:$BE$166,$C108,C$92)=0,"",INDEX($D$104:$BE$166,$C108,C$92))</f>
        <v>89.087000000000003</v>
      </c>
      <c r="D19" s="47" cm="1">
        <f t="array" ref="D19">IF(INDEX($D$104:$BE$166,$C108,D$92)=0,"",INDEX($D$104:$BE$166,$C108,D$92))</f>
        <v>51.951999999999998</v>
      </c>
      <c r="E19" s="47" cm="1">
        <f t="array" ref="E19">IF(INDEX($D$104:$BE$166,$C108,E$92)=0,"",INDEX($D$104:$BE$166,$C108,E$92))</f>
        <v>37.134999999999998</v>
      </c>
      <c r="F19" s="47" cm="1">
        <f t="array" ref="F19">IF(INDEX($D$104:$BE$166,$C108,F$92)=0,"",INDEX($D$104:$BE$166,$C108,F$92))</f>
        <v>266.66399999999999</v>
      </c>
      <c r="G19" s="47" cm="1">
        <f t="array" ref="G19">IF(INDEX($D$104:$BE$166,$C108,G$92)=0,"",INDEX($D$104:$BE$166,$C108,G$92))</f>
        <v>136.78</v>
      </c>
      <c r="H19" s="47" cm="1">
        <f t="array" ref="H19">IF(INDEX($D$104:$BE$166,$C108,H$92)=0,"",INDEX($D$104:$BE$166,$C108,H$92))</f>
        <v>129.88399999999999</v>
      </c>
      <c r="I19" s="47"/>
      <c r="J19" s="19" t="str" cm="1">
        <f t="array" ref="J19">IF(HYPERLINK(TEXT("#"&amp;INDEX($D$176:$BE$238,$C180,C$92),),INDEX($D$176:$BE$238,$C180,C$92))=0,"",HYPERLINK(TEXT("#"&amp;INDEX($D$176:$BE$238,$C180,C$92),),INDEX($D$176:$BE$238,$C180,C$92)))</f>
        <v>A125996678L</v>
      </c>
      <c r="K19" s="19" t="str" cm="1">
        <f t="array" ref="K19">IF(HYPERLINK(TEXT("#"&amp;INDEX($D$176:$BE$238,$C180,D$92),),INDEX($D$176:$BE$238,$C180,D$92))=0,"",HYPERLINK(TEXT("#"&amp;INDEX($D$176:$BE$238,$C180,D$92),),INDEX($D$176:$BE$238,$C180,D$92)))</f>
        <v>A126000278F</v>
      </c>
      <c r="L19" s="19" t="str" cm="1">
        <f t="array" ref="L19">IF(HYPERLINK(TEXT("#"&amp;INDEX($D$176:$BE$238,$C180,E$92),),INDEX($D$176:$BE$238,$C180,E$92))=0,"",HYPERLINK(TEXT("#"&amp;INDEX($D$176:$BE$238,$C180,E$92),),INDEX($D$176:$BE$238,$C180,E$92)))</f>
        <v>A125998478F</v>
      </c>
      <c r="M19" s="19" t="str" cm="1">
        <f t="array" ref="M19">IF(HYPERLINK(TEXT("#"&amp;INDEX($D$176:$BE$238,$C180,F$92),),INDEX($D$176:$BE$238,$C180,F$92))=0,"",HYPERLINK(TEXT("#"&amp;INDEX($D$176:$BE$238,$C180,F$92),),INDEX($D$176:$BE$238,$C180,F$92)))</f>
        <v>A125991278K</v>
      </c>
      <c r="N19" s="19" t="str" cm="1">
        <f t="array" ref="N19">IF(HYPERLINK(TEXT("#"&amp;INDEX($D$176:$BE$238,$C180,G$92),),INDEX($D$176:$BE$238,$C180,G$92))=0,"",HYPERLINK(TEXT("#"&amp;INDEX($D$176:$BE$238,$C180,G$92),),INDEX($D$176:$BE$238,$C180,G$92)))</f>
        <v>A125994878V</v>
      </c>
      <c r="O19" s="19" t="str" cm="1">
        <f t="array" ref="O19">IF(HYPERLINK(TEXT("#"&amp;INDEX($D$176:$BE$238,$C180,H$92),),INDEX($D$176:$BE$238,$C180,H$92))=0,"",HYPERLINK(TEXT("#"&amp;INDEX($D$176:$BE$238,$C180,H$92),),INDEX($D$176:$BE$238,$C180,H$92)))</f>
        <v>A125993078C</v>
      </c>
    </row>
    <row r="20" spans="1:23">
      <c r="A20" s="48"/>
      <c r="B20" s="49" t="s">
        <v>4855</v>
      </c>
      <c r="C20" s="47" cm="1">
        <f t="array" ref="C20">IF(INDEX($D$104:$BE$166,$C109,C$92)=0,"",INDEX($D$104:$BE$166,$C109,C$92))</f>
        <v>15.867000000000001</v>
      </c>
      <c r="D20" s="47" cm="1">
        <f t="array" ref="D20">IF(INDEX($D$104:$BE$166,$C109,D$92)=0,"",INDEX($D$104:$BE$166,$C109,D$92))</f>
        <v>9.1829999999999998</v>
      </c>
      <c r="E20" s="47" cm="1">
        <f t="array" ref="E20">IF(INDEX($D$104:$BE$166,$C109,E$92)=0,"",INDEX($D$104:$BE$166,$C109,E$92))</f>
        <v>6.6840000000000002</v>
      </c>
      <c r="F20" s="47" cm="1">
        <f t="array" ref="F20">IF(INDEX($D$104:$BE$166,$C109,F$92)=0,"",INDEX($D$104:$BE$166,$C109,F$92))</f>
        <v>47.728999999999999</v>
      </c>
      <c r="G20" s="47" cm="1">
        <f t="array" ref="G20">IF(INDEX($D$104:$BE$166,$C109,G$92)=0,"",INDEX($D$104:$BE$166,$C109,G$92))</f>
        <v>24.622</v>
      </c>
      <c r="H20" s="47" cm="1">
        <f t="array" ref="H20">IF(INDEX($D$104:$BE$166,$C109,H$92)=0,"",INDEX($D$104:$BE$166,$C109,H$92))</f>
        <v>23.106999999999999</v>
      </c>
      <c r="I20" s="47"/>
      <c r="J20" s="19" t="str" cm="1">
        <f t="array" ref="J20">IF(HYPERLINK(TEXT("#"&amp;INDEX($D$176:$BE$238,$C181,C$92),),INDEX($D$176:$BE$238,$C181,C$92))=0,"",HYPERLINK(TEXT("#"&amp;INDEX($D$176:$BE$238,$C181,C$92),),INDEX($D$176:$BE$238,$C181,C$92)))</f>
        <v>A125996878F</v>
      </c>
      <c r="K20" s="19" t="str" cm="1">
        <f t="array" ref="K20">IF(HYPERLINK(TEXT("#"&amp;INDEX($D$176:$BE$238,$C181,D$92),),INDEX($D$176:$BE$238,$C181,D$92))=0,"",HYPERLINK(TEXT("#"&amp;INDEX($D$176:$BE$238,$C181,D$92),),INDEX($D$176:$BE$238,$C181,D$92)))</f>
        <v>A126000478X</v>
      </c>
      <c r="L20" s="19" t="str" cm="1">
        <f t="array" ref="L20">IF(HYPERLINK(TEXT("#"&amp;INDEX($D$176:$BE$238,$C181,E$92),),INDEX($D$176:$BE$238,$C181,E$92))=0,"",HYPERLINK(TEXT("#"&amp;INDEX($D$176:$BE$238,$C181,E$92),),INDEX($D$176:$BE$238,$C181,E$92)))</f>
        <v>A125998678X</v>
      </c>
      <c r="M20" s="19" t="str" cm="1">
        <f t="array" ref="M20">IF(HYPERLINK(TEXT("#"&amp;INDEX($D$176:$BE$238,$C181,F$92),),INDEX($D$176:$BE$238,$C181,F$92))=0,"",HYPERLINK(TEXT("#"&amp;INDEX($D$176:$BE$238,$C181,F$92),),INDEX($D$176:$BE$238,$C181,F$92)))</f>
        <v>A125991478C</v>
      </c>
      <c r="N20" s="19" t="str" cm="1">
        <f t="array" ref="N20">IF(HYPERLINK(TEXT("#"&amp;INDEX($D$176:$BE$238,$C181,G$92),),INDEX($D$176:$BE$238,$C181,G$92))=0,"",HYPERLINK(TEXT("#"&amp;INDEX($D$176:$BE$238,$C181,G$92),),INDEX($D$176:$BE$238,$C181,G$92)))</f>
        <v>A125995078R</v>
      </c>
      <c r="O20" s="19" t="str" cm="1">
        <f t="array" ref="O20">IF(HYPERLINK(TEXT("#"&amp;INDEX($D$176:$BE$238,$C181,H$92),),INDEX($D$176:$BE$238,$C181,H$92))=0,"",HYPERLINK(TEXT("#"&amp;INDEX($D$176:$BE$238,$C181,H$92),),INDEX($D$176:$BE$238,$C181,H$92)))</f>
        <v>A125993278W</v>
      </c>
    </row>
    <row r="21" spans="1:23">
      <c r="A21" s="48"/>
      <c r="B21" s="49" t="s">
        <v>4856</v>
      </c>
      <c r="C21" s="47" cm="1">
        <f t="array" ref="C21">IF(INDEX($D$104:$BE$166,$C110,C$92)=0,"",INDEX($D$104:$BE$166,$C110,C$92))</f>
        <v>5.54</v>
      </c>
      <c r="D21" s="47" cm="1">
        <f t="array" ref="D21">IF(INDEX($D$104:$BE$166,$C110,D$92)=0,"",INDEX($D$104:$BE$166,$C110,D$92))</f>
        <v>1.833</v>
      </c>
      <c r="E21" s="47" cm="1">
        <f t="array" ref="E21">IF(INDEX($D$104:$BE$166,$C110,E$92)=0,"",INDEX($D$104:$BE$166,$C110,E$92))</f>
        <v>3.7069999999999999</v>
      </c>
      <c r="F21" s="47" cm="1">
        <f t="array" ref="F21">IF(INDEX($D$104:$BE$166,$C110,F$92)=0,"",INDEX($D$104:$BE$166,$C110,F$92))</f>
        <v>21.946000000000002</v>
      </c>
      <c r="G21" s="47" cm="1">
        <f t="array" ref="G21">IF(INDEX($D$104:$BE$166,$C110,G$92)=0,"",INDEX($D$104:$BE$166,$C110,G$92))</f>
        <v>11.702999999999999</v>
      </c>
      <c r="H21" s="47" cm="1">
        <f t="array" ref="H21">IF(INDEX($D$104:$BE$166,$C110,H$92)=0,"",INDEX($D$104:$BE$166,$C110,H$92))</f>
        <v>10.243</v>
      </c>
      <c r="I21" s="47"/>
      <c r="J21" s="19" t="str" cm="1">
        <f t="array" ref="J21">IF(HYPERLINK(TEXT("#"&amp;INDEX($D$176:$BE$238,$C182,C$92),),INDEX($D$176:$BE$238,$C182,C$92))=0,"",HYPERLINK(TEXT("#"&amp;INDEX($D$176:$BE$238,$C182,C$92),),INDEX($D$176:$BE$238,$C182,C$92)))</f>
        <v>A125997078A</v>
      </c>
      <c r="K21" s="19" t="str" cm="1">
        <f t="array" ref="K21">IF(HYPERLINK(TEXT("#"&amp;INDEX($D$176:$BE$238,$C182,D$92),),INDEX($D$176:$BE$238,$C182,D$92))=0,"",HYPERLINK(TEXT("#"&amp;INDEX($D$176:$BE$238,$C182,D$92),),INDEX($D$176:$BE$238,$C182,D$92)))</f>
        <v>A126000678T</v>
      </c>
      <c r="L21" s="19" t="str" cm="1">
        <f t="array" ref="L21">IF(HYPERLINK(TEXT("#"&amp;INDEX($D$176:$BE$238,$C182,E$92),),INDEX($D$176:$BE$238,$C182,E$92))=0,"",HYPERLINK(TEXT("#"&amp;INDEX($D$176:$BE$238,$C182,E$92),),INDEX($D$176:$BE$238,$C182,E$92)))</f>
        <v>A125998878T</v>
      </c>
      <c r="M21" s="19" t="str" cm="1">
        <f t="array" ref="M21">IF(HYPERLINK(TEXT("#"&amp;INDEX($D$176:$BE$238,$C182,F$92),),INDEX($D$176:$BE$238,$C182,F$92))=0,"",HYPERLINK(TEXT("#"&amp;INDEX($D$176:$BE$238,$C182,F$92),),INDEX($D$176:$BE$238,$C182,F$92)))</f>
        <v>A125991678W</v>
      </c>
      <c r="N21" s="19" t="str" cm="1">
        <f t="array" ref="N21">IF(HYPERLINK(TEXT("#"&amp;INDEX($D$176:$BE$238,$C182,G$92),),INDEX($D$176:$BE$238,$C182,G$92))=0,"",HYPERLINK(TEXT("#"&amp;INDEX($D$176:$BE$238,$C182,G$92),),INDEX($D$176:$BE$238,$C182,G$92)))</f>
        <v>A125995278J</v>
      </c>
      <c r="O21" s="19" t="str" cm="1">
        <f t="array" ref="O21">IF(HYPERLINK(TEXT("#"&amp;INDEX($D$176:$BE$238,$C182,H$92),),INDEX($D$176:$BE$238,$C182,H$92))=0,"",HYPERLINK(TEXT("#"&amp;INDEX($D$176:$BE$238,$C182,H$92),),INDEX($D$176:$BE$238,$C182,H$92)))</f>
        <v>A125993478R</v>
      </c>
    </row>
    <row r="22" spans="1:23">
      <c r="A22" s="48"/>
      <c r="B22" s="49" t="s">
        <v>4857</v>
      </c>
      <c r="C22" s="47" cm="1">
        <f t="array" ref="C22">IF(INDEX($D$104:$BE$166,$C111,C$92)=0,"",INDEX($D$104:$BE$166,$C111,C$92))</f>
        <v>10.208</v>
      </c>
      <c r="D22" s="47" cm="1">
        <f t="array" ref="D22">IF(INDEX($D$104:$BE$166,$C111,D$92)=0,"",INDEX($D$104:$BE$166,$C111,D$92))</f>
        <v>5.0179999999999998</v>
      </c>
      <c r="E22" s="47" cm="1">
        <f t="array" ref="E22">IF(INDEX($D$104:$BE$166,$C111,E$92)=0,"",INDEX($D$104:$BE$166,$C111,E$92))</f>
        <v>5.19</v>
      </c>
      <c r="F22" s="47" cm="1">
        <f t="array" ref="F22">IF(INDEX($D$104:$BE$166,$C111,F$92)=0,"",INDEX($D$104:$BE$166,$C111,F$92))</f>
        <v>46.256</v>
      </c>
      <c r="G22" s="47" cm="1">
        <f t="array" ref="G22">IF(INDEX($D$104:$BE$166,$C111,G$92)=0,"",INDEX($D$104:$BE$166,$C111,G$92))</f>
        <v>20.756</v>
      </c>
      <c r="H22" s="47" cm="1">
        <f t="array" ref="H22">IF(INDEX($D$104:$BE$166,$C111,H$92)=0,"",INDEX($D$104:$BE$166,$C111,H$92))</f>
        <v>25.5</v>
      </c>
      <c r="I22" s="47"/>
      <c r="J22" s="19" t="str" cm="1">
        <f t="array" ref="J22">IF(HYPERLINK(TEXT("#"&amp;INDEX($D$176:$BE$238,$C183,C$92),),INDEX($D$176:$BE$238,$C183,C$92))=0,"",HYPERLINK(TEXT("#"&amp;INDEX($D$176:$BE$238,$C183,C$92),),INDEX($D$176:$BE$238,$C183,C$92)))</f>
        <v>A125996278A</v>
      </c>
      <c r="K22" s="19" t="str" cm="1">
        <f t="array" ref="K22">IF(HYPERLINK(TEXT("#"&amp;INDEX($D$176:$BE$238,$C183,D$92),),INDEX($D$176:$BE$238,$C183,D$92))=0,"",HYPERLINK(TEXT("#"&amp;INDEX($D$176:$BE$238,$C183,D$92),),INDEX($D$176:$BE$238,$C183,D$92)))</f>
        <v>A125999878K</v>
      </c>
      <c r="L22" s="19" t="str" cm="1">
        <f t="array" ref="L22">IF(HYPERLINK(TEXT("#"&amp;INDEX($D$176:$BE$238,$C183,E$92),),INDEX($D$176:$BE$238,$C183,E$92))=0,"",HYPERLINK(TEXT("#"&amp;INDEX($D$176:$BE$238,$C183,E$92),),INDEX($D$176:$BE$238,$C183,E$92)))</f>
        <v>A125998078V</v>
      </c>
      <c r="M22" s="19" t="str" cm="1">
        <f t="array" ref="M22">IF(HYPERLINK(TEXT("#"&amp;INDEX($D$176:$BE$238,$C183,F$92),),INDEX($D$176:$BE$238,$C183,F$92))=0,"",HYPERLINK(TEXT("#"&amp;INDEX($D$176:$BE$238,$C183,F$92),),INDEX($D$176:$BE$238,$C183,F$92)))</f>
        <v>A125990878W</v>
      </c>
      <c r="N22" s="19" t="str" cm="1">
        <f t="array" ref="N22">IF(HYPERLINK(TEXT("#"&amp;INDEX($D$176:$BE$238,$C183,G$92),),INDEX($D$176:$BE$238,$C183,G$92))=0,"",HYPERLINK(TEXT("#"&amp;INDEX($D$176:$BE$238,$C183,G$92),),INDEX($D$176:$BE$238,$C183,G$92)))</f>
        <v>A125994478J</v>
      </c>
      <c r="O22" s="19" t="str" cm="1">
        <f t="array" ref="O22">IF(HYPERLINK(TEXT("#"&amp;INDEX($D$176:$BE$238,$C183,H$92),),INDEX($D$176:$BE$238,$C183,H$92))=0,"",HYPERLINK(TEXT("#"&amp;INDEX($D$176:$BE$238,$C183,H$92),),INDEX($D$176:$BE$238,$C183,H$92)))</f>
        <v>A125992678R</v>
      </c>
    </row>
    <row r="23" spans="1:23">
      <c r="A23" s="44" t="s">
        <v>4858</v>
      </c>
      <c r="B23" s="50"/>
      <c r="C23" s="47"/>
      <c r="D23" s="47"/>
      <c r="E23" s="47"/>
      <c r="F23" s="47"/>
      <c r="G23" s="47"/>
      <c r="H23" s="47"/>
      <c r="I23" s="47"/>
      <c r="J23" s="19" t="str" cm="1">
        <f t="array" ref="J23">IF(HYPERLINK(TEXT("#"&amp;INDEX($D$176:$BE$238,$C184,C$92),),INDEX($D$176:$BE$238,$C184,C$92))=0,"",HYPERLINK(TEXT("#"&amp;INDEX($D$176:$BE$238,$C184,C$92),),INDEX($D$176:$BE$238,$C184,C$92)))</f>
        <v/>
      </c>
      <c r="K23" s="19" t="str" cm="1">
        <f t="array" ref="K23">IF(HYPERLINK(TEXT("#"&amp;INDEX($D$176:$BE$238,$C184,D$92),),INDEX($D$176:$BE$238,$C184,D$92))=0,"",HYPERLINK(TEXT("#"&amp;INDEX($D$176:$BE$238,$C184,D$92),),INDEX($D$176:$BE$238,$C184,D$92)))</f>
        <v/>
      </c>
      <c r="L23" s="19" t="str" cm="1">
        <f t="array" ref="L23">IF(HYPERLINK(TEXT("#"&amp;INDEX($D$176:$BE$238,$C184,E$92),),INDEX($D$176:$BE$238,$C184,E$92))=0,"",HYPERLINK(TEXT("#"&amp;INDEX($D$176:$BE$238,$C184,E$92),),INDEX($D$176:$BE$238,$C184,E$92)))</f>
        <v/>
      </c>
      <c r="M23" s="19" t="str" cm="1">
        <f t="array" ref="M23">IF(HYPERLINK(TEXT("#"&amp;INDEX($D$176:$BE$238,$C184,F$92),),INDEX($D$176:$BE$238,$C184,F$92))=0,"",HYPERLINK(TEXT("#"&amp;INDEX($D$176:$BE$238,$C184,F$92),),INDEX($D$176:$BE$238,$C184,F$92)))</f>
        <v/>
      </c>
      <c r="N23" s="19" t="str" cm="1">
        <f t="array" ref="N23">IF(HYPERLINK(TEXT("#"&amp;INDEX($D$176:$BE$238,$C184,G$92),),INDEX($D$176:$BE$238,$C184,G$92))=0,"",HYPERLINK(TEXT("#"&amp;INDEX($D$176:$BE$238,$C184,G$92),),INDEX($D$176:$BE$238,$C184,G$92)))</f>
        <v/>
      </c>
      <c r="O23" s="19" t="str" cm="1">
        <f t="array" ref="O23">IF(HYPERLINK(TEXT("#"&amp;INDEX($D$176:$BE$238,$C184,H$92),),INDEX($D$176:$BE$238,$C184,H$92))=0,"",HYPERLINK(TEXT("#"&amp;INDEX($D$176:$BE$238,$C184,H$92),),INDEX($D$176:$BE$238,$C184,H$92)))</f>
        <v/>
      </c>
    </row>
    <row r="24" spans="1:23">
      <c r="A24" s="44"/>
      <c r="B24" s="49" t="s">
        <v>4859</v>
      </c>
      <c r="C24" s="47" cm="1">
        <f t="array" ref="C24">INDEX($D$104:$BE$166,$C113,C$92)</f>
        <v>790.79700000000003</v>
      </c>
      <c r="D24" s="47" cm="1">
        <f t="array" ref="D24">INDEX($D$104:$BE$166,$C113,D$92)</f>
        <v>432.89699999999999</v>
      </c>
      <c r="E24" s="47" cm="1">
        <f t="array" ref="E24">INDEX($D$104:$BE$166,$C113,E$92)</f>
        <v>357.90100000000001</v>
      </c>
      <c r="F24" s="47" cm="1">
        <f t="array" ref="F24">INDEX($D$104:$BE$166,$C113,F$92)</f>
        <v>2255.3789999999999</v>
      </c>
      <c r="G24" s="47" cm="1">
        <f t="array" ref="G24">INDEX($D$104:$BE$166,$C113,G$92)</f>
        <v>1131.239</v>
      </c>
      <c r="H24" s="47" cm="1">
        <f t="array" ref="H24">INDEX($D$104:$BE$166,$C113,H$92)</f>
        <v>1124.1410000000001</v>
      </c>
      <c r="I24" s="47"/>
      <c r="J24" s="19" t="str" cm="1">
        <f t="array" ref="J24">IF(HYPERLINK(TEXT("#"&amp;INDEX($D$176:$BE$238,$C185,C$92),),INDEX($D$176:$BE$238,$C185,C$92))=0,"",HYPERLINK(TEXT("#"&amp;INDEX($D$176:$BE$238,$C185,C$92),),INDEX($D$176:$BE$238,$C185,C$92)))</f>
        <v>A125996210F</v>
      </c>
      <c r="K24" s="19" t="str" cm="1">
        <f t="array" ref="K24">IF(HYPERLINK(TEXT("#"&amp;INDEX($D$176:$BE$238,$C185,D$92),),INDEX($D$176:$BE$238,$C185,D$92))=0,"",HYPERLINK(TEXT("#"&amp;INDEX($D$176:$BE$238,$C185,D$92),),INDEX($D$176:$BE$238,$C185,D$92)))</f>
        <v>A125999810R</v>
      </c>
      <c r="L24" s="19" t="str" cm="1">
        <f t="array" ref="L24">IF(HYPERLINK(TEXT("#"&amp;INDEX($D$176:$BE$238,$C185,E$92),),INDEX($D$176:$BE$238,$C185,E$92))=0,"",HYPERLINK(TEXT("#"&amp;INDEX($D$176:$BE$238,$C185,E$92),),INDEX($D$176:$BE$238,$C185,E$92)))</f>
        <v>A125998010X</v>
      </c>
      <c r="M24" s="19" t="str" cm="1">
        <f t="array" ref="M24">IF(HYPERLINK(TEXT("#"&amp;INDEX($D$176:$BE$238,$C185,F$92),),INDEX($D$176:$BE$238,$C185,F$92))=0,"",HYPERLINK(TEXT("#"&amp;INDEX($D$176:$BE$238,$C185,F$92),),INDEX($D$176:$BE$238,$C185,F$92)))</f>
        <v>A125990810A</v>
      </c>
      <c r="N24" s="19" t="str" cm="1">
        <f t="array" ref="N24">IF(HYPERLINK(TEXT("#"&amp;INDEX($D$176:$BE$238,$C185,G$92),),INDEX($D$176:$BE$238,$C185,G$92))=0,"",HYPERLINK(TEXT("#"&amp;INDEX($D$176:$BE$238,$C185,G$92),),INDEX($D$176:$BE$238,$C185,G$92)))</f>
        <v>A125994410L</v>
      </c>
      <c r="O24" s="19" t="str" cm="1">
        <f t="array" ref="O24">IF(HYPERLINK(TEXT("#"&amp;INDEX($D$176:$BE$238,$C185,H$92),),INDEX($D$176:$BE$238,$C185,H$92))=0,"",HYPERLINK(TEXT("#"&amp;INDEX($D$176:$BE$238,$C185,H$92),),INDEX($D$176:$BE$238,$C185,H$92)))</f>
        <v>A125992610V</v>
      </c>
    </row>
    <row r="25" spans="1:23">
      <c r="A25" s="48"/>
      <c r="B25" s="51" t="s">
        <v>4860</v>
      </c>
      <c r="C25" s="47" cm="1">
        <f t="array" ref="C25">INDEX($D$104:$BE$166,$C114,C$92)</f>
        <v>278.41699999999997</v>
      </c>
      <c r="D25" s="47" cm="1">
        <f t="array" ref="D25">INDEX($D$104:$BE$166,$C114,D$92)</f>
        <v>158.47900000000001</v>
      </c>
      <c r="E25" s="47" cm="1">
        <f t="array" ref="E25">INDEX($D$104:$BE$166,$C114,E$92)</f>
        <v>119.938</v>
      </c>
      <c r="F25" s="47" cm="1">
        <f t="array" ref="F25">INDEX($D$104:$BE$166,$C114,F$92)</f>
        <v>742.04100000000005</v>
      </c>
      <c r="G25" s="47" cm="1">
        <f t="array" ref="G25">INDEX($D$104:$BE$166,$C114,G$92)</f>
        <v>363.79700000000003</v>
      </c>
      <c r="H25" s="47" cm="1">
        <f t="array" ref="H25">INDEX($D$104:$BE$166,$C114,H$92)</f>
        <v>378.24400000000003</v>
      </c>
      <c r="I25" s="47"/>
      <c r="J25" s="19" t="str" cm="1">
        <f t="array" ref="J25">IF(HYPERLINK(TEXT("#"&amp;INDEX($D$176:$BE$238,$C186,C$92),),INDEX($D$176:$BE$238,$C186,C$92))=0,"",HYPERLINK(TEXT("#"&amp;INDEX($D$176:$BE$238,$C186,C$92),),INDEX($D$176:$BE$238,$C186,C$92)))</f>
        <v>A125996142R</v>
      </c>
      <c r="K25" s="19" t="str" cm="1">
        <f t="array" ref="K25">IF(HYPERLINK(TEXT("#"&amp;INDEX($D$176:$BE$238,$C186,D$92),),INDEX($D$176:$BE$238,$C186,D$92))=0,"",HYPERLINK(TEXT("#"&amp;INDEX($D$176:$BE$238,$C186,D$92),),INDEX($D$176:$BE$238,$C186,D$92)))</f>
        <v>A125999742X</v>
      </c>
      <c r="L25" s="19" t="str" cm="1">
        <f t="array" ref="L25">IF(HYPERLINK(TEXT("#"&amp;INDEX($D$176:$BE$238,$C186,E$92),),INDEX($D$176:$BE$238,$C186,E$92))=0,"",HYPERLINK(TEXT("#"&amp;INDEX($D$176:$BE$238,$C186,E$92),),INDEX($D$176:$BE$238,$C186,E$92)))</f>
        <v>A125997942F</v>
      </c>
      <c r="M25" s="19" t="str" cm="1">
        <f t="array" ref="M25">IF(HYPERLINK(TEXT("#"&amp;INDEX($D$176:$BE$238,$C186,F$92),),INDEX($D$176:$BE$238,$C186,F$92))=0,"",HYPERLINK(TEXT("#"&amp;INDEX($D$176:$BE$238,$C186,F$92),),INDEX($D$176:$BE$238,$C186,F$92)))</f>
        <v>A125990742K</v>
      </c>
      <c r="N25" s="19" t="str" cm="1">
        <f t="array" ref="N25">IF(HYPERLINK(TEXT("#"&amp;INDEX($D$176:$BE$238,$C186,G$92),),INDEX($D$176:$BE$238,$C186,G$92))=0,"",HYPERLINK(TEXT("#"&amp;INDEX($D$176:$BE$238,$C186,G$92),),INDEX($D$176:$BE$238,$C186,G$92)))</f>
        <v>A125994342W</v>
      </c>
      <c r="O25" s="19" t="str" cm="1">
        <f t="array" ref="O25">IF(HYPERLINK(TEXT("#"&amp;INDEX($D$176:$BE$238,$C186,H$92),),INDEX($D$176:$BE$238,$C186,H$92))=0,"",HYPERLINK(TEXT("#"&amp;INDEX($D$176:$BE$238,$C186,H$92),),INDEX($D$176:$BE$238,$C186,H$92)))</f>
        <v>A125992542C</v>
      </c>
    </row>
    <row r="26" spans="1:23">
      <c r="A26" s="48"/>
      <c r="B26" s="51" t="s">
        <v>4861</v>
      </c>
      <c r="C26" s="47" cm="1">
        <f t="array" ref="C26">INDEX($D$104:$BE$166,$C115,C$92)</f>
        <v>294.81900000000002</v>
      </c>
      <c r="D26" s="47" cm="1">
        <f t="array" ref="D26">INDEX($D$104:$BE$166,$C115,D$92)</f>
        <v>157.99</v>
      </c>
      <c r="E26" s="47" cm="1">
        <f t="array" ref="E26">INDEX($D$104:$BE$166,$C115,E$92)</f>
        <v>136.82900000000001</v>
      </c>
      <c r="F26" s="47" cm="1">
        <f t="array" ref="F26">INDEX($D$104:$BE$166,$C115,F$92)</f>
        <v>1058.98</v>
      </c>
      <c r="G26" s="47" cm="1">
        <f t="array" ref="G26">INDEX($D$104:$BE$166,$C115,G$92)</f>
        <v>535.75400000000002</v>
      </c>
      <c r="H26" s="47" cm="1">
        <f t="array" ref="H26">INDEX($D$104:$BE$166,$C115,H$92)</f>
        <v>523.226</v>
      </c>
      <c r="I26" s="47"/>
      <c r="J26" s="19" t="str" cm="1">
        <f t="array" ref="J26">IF(HYPERLINK(TEXT("#"&amp;INDEX($D$176:$BE$238,$C187,C$92),),INDEX($D$176:$BE$238,$C187,C$92))=0,"",HYPERLINK(TEXT("#"&amp;INDEX($D$176:$BE$238,$C187,C$92),),INDEX($D$176:$BE$238,$C187,C$92)))</f>
        <v>A125996214R</v>
      </c>
      <c r="K26" s="19" t="str" cm="1">
        <f t="array" ref="K26">IF(HYPERLINK(TEXT("#"&amp;INDEX($D$176:$BE$238,$C187,D$92),),INDEX($D$176:$BE$238,$C187,D$92))=0,"",HYPERLINK(TEXT("#"&amp;INDEX($D$176:$BE$238,$C187,D$92),),INDEX($D$176:$BE$238,$C187,D$92)))</f>
        <v>A125999814X</v>
      </c>
      <c r="L26" s="19" t="str" cm="1">
        <f t="array" ref="L26">IF(HYPERLINK(TEXT("#"&amp;INDEX($D$176:$BE$238,$C187,E$92),),INDEX($D$176:$BE$238,$C187,E$92))=0,"",HYPERLINK(TEXT("#"&amp;INDEX($D$176:$BE$238,$C187,E$92),),INDEX($D$176:$BE$238,$C187,E$92)))</f>
        <v>A125998014J</v>
      </c>
      <c r="M26" s="19" t="str" cm="1">
        <f t="array" ref="M26">IF(HYPERLINK(TEXT("#"&amp;INDEX($D$176:$BE$238,$C187,F$92),),INDEX($D$176:$BE$238,$C187,F$92))=0,"",HYPERLINK(TEXT("#"&amp;INDEX($D$176:$BE$238,$C187,F$92),),INDEX($D$176:$BE$238,$C187,F$92)))</f>
        <v>A125990814K</v>
      </c>
      <c r="N26" s="19" t="str" cm="1">
        <f t="array" ref="N26">IF(HYPERLINK(TEXT("#"&amp;INDEX($D$176:$BE$238,$C187,G$92),),INDEX($D$176:$BE$238,$C187,G$92))=0,"",HYPERLINK(TEXT("#"&amp;INDEX($D$176:$BE$238,$C187,G$92),),INDEX($D$176:$BE$238,$C187,G$92)))</f>
        <v>A125994414W</v>
      </c>
      <c r="O26" s="19" t="str" cm="1">
        <f t="array" ref="O26">IF(HYPERLINK(TEXT("#"&amp;INDEX($D$176:$BE$238,$C187,H$92),),INDEX($D$176:$BE$238,$C187,H$92))=0,"",HYPERLINK(TEXT("#"&amp;INDEX($D$176:$BE$238,$C187,H$92),),INDEX($D$176:$BE$238,$C187,H$92)))</f>
        <v>A125992614C</v>
      </c>
    </row>
    <row r="27" spans="1:23">
      <c r="A27" s="48"/>
      <c r="B27" s="52" t="s">
        <v>4862</v>
      </c>
      <c r="C27" s="47" cm="1">
        <f t="array" ref="C27">INDEX($D$104:$BE$166,$C116,C$92)</f>
        <v>174.22200000000001</v>
      </c>
      <c r="D27" s="47" cm="1">
        <f t="array" ref="D27">INDEX($D$104:$BE$166,$C116,D$92)</f>
        <v>100.643</v>
      </c>
      <c r="E27" s="47" cm="1">
        <f t="array" ref="E27">INDEX($D$104:$BE$166,$C116,E$92)</f>
        <v>73.58</v>
      </c>
      <c r="F27" s="47" cm="1">
        <f t="array" ref="F27">INDEX($D$104:$BE$166,$C116,F$92)</f>
        <v>650.03200000000004</v>
      </c>
      <c r="G27" s="47" cm="1">
        <f t="array" ref="G27">INDEX($D$104:$BE$166,$C116,G$92)</f>
        <v>339.56900000000002</v>
      </c>
      <c r="H27" s="47" cm="1">
        <f t="array" ref="H27">INDEX($D$104:$BE$166,$C116,H$92)</f>
        <v>310.46300000000002</v>
      </c>
      <c r="I27" s="47"/>
      <c r="J27" s="19" t="str" cm="1">
        <f t="array" ref="J27">IF(HYPERLINK(TEXT("#"&amp;INDEX($D$176:$BE$238,$C188,C$92),),INDEX($D$176:$BE$238,$C188,C$92))=0,"",HYPERLINK(TEXT("#"&amp;INDEX($D$176:$BE$238,$C188,C$92),),INDEX($D$176:$BE$238,$C188,C$92)))</f>
        <v>A125996218X</v>
      </c>
      <c r="K27" s="19" t="str" cm="1">
        <f t="array" ref="K27">IF(HYPERLINK(TEXT("#"&amp;INDEX($D$176:$BE$238,$C188,D$92),),INDEX($D$176:$BE$238,$C188,D$92))=0,"",HYPERLINK(TEXT("#"&amp;INDEX($D$176:$BE$238,$C188,D$92),),INDEX($D$176:$BE$238,$C188,D$92)))</f>
        <v>A125999818J</v>
      </c>
      <c r="L27" s="19" t="str" cm="1">
        <f t="array" ref="L27">IF(HYPERLINK(TEXT("#"&amp;INDEX($D$176:$BE$238,$C188,E$92),),INDEX($D$176:$BE$238,$C188,E$92))=0,"",HYPERLINK(TEXT("#"&amp;INDEX($D$176:$BE$238,$C188,E$92),),INDEX($D$176:$BE$238,$C188,E$92)))</f>
        <v>A125998018T</v>
      </c>
      <c r="M27" s="19" t="str" cm="1">
        <f t="array" ref="M27">IF(HYPERLINK(TEXT("#"&amp;INDEX($D$176:$BE$238,$C188,F$92),),INDEX($D$176:$BE$238,$C188,F$92))=0,"",HYPERLINK(TEXT("#"&amp;INDEX($D$176:$BE$238,$C188,F$92),),INDEX($D$176:$BE$238,$C188,F$92)))</f>
        <v>A125990818V</v>
      </c>
      <c r="N27" s="19" t="str" cm="1">
        <f t="array" ref="N27">IF(HYPERLINK(TEXT("#"&amp;INDEX($D$176:$BE$238,$C188,G$92),),INDEX($D$176:$BE$238,$C188,G$92))=0,"",HYPERLINK(TEXT("#"&amp;INDEX($D$176:$BE$238,$C188,G$92),),INDEX($D$176:$BE$238,$C188,G$92)))</f>
        <v>A125994418F</v>
      </c>
      <c r="O27" s="19" t="str" cm="1">
        <f t="array" ref="O27">IF(HYPERLINK(TEXT("#"&amp;INDEX($D$176:$BE$238,$C188,H$92),),INDEX($D$176:$BE$238,$C188,H$92))=0,"",HYPERLINK(TEXT("#"&amp;INDEX($D$176:$BE$238,$C188,H$92),),INDEX($D$176:$BE$238,$C188,H$92)))</f>
        <v>A125992618L</v>
      </c>
      <c r="P27" s="47"/>
      <c r="Q27" s="47"/>
      <c r="R27" s="47"/>
      <c r="S27" s="47"/>
      <c r="T27" s="47"/>
      <c r="U27" s="47"/>
      <c r="V27" s="47"/>
      <c r="W27" s="47"/>
    </row>
    <row r="28" spans="1:23">
      <c r="A28" s="48"/>
      <c r="B28" s="52" t="s">
        <v>4863</v>
      </c>
      <c r="C28" s="47" cm="1">
        <f t="array" ref="C28">INDEX($D$104:$BE$166,$C117,C$92)</f>
        <v>120.596</v>
      </c>
      <c r="D28" s="47" cm="1">
        <f t="array" ref="D28">INDEX($D$104:$BE$166,$C117,D$92)</f>
        <v>57.347000000000001</v>
      </c>
      <c r="E28" s="47" cm="1">
        <f t="array" ref="E28">INDEX($D$104:$BE$166,$C117,E$92)</f>
        <v>63.249000000000002</v>
      </c>
      <c r="F28" s="47" cm="1">
        <f t="array" ref="F28">INDEX($D$104:$BE$166,$C117,F$92)</f>
        <v>408.94799999999998</v>
      </c>
      <c r="G28" s="47" cm="1">
        <f t="array" ref="G28">INDEX($D$104:$BE$166,$C117,G$92)</f>
        <v>196.185</v>
      </c>
      <c r="H28" s="47" cm="1">
        <f t="array" ref="H28">INDEX($D$104:$BE$166,$C117,H$92)</f>
        <v>212.76300000000001</v>
      </c>
      <c r="I28" s="47"/>
      <c r="J28" s="19" t="str" cm="1">
        <f t="array" ref="J28">IF(HYPERLINK(TEXT("#"&amp;INDEX($D$176:$BE$238,$C189,C$92),),INDEX($D$176:$BE$238,$C189,C$92))=0,"",HYPERLINK(TEXT("#"&amp;INDEX($D$176:$BE$238,$C189,C$92),),INDEX($D$176:$BE$238,$C189,C$92)))</f>
        <v>A125996146X</v>
      </c>
      <c r="K28" s="19" t="str" cm="1">
        <f t="array" ref="K28">IF(HYPERLINK(TEXT("#"&amp;INDEX($D$176:$BE$238,$C189,D$92),),INDEX($D$176:$BE$238,$C189,D$92))=0,"",HYPERLINK(TEXT("#"&amp;INDEX($D$176:$BE$238,$C189,D$92),),INDEX($D$176:$BE$238,$C189,D$92)))</f>
        <v>A125999746J</v>
      </c>
      <c r="L28" s="19" t="str" cm="1">
        <f t="array" ref="L28">IF(HYPERLINK(TEXT("#"&amp;INDEX($D$176:$BE$238,$C189,E$92),),INDEX($D$176:$BE$238,$C189,E$92))=0,"",HYPERLINK(TEXT("#"&amp;INDEX($D$176:$BE$238,$C189,E$92),),INDEX($D$176:$BE$238,$C189,E$92)))</f>
        <v>A125997946R</v>
      </c>
      <c r="M28" s="19" t="str" cm="1">
        <f t="array" ref="M28">IF(HYPERLINK(TEXT("#"&amp;INDEX($D$176:$BE$238,$C189,F$92),),INDEX($D$176:$BE$238,$C189,F$92))=0,"",HYPERLINK(TEXT("#"&amp;INDEX($D$176:$BE$238,$C189,F$92),),INDEX($D$176:$BE$238,$C189,F$92)))</f>
        <v>A125990746V</v>
      </c>
      <c r="N28" s="19" t="str" cm="1">
        <f t="array" ref="N28">IF(HYPERLINK(TEXT("#"&amp;INDEX($D$176:$BE$238,$C189,G$92),),INDEX($D$176:$BE$238,$C189,G$92))=0,"",HYPERLINK(TEXT("#"&amp;INDEX($D$176:$BE$238,$C189,G$92),),INDEX($D$176:$BE$238,$C189,G$92)))</f>
        <v>A125994346F</v>
      </c>
      <c r="O28" s="19" t="str" cm="1">
        <f t="array" ref="O28">IF(HYPERLINK(TEXT("#"&amp;INDEX($D$176:$BE$238,$C189,H$92),),INDEX($D$176:$BE$238,$C189,H$92))=0,"",HYPERLINK(TEXT("#"&amp;INDEX($D$176:$BE$238,$C189,H$92),),INDEX($D$176:$BE$238,$C189,H$92)))</f>
        <v>A125992546L</v>
      </c>
      <c r="P28" s="47"/>
      <c r="Q28" s="47"/>
      <c r="R28" s="47"/>
      <c r="S28" s="47"/>
      <c r="T28" s="47"/>
      <c r="U28" s="47"/>
      <c r="V28" s="47"/>
      <c r="W28" s="47"/>
    </row>
    <row r="29" spans="1:23">
      <c r="A29" s="48"/>
      <c r="B29" s="51" t="s">
        <v>4864</v>
      </c>
      <c r="C29" s="47" cm="1">
        <f t="array" ref="C29">INDEX($D$104:$BE$166,$C118,C$92)</f>
        <v>217.56200000000001</v>
      </c>
      <c r="D29" s="47" cm="1">
        <f t="array" ref="D29">INDEX($D$104:$BE$166,$C118,D$92)</f>
        <v>116.428</v>
      </c>
      <c r="E29" s="47" cm="1">
        <f t="array" ref="E29">INDEX($D$104:$BE$166,$C118,E$92)</f>
        <v>101.134</v>
      </c>
      <c r="F29" s="47" cm="1">
        <f t="array" ref="F29">INDEX($D$104:$BE$166,$C118,F$92)</f>
        <v>454.35899999999998</v>
      </c>
      <c r="G29" s="47" cm="1">
        <f t="array" ref="G29">INDEX($D$104:$BE$166,$C118,G$92)</f>
        <v>231.68799999999999</v>
      </c>
      <c r="H29" s="47" cm="1">
        <f t="array" ref="H29">INDEX($D$104:$BE$166,$C118,H$92)</f>
        <v>222.67</v>
      </c>
      <c r="I29" s="47"/>
      <c r="J29" s="19" t="str" cm="1">
        <f t="array" ref="J29">IF(HYPERLINK(TEXT("#"&amp;INDEX($D$176:$BE$238,$C190,C$92),),INDEX($D$176:$BE$238,$C190,C$92))=0,"",HYPERLINK(TEXT("#"&amp;INDEX($D$176:$BE$238,$C190,C$92),),INDEX($D$176:$BE$238,$C190,C$92)))</f>
        <v>A125996150R</v>
      </c>
      <c r="K29" s="19" t="str" cm="1">
        <f t="array" ref="K29">IF(HYPERLINK(TEXT("#"&amp;INDEX($D$176:$BE$238,$C190,D$92),),INDEX($D$176:$BE$238,$C190,D$92))=0,"",HYPERLINK(TEXT("#"&amp;INDEX($D$176:$BE$238,$C190,D$92),),INDEX($D$176:$BE$238,$C190,D$92)))</f>
        <v>A125999750X</v>
      </c>
      <c r="L29" s="19" t="str" cm="1">
        <f t="array" ref="L29">IF(HYPERLINK(TEXT("#"&amp;INDEX($D$176:$BE$238,$C190,E$92),),INDEX($D$176:$BE$238,$C190,E$92))=0,"",HYPERLINK(TEXT("#"&amp;INDEX($D$176:$BE$238,$C190,E$92),),INDEX($D$176:$BE$238,$C190,E$92)))</f>
        <v>A125997950F</v>
      </c>
      <c r="M29" s="19" t="str" cm="1">
        <f t="array" ref="M29">IF(HYPERLINK(TEXT("#"&amp;INDEX($D$176:$BE$238,$C190,F$92),),INDEX($D$176:$BE$238,$C190,F$92))=0,"",HYPERLINK(TEXT("#"&amp;INDEX($D$176:$BE$238,$C190,F$92),),INDEX($D$176:$BE$238,$C190,F$92)))</f>
        <v>A125990750K</v>
      </c>
      <c r="N29" s="19" t="str" cm="1">
        <f t="array" ref="N29">IF(HYPERLINK(TEXT("#"&amp;INDEX($D$176:$BE$238,$C190,G$92),),INDEX($D$176:$BE$238,$C190,G$92))=0,"",HYPERLINK(TEXT("#"&amp;INDEX($D$176:$BE$238,$C190,G$92),),INDEX($D$176:$BE$238,$C190,G$92)))</f>
        <v>A125994350W</v>
      </c>
      <c r="O29" s="19" t="str" cm="1">
        <f t="array" ref="O29">IF(HYPERLINK(TEXT("#"&amp;INDEX($D$176:$BE$238,$C190,H$92),),INDEX($D$176:$BE$238,$C190,H$92))=0,"",HYPERLINK(TEXT("#"&amp;INDEX($D$176:$BE$238,$C190,H$92),),INDEX($D$176:$BE$238,$C190,H$92)))</f>
        <v>A125992550C</v>
      </c>
      <c r="P29" s="47"/>
      <c r="Q29" s="47"/>
      <c r="R29" s="47"/>
      <c r="S29" s="47"/>
      <c r="T29" s="47"/>
      <c r="U29" s="47"/>
      <c r="V29" s="47"/>
      <c r="W29" s="47"/>
    </row>
    <row r="30" spans="1:23">
      <c r="A30" s="48"/>
      <c r="B30" s="52" t="s">
        <v>4865</v>
      </c>
      <c r="C30" s="47" cm="1">
        <f t="array" ref="C30">INDEX($D$104:$BE$166,$C119,C$92)</f>
        <v>117.54600000000001</v>
      </c>
      <c r="D30" s="47" cm="1">
        <f t="array" ref="D30">INDEX($D$104:$BE$166,$C119,D$92)</f>
        <v>59.741999999999997</v>
      </c>
      <c r="E30" s="47" cm="1">
        <f t="array" ref="E30">INDEX($D$104:$BE$166,$C119,E$92)</f>
        <v>57.804000000000002</v>
      </c>
      <c r="F30" s="47" cm="1">
        <f t="array" ref="F30">INDEX($D$104:$BE$166,$C119,F$92)</f>
        <v>297.60500000000002</v>
      </c>
      <c r="G30" s="47" cm="1">
        <f t="array" ref="G30">INDEX($D$104:$BE$166,$C119,G$92)</f>
        <v>137.83699999999999</v>
      </c>
      <c r="H30" s="47" cm="1">
        <f t="array" ref="H30">INDEX($D$104:$BE$166,$C119,H$92)</f>
        <v>159.768</v>
      </c>
      <c r="I30" s="47"/>
      <c r="J30" s="19" t="str" cm="1">
        <f t="array" ref="J30">IF(HYPERLINK(TEXT("#"&amp;INDEX($D$176:$BE$238,$C191,C$92),),INDEX($D$176:$BE$238,$C191,C$92))=0,"",HYPERLINK(TEXT("#"&amp;INDEX($D$176:$BE$238,$C191,C$92),),INDEX($D$176:$BE$238,$C191,C$92)))</f>
        <v>A125996190J</v>
      </c>
      <c r="K30" s="19" t="str" cm="1">
        <f t="array" ref="K30">IF(HYPERLINK(TEXT("#"&amp;INDEX($D$176:$BE$238,$C191,D$92),),INDEX($D$176:$BE$238,$C191,D$92))=0,"",HYPERLINK(TEXT("#"&amp;INDEX($D$176:$BE$238,$C191,D$92),),INDEX($D$176:$BE$238,$C191,D$92)))</f>
        <v>A125999790T</v>
      </c>
      <c r="L30" s="19" t="str" cm="1">
        <f t="array" ref="L30">IF(HYPERLINK(TEXT("#"&amp;INDEX($D$176:$BE$238,$C191,E$92),),INDEX($D$176:$BE$238,$C191,E$92))=0,"",HYPERLINK(TEXT("#"&amp;INDEX($D$176:$BE$238,$C191,E$92),),INDEX($D$176:$BE$238,$C191,E$92)))</f>
        <v>A125997990X</v>
      </c>
      <c r="M30" s="19" t="str" cm="1">
        <f t="array" ref="M30">IF(HYPERLINK(TEXT("#"&amp;INDEX($D$176:$BE$238,$C191,F$92),),INDEX($D$176:$BE$238,$C191,F$92))=0,"",HYPERLINK(TEXT("#"&amp;INDEX($D$176:$BE$238,$C191,F$92),),INDEX($D$176:$BE$238,$C191,F$92)))</f>
        <v>A125990790C</v>
      </c>
      <c r="N30" s="19" t="str" cm="1">
        <f t="array" ref="N30">IF(HYPERLINK(TEXT("#"&amp;INDEX($D$176:$BE$238,$C191,G$92),),INDEX($D$176:$BE$238,$C191,G$92))=0,"",HYPERLINK(TEXT("#"&amp;INDEX($D$176:$BE$238,$C191,G$92),),INDEX($D$176:$BE$238,$C191,G$92)))</f>
        <v>A125994390R</v>
      </c>
      <c r="O30" s="19" t="str" cm="1">
        <f t="array" ref="O30">IF(HYPERLINK(TEXT("#"&amp;INDEX($D$176:$BE$238,$C191,H$92),),INDEX($D$176:$BE$238,$C191,H$92))=0,"",HYPERLINK(TEXT("#"&amp;INDEX($D$176:$BE$238,$C191,H$92),),INDEX($D$176:$BE$238,$C191,H$92)))</f>
        <v>A125992590W</v>
      </c>
      <c r="P30" s="47"/>
      <c r="Q30" s="47"/>
      <c r="R30" s="47"/>
      <c r="S30" s="47"/>
      <c r="T30" s="47"/>
      <c r="U30" s="47"/>
      <c r="V30" s="47"/>
      <c r="W30" s="47"/>
    </row>
    <row r="31" spans="1:23">
      <c r="A31" s="48"/>
      <c r="B31" s="52" t="s">
        <v>4866</v>
      </c>
      <c r="C31" s="47" cm="1">
        <f t="array" ref="C31">INDEX($D$104:$BE$166,$C120,C$92)</f>
        <v>100.01600000000001</v>
      </c>
      <c r="D31" s="47" cm="1">
        <f t="array" ref="D31">INDEX($D$104:$BE$166,$C120,D$92)</f>
        <v>56.686</v>
      </c>
      <c r="E31" s="47" cm="1">
        <f t="array" ref="E31">INDEX($D$104:$BE$166,$C120,E$92)</f>
        <v>43.33</v>
      </c>
      <c r="F31" s="47" cm="1">
        <f t="array" ref="F31">INDEX($D$104:$BE$166,$C120,F$92)</f>
        <v>156.75399999999999</v>
      </c>
      <c r="G31" s="47" cm="1">
        <f t="array" ref="G31">INDEX($D$104:$BE$166,$C120,G$92)</f>
        <v>93.850999999999999</v>
      </c>
      <c r="H31" s="47" cm="1">
        <f t="array" ref="H31">INDEX($D$104:$BE$166,$C120,H$92)</f>
        <v>62.902999999999999</v>
      </c>
      <c r="I31" s="47"/>
      <c r="J31" s="19" t="str" cm="1">
        <f t="array" ref="J31">IF(HYPERLINK(TEXT("#"&amp;INDEX($D$176:$BE$238,$C192,C$92),),INDEX($D$176:$BE$238,$C192,C$92))=0,"",HYPERLINK(TEXT("#"&amp;INDEX($D$176:$BE$238,$C192,C$92),),INDEX($D$176:$BE$238,$C192,C$92)))</f>
        <v>A125996110W</v>
      </c>
      <c r="K31" s="19" t="str" cm="1">
        <f t="array" ref="K31">IF(HYPERLINK(TEXT("#"&amp;INDEX($D$176:$BE$238,$C192,D$92),),INDEX($D$176:$BE$238,$C192,D$92))=0,"",HYPERLINK(TEXT("#"&amp;INDEX($D$176:$BE$238,$C192,D$92),),INDEX($D$176:$BE$238,$C192,D$92)))</f>
        <v>A125999710F</v>
      </c>
      <c r="L31" s="19" t="str" cm="1">
        <f t="array" ref="L31">IF(HYPERLINK(TEXT("#"&amp;INDEX($D$176:$BE$238,$C192,E$92),),INDEX($D$176:$BE$238,$C192,E$92))=0,"",HYPERLINK(TEXT("#"&amp;INDEX($D$176:$BE$238,$C192,E$92),),INDEX($D$176:$BE$238,$C192,E$92)))</f>
        <v>A125997910L</v>
      </c>
      <c r="M31" s="19" t="str" cm="1">
        <f t="array" ref="M31">IF(HYPERLINK(TEXT("#"&amp;INDEX($D$176:$BE$238,$C192,F$92),),INDEX($D$176:$BE$238,$C192,F$92))=0,"",HYPERLINK(TEXT("#"&amp;INDEX($D$176:$BE$238,$C192,F$92),),INDEX($D$176:$BE$238,$C192,F$92)))</f>
        <v>A125990710T</v>
      </c>
      <c r="N31" s="19" t="str" cm="1">
        <f t="array" ref="N31">IF(HYPERLINK(TEXT("#"&amp;INDEX($D$176:$BE$238,$C192,G$92),),INDEX($D$176:$BE$238,$C192,G$92))=0,"",HYPERLINK(TEXT("#"&amp;INDEX($D$176:$BE$238,$C192,G$92),),INDEX($D$176:$BE$238,$C192,G$92)))</f>
        <v>A125994310C</v>
      </c>
      <c r="O31" s="19" t="str" cm="1">
        <f t="array" ref="O31">IF(HYPERLINK(TEXT("#"&amp;INDEX($D$176:$BE$238,$C192,H$92),),INDEX($D$176:$BE$238,$C192,H$92))=0,"",HYPERLINK(TEXT("#"&amp;INDEX($D$176:$BE$238,$C192,H$92),),INDEX($D$176:$BE$238,$C192,H$92)))</f>
        <v>A125992510K</v>
      </c>
      <c r="P31" s="47"/>
      <c r="Q31" s="47"/>
      <c r="R31" s="47"/>
      <c r="S31" s="47"/>
      <c r="T31" s="47"/>
      <c r="U31" s="47"/>
      <c r="V31" s="47"/>
      <c r="W31" s="47"/>
    </row>
    <row r="32" spans="1:23">
      <c r="A32" s="48"/>
      <c r="B32" s="49" t="s">
        <v>4867</v>
      </c>
      <c r="C32" s="47" cm="1">
        <f t="array" ref="C32">INDEX($D$104:$BE$166,$C121,C$92)</f>
        <v>14.134</v>
      </c>
      <c r="D32" s="47" cm="1">
        <f t="array" ref="D32">INDEX($D$104:$BE$166,$C121,D$92)</f>
        <v>7.835</v>
      </c>
      <c r="E32" s="47" cm="1">
        <f t="array" ref="E32">INDEX($D$104:$BE$166,$C121,E$92)</f>
        <v>6.2990000000000004</v>
      </c>
      <c r="F32" s="47" cm="1">
        <f t="array" ref="F32">INDEX($D$104:$BE$166,$C121,F$92)</f>
        <v>21.582000000000001</v>
      </c>
      <c r="G32" s="47" cm="1">
        <f t="array" ref="G32">INDEX($D$104:$BE$166,$C121,G$92)</f>
        <v>13.618</v>
      </c>
      <c r="H32" s="47" cm="1">
        <f t="array" ref="H32">INDEX($D$104:$BE$166,$C121,H$92)</f>
        <v>7.9640000000000004</v>
      </c>
      <c r="I32" s="47"/>
      <c r="J32" s="19" t="str" cm="1">
        <f t="array" ref="J32">IF(HYPERLINK(TEXT("#"&amp;INDEX($D$176:$BE$238,$C193,C$92),),INDEX($D$176:$BE$238,$C193,C$92))=0,"",HYPERLINK(TEXT("#"&amp;INDEX($D$176:$BE$238,$C193,C$92),),INDEX($D$176:$BE$238,$C193,C$92)))</f>
        <v>A125996222R</v>
      </c>
      <c r="K32" s="19" t="str" cm="1">
        <f t="array" ref="K32">IF(HYPERLINK(TEXT("#"&amp;INDEX($D$176:$BE$238,$C193,D$92),),INDEX($D$176:$BE$238,$C193,D$92))=0,"",HYPERLINK(TEXT("#"&amp;INDEX($D$176:$BE$238,$C193,D$92),),INDEX($D$176:$BE$238,$C193,D$92)))</f>
        <v>A125999822X</v>
      </c>
      <c r="L32" s="19" t="str" cm="1">
        <f t="array" ref="L32">IF(HYPERLINK(TEXT("#"&amp;INDEX($D$176:$BE$238,$C193,E$92),),INDEX($D$176:$BE$238,$C193,E$92))=0,"",HYPERLINK(TEXT("#"&amp;INDEX($D$176:$BE$238,$C193,E$92),),INDEX($D$176:$BE$238,$C193,E$92)))</f>
        <v>A125998022J</v>
      </c>
      <c r="M32" s="19" t="str" cm="1">
        <f t="array" ref="M32">IF(HYPERLINK(TEXT("#"&amp;INDEX($D$176:$BE$238,$C193,F$92),),INDEX($D$176:$BE$238,$C193,F$92))=0,"",HYPERLINK(TEXT("#"&amp;INDEX($D$176:$BE$238,$C193,F$92),),INDEX($D$176:$BE$238,$C193,F$92)))</f>
        <v>A125990822K</v>
      </c>
      <c r="N32" s="19" t="str" cm="1">
        <f t="array" ref="N32">IF(HYPERLINK(TEXT("#"&amp;INDEX($D$176:$BE$238,$C193,G$92),),INDEX($D$176:$BE$238,$C193,G$92))=0,"",HYPERLINK(TEXT("#"&amp;INDEX($D$176:$BE$238,$C193,G$92),),INDEX($D$176:$BE$238,$C193,G$92)))</f>
        <v>A125994422W</v>
      </c>
      <c r="O32" s="19" t="str" cm="1">
        <f t="array" ref="O32">IF(HYPERLINK(TEXT("#"&amp;INDEX($D$176:$BE$238,$C193,H$92),),INDEX($D$176:$BE$238,$C193,H$92))=0,"",HYPERLINK(TEXT("#"&amp;INDEX($D$176:$BE$238,$C193,H$92),),INDEX($D$176:$BE$238,$C193,H$92)))</f>
        <v>A125992622C</v>
      </c>
      <c r="P32" s="47"/>
      <c r="Q32" s="47"/>
      <c r="R32" s="47"/>
      <c r="S32" s="47"/>
      <c r="T32" s="47"/>
      <c r="U32" s="47"/>
      <c r="V32" s="47"/>
      <c r="W32" s="47"/>
    </row>
    <row r="33" spans="1:23">
      <c r="A33" s="44" t="s">
        <v>4868</v>
      </c>
      <c r="B33" s="53"/>
      <c r="C33" s="47"/>
      <c r="D33" s="47"/>
      <c r="E33" s="47"/>
      <c r="F33" s="47"/>
      <c r="G33" s="47"/>
      <c r="H33" s="47"/>
      <c r="I33" s="47"/>
      <c r="J33" s="19" t="str" cm="1">
        <f t="array" ref="J33">IF(HYPERLINK(TEXT("#"&amp;INDEX($D$176:$BE$238,$C194,C$92),),INDEX($D$176:$BE$238,$C194,C$92))=0,"",HYPERLINK(TEXT("#"&amp;INDEX($D$176:$BE$238,$C194,C$92),),INDEX($D$176:$BE$238,$C194,C$92)))</f>
        <v/>
      </c>
      <c r="K33" s="19" t="str" cm="1">
        <f t="array" ref="K33">IF(HYPERLINK(TEXT("#"&amp;INDEX($D$176:$BE$238,$C194,D$92),),INDEX($D$176:$BE$238,$C194,D$92))=0,"",HYPERLINK(TEXT("#"&amp;INDEX($D$176:$BE$238,$C194,D$92),),INDEX($D$176:$BE$238,$C194,D$92)))</f>
        <v/>
      </c>
      <c r="L33" s="19" t="str" cm="1">
        <f t="array" ref="L33">IF(HYPERLINK(TEXT("#"&amp;INDEX($D$176:$BE$238,$C194,E$92),),INDEX($D$176:$BE$238,$C194,E$92))=0,"",HYPERLINK(TEXT("#"&amp;INDEX($D$176:$BE$238,$C194,E$92),),INDEX($D$176:$BE$238,$C194,E$92)))</f>
        <v/>
      </c>
      <c r="M33" s="19" t="str" cm="1">
        <f t="array" ref="M33">IF(HYPERLINK(TEXT("#"&amp;INDEX($D$176:$BE$238,$C194,F$92),),INDEX($D$176:$BE$238,$C194,F$92))=0,"",HYPERLINK(TEXT("#"&amp;INDEX($D$176:$BE$238,$C194,F$92),),INDEX($D$176:$BE$238,$C194,F$92)))</f>
        <v/>
      </c>
      <c r="N33" s="19" t="str" cm="1">
        <f t="array" ref="N33">IF(HYPERLINK(TEXT("#"&amp;INDEX($D$176:$BE$238,$C194,G$92),),INDEX($D$176:$BE$238,$C194,G$92))=0,"",HYPERLINK(TEXT("#"&amp;INDEX($D$176:$BE$238,$C194,G$92),),INDEX($D$176:$BE$238,$C194,G$92)))</f>
        <v/>
      </c>
      <c r="O33" s="19" t="str" cm="1">
        <f t="array" ref="O33">IF(HYPERLINK(TEXT("#"&amp;INDEX($D$176:$BE$238,$C194,H$92),),INDEX($D$176:$BE$238,$C194,H$92))=0,"",HYPERLINK(TEXT("#"&amp;INDEX($D$176:$BE$238,$C194,H$92),),INDEX($D$176:$BE$238,$C194,H$92)))</f>
        <v/>
      </c>
      <c r="P33" s="47"/>
      <c r="Q33" s="47"/>
      <c r="R33" s="47"/>
      <c r="S33" s="47"/>
      <c r="T33" s="47"/>
      <c r="U33" s="47"/>
      <c r="V33" s="47"/>
      <c r="W33" s="47"/>
    </row>
    <row r="34" spans="1:23">
      <c r="A34" s="54"/>
      <c r="B34" s="49" t="s">
        <v>4869</v>
      </c>
      <c r="C34" s="47" cm="1">
        <f t="array" ref="C34">INDEX($D$104:$BE$166,$C123,C$92)</f>
        <v>656.58</v>
      </c>
      <c r="D34" s="47" cm="1">
        <f t="array" ref="D34">INDEX($D$104:$BE$166,$C123,D$92)</f>
        <v>350.39600000000002</v>
      </c>
      <c r="E34" s="47" cm="1">
        <f t="array" ref="E34">INDEX($D$104:$BE$166,$C123,E$92)</f>
        <v>306.18299999999999</v>
      </c>
      <c r="F34" s="47" cm="1">
        <f t="array" ref="F34">INDEX($D$104:$BE$166,$C123,F$92)</f>
        <v>1908.7370000000001</v>
      </c>
      <c r="G34" s="47" cm="1">
        <f t="array" ref="G34">INDEX($D$104:$BE$166,$C123,G$92)</f>
        <v>966.06200000000001</v>
      </c>
      <c r="H34" s="47" cm="1">
        <f t="array" ref="H34">INDEX($D$104:$BE$166,$C123,H$92)</f>
        <v>942.67399999999998</v>
      </c>
      <c r="I34" s="47"/>
      <c r="J34" s="19" t="str" cm="1">
        <f t="array" ref="J34">IF(HYPERLINK(TEXT("#"&amp;INDEX($D$176:$BE$238,$C195,C$92),),INDEX($D$176:$BE$238,$C195,C$92))=0,"",HYPERLINK(TEXT("#"&amp;INDEX($D$176:$BE$238,$C195,C$92),),INDEX($D$176:$BE$238,$C195,C$92)))</f>
        <v>A125996154X</v>
      </c>
      <c r="K34" s="19" t="str" cm="1">
        <f t="array" ref="K34">IF(HYPERLINK(TEXT("#"&amp;INDEX($D$176:$BE$238,$C195,D$92),),INDEX($D$176:$BE$238,$C195,D$92))=0,"",HYPERLINK(TEXT("#"&amp;INDEX($D$176:$BE$238,$C195,D$92),),INDEX($D$176:$BE$238,$C195,D$92)))</f>
        <v>A125999754J</v>
      </c>
      <c r="L34" s="19" t="str" cm="1">
        <f t="array" ref="L34">IF(HYPERLINK(TEXT("#"&amp;INDEX($D$176:$BE$238,$C195,E$92),),INDEX($D$176:$BE$238,$C195,E$92))=0,"",HYPERLINK(TEXT("#"&amp;INDEX($D$176:$BE$238,$C195,E$92),),INDEX($D$176:$BE$238,$C195,E$92)))</f>
        <v>A125997954R</v>
      </c>
      <c r="M34" s="19" t="str" cm="1">
        <f t="array" ref="M34">IF(HYPERLINK(TEXT("#"&amp;INDEX($D$176:$BE$238,$C195,F$92),),INDEX($D$176:$BE$238,$C195,F$92))=0,"",HYPERLINK(TEXT("#"&amp;INDEX($D$176:$BE$238,$C195,F$92),),INDEX($D$176:$BE$238,$C195,F$92)))</f>
        <v>A125990754V</v>
      </c>
      <c r="N34" s="19" t="str" cm="1">
        <f t="array" ref="N34">IF(HYPERLINK(TEXT("#"&amp;INDEX($D$176:$BE$238,$C195,G$92),),INDEX($D$176:$BE$238,$C195,G$92))=0,"",HYPERLINK(TEXT("#"&amp;INDEX($D$176:$BE$238,$C195,G$92),),INDEX($D$176:$BE$238,$C195,G$92)))</f>
        <v>A125994354F</v>
      </c>
      <c r="O34" s="19" t="str" cm="1">
        <f t="array" ref="O34">IF(HYPERLINK(TEXT("#"&amp;INDEX($D$176:$BE$238,$C195,H$92),),INDEX($D$176:$BE$238,$C195,H$92))=0,"",HYPERLINK(TEXT("#"&amp;INDEX($D$176:$BE$238,$C195,H$92),),INDEX($D$176:$BE$238,$C195,H$92)))</f>
        <v>A125992554L</v>
      </c>
      <c r="P34" s="47"/>
      <c r="Q34" s="47"/>
      <c r="R34" s="47"/>
      <c r="S34" s="47"/>
      <c r="T34" s="47"/>
      <c r="U34" s="47"/>
      <c r="V34" s="47"/>
      <c r="W34" s="47"/>
    </row>
    <row r="35" spans="1:23">
      <c r="A35" s="54"/>
      <c r="B35" s="51" t="s">
        <v>4870</v>
      </c>
      <c r="C35" s="47" cm="1">
        <f t="array" ref="C35">INDEX($D$104:$BE$166,$C124,C$92)</f>
        <v>279.35700000000003</v>
      </c>
      <c r="D35" s="47" cm="1">
        <f t="array" ref="D35">INDEX($D$104:$BE$166,$C124,D$92)</f>
        <v>131.07400000000001</v>
      </c>
      <c r="E35" s="47" cm="1">
        <f t="array" ref="E35">INDEX($D$104:$BE$166,$C124,E$92)</f>
        <v>148.28299999999999</v>
      </c>
      <c r="F35" s="47" cm="1">
        <f t="array" ref="F35">INDEX($D$104:$BE$166,$C124,F$92)</f>
        <v>1073.088</v>
      </c>
      <c r="G35" s="47" cm="1">
        <f t="array" ref="G35">INDEX($D$104:$BE$166,$C124,G$92)</f>
        <v>561.88699999999994</v>
      </c>
      <c r="H35" s="47" cm="1">
        <f t="array" ref="H35">INDEX($D$104:$BE$166,$C124,H$92)</f>
        <v>511.202</v>
      </c>
      <c r="I35" s="47"/>
      <c r="J35" s="19" t="str" cm="1">
        <f t="array" ref="J35">IF(HYPERLINK(TEXT("#"&amp;INDEX($D$176:$BE$238,$C196,C$92),),INDEX($D$176:$BE$238,$C196,C$92))=0,"",HYPERLINK(TEXT("#"&amp;INDEX($D$176:$BE$238,$C196,C$92),),INDEX($D$176:$BE$238,$C196,C$92)))</f>
        <v>A125996082X</v>
      </c>
      <c r="K35" s="19" t="str" cm="1">
        <f t="array" ref="K35">IF(HYPERLINK(TEXT("#"&amp;INDEX($D$176:$BE$238,$C196,D$92),),INDEX($D$176:$BE$238,$C196,D$92))=0,"",HYPERLINK(TEXT("#"&amp;INDEX($D$176:$BE$238,$C196,D$92),),INDEX($D$176:$BE$238,$C196,D$92)))</f>
        <v>A125999682J</v>
      </c>
      <c r="L35" s="19" t="str" cm="1">
        <f t="array" ref="L35">IF(HYPERLINK(TEXT("#"&amp;INDEX($D$176:$BE$238,$C196,E$92),),INDEX($D$176:$BE$238,$C196,E$92))=0,"",HYPERLINK(TEXT("#"&amp;INDEX($D$176:$BE$238,$C196,E$92),),INDEX($D$176:$BE$238,$C196,E$92)))</f>
        <v>A125997882R</v>
      </c>
      <c r="M35" s="19" t="str" cm="1">
        <f t="array" ref="M35">IF(HYPERLINK(TEXT("#"&amp;INDEX($D$176:$BE$238,$C196,F$92),),INDEX($D$176:$BE$238,$C196,F$92))=0,"",HYPERLINK(TEXT("#"&amp;INDEX($D$176:$BE$238,$C196,F$92),),INDEX($D$176:$BE$238,$C196,F$92)))</f>
        <v>A125990682V</v>
      </c>
      <c r="N35" s="19" t="str" cm="1">
        <f t="array" ref="N35">IF(HYPERLINK(TEXT("#"&amp;INDEX($D$176:$BE$238,$C196,G$92),),INDEX($D$176:$BE$238,$C196,G$92))=0,"",HYPERLINK(TEXT("#"&amp;INDEX($D$176:$BE$238,$C196,G$92),),INDEX($D$176:$BE$238,$C196,G$92)))</f>
        <v>A125994282F</v>
      </c>
      <c r="O35" s="19" t="str" cm="1">
        <f t="array" ref="O35">IF(HYPERLINK(TEXT("#"&amp;INDEX($D$176:$BE$238,$C196,H$92),),INDEX($D$176:$BE$238,$C196,H$92))=0,"",HYPERLINK(TEXT("#"&amp;INDEX($D$176:$BE$238,$C196,H$92),),INDEX($D$176:$BE$238,$C196,H$92)))</f>
        <v>A125992482L</v>
      </c>
      <c r="P35" s="47"/>
      <c r="Q35" s="47"/>
      <c r="R35" s="47"/>
      <c r="S35" s="47"/>
      <c r="T35" s="47"/>
      <c r="U35" s="47"/>
      <c r="V35" s="47"/>
      <c r="W35" s="47"/>
    </row>
    <row r="36" spans="1:23">
      <c r="A36" s="54"/>
      <c r="B36" s="52" t="s">
        <v>4871</v>
      </c>
      <c r="C36" s="47" cm="1">
        <f t="array" ref="C36">INDEX($D$104:$BE$166,$C125,C$92)</f>
        <v>148.86699999999999</v>
      </c>
      <c r="D36" s="47" cm="1">
        <f t="array" ref="D36">INDEX($D$104:$BE$166,$C125,D$92)</f>
        <v>64.528000000000006</v>
      </c>
      <c r="E36" s="47" cm="1">
        <f t="array" ref="E36">INDEX($D$104:$BE$166,$C125,E$92)</f>
        <v>84.337999999999994</v>
      </c>
      <c r="F36" s="47" cm="1">
        <f t="array" ref="F36">INDEX($D$104:$BE$166,$C125,F$92)</f>
        <v>552.07899999999995</v>
      </c>
      <c r="G36" s="47" cm="1">
        <f t="array" ref="G36">INDEX($D$104:$BE$166,$C125,G$92)</f>
        <v>294.69799999999998</v>
      </c>
      <c r="H36" s="47" cm="1">
        <f t="array" ref="H36">INDEX($D$104:$BE$166,$C125,H$92)</f>
        <v>257.38099999999997</v>
      </c>
      <c r="I36" s="47"/>
      <c r="J36" s="19" t="str" cm="1">
        <f t="array" ref="J36">IF(HYPERLINK(TEXT("#"&amp;INDEX($D$176:$BE$238,$C197,C$92),),INDEX($D$176:$BE$238,$C197,C$92))=0,"",HYPERLINK(TEXT("#"&amp;INDEX($D$176:$BE$238,$C197,C$92),),INDEX($D$176:$BE$238,$C197,C$92)))</f>
        <v>A125996158J</v>
      </c>
      <c r="K36" s="19" t="str" cm="1">
        <f t="array" ref="K36">IF(HYPERLINK(TEXT("#"&amp;INDEX($D$176:$BE$238,$C197,D$92),),INDEX($D$176:$BE$238,$C197,D$92))=0,"",HYPERLINK(TEXT("#"&amp;INDEX($D$176:$BE$238,$C197,D$92),),INDEX($D$176:$BE$238,$C197,D$92)))</f>
        <v>A125999758T</v>
      </c>
      <c r="L36" s="19" t="str" cm="1">
        <f t="array" ref="L36">IF(HYPERLINK(TEXT("#"&amp;INDEX($D$176:$BE$238,$C197,E$92),),INDEX($D$176:$BE$238,$C197,E$92))=0,"",HYPERLINK(TEXT("#"&amp;INDEX($D$176:$BE$238,$C197,E$92),),INDEX($D$176:$BE$238,$C197,E$92)))</f>
        <v>A125997958X</v>
      </c>
      <c r="M36" s="19" t="str" cm="1">
        <f t="array" ref="M36">IF(HYPERLINK(TEXT("#"&amp;INDEX($D$176:$BE$238,$C197,F$92),),INDEX($D$176:$BE$238,$C197,F$92))=0,"",HYPERLINK(TEXT("#"&amp;INDEX($D$176:$BE$238,$C197,F$92),),INDEX($D$176:$BE$238,$C197,F$92)))</f>
        <v>A125990758C</v>
      </c>
      <c r="N36" s="19" t="str" cm="1">
        <f t="array" ref="N36">IF(HYPERLINK(TEXT("#"&amp;INDEX($D$176:$BE$238,$C197,G$92),),INDEX($D$176:$BE$238,$C197,G$92))=0,"",HYPERLINK(TEXT("#"&amp;INDEX($D$176:$BE$238,$C197,G$92),),INDEX($D$176:$BE$238,$C197,G$92)))</f>
        <v>A125994358R</v>
      </c>
      <c r="O36" s="19" t="str" cm="1">
        <f t="array" ref="O36">IF(HYPERLINK(TEXT("#"&amp;INDEX($D$176:$BE$238,$C197,H$92),),INDEX($D$176:$BE$238,$C197,H$92))=0,"",HYPERLINK(TEXT("#"&amp;INDEX($D$176:$BE$238,$C197,H$92),),INDEX($D$176:$BE$238,$C197,H$92)))</f>
        <v>A125992558W</v>
      </c>
      <c r="P36" s="47"/>
      <c r="Q36" s="47"/>
      <c r="R36" s="47"/>
      <c r="S36" s="47"/>
      <c r="T36" s="47"/>
      <c r="U36" s="47"/>
      <c r="V36" s="47"/>
      <c r="W36" s="47"/>
    </row>
    <row r="37" spans="1:23">
      <c r="A37" s="54"/>
      <c r="B37" s="52" t="s">
        <v>4872</v>
      </c>
      <c r="C37" s="47" cm="1">
        <f t="array" ref="C37">INDEX($D$104:$BE$166,$C126,C$92)</f>
        <v>130.49100000000001</v>
      </c>
      <c r="D37" s="47" cm="1">
        <f t="array" ref="D37">INDEX($D$104:$BE$166,$C126,D$92)</f>
        <v>66.546000000000006</v>
      </c>
      <c r="E37" s="47" cm="1">
        <f t="array" ref="E37">INDEX($D$104:$BE$166,$C126,E$92)</f>
        <v>63.945</v>
      </c>
      <c r="F37" s="47" cm="1">
        <f t="array" ref="F37">INDEX($D$104:$BE$166,$C126,F$92)</f>
        <v>521.00900000000001</v>
      </c>
      <c r="G37" s="47" cm="1">
        <f t="array" ref="G37">INDEX($D$104:$BE$166,$C126,G$92)</f>
        <v>267.18900000000002</v>
      </c>
      <c r="H37" s="47" cm="1">
        <f t="array" ref="H37">INDEX($D$104:$BE$166,$C126,H$92)</f>
        <v>253.82</v>
      </c>
      <c r="I37" s="47"/>
      <c r="J37" s="19" t="str" cm="1">
        <f t="array" ref="J37">IF(HYPERLINK(TEXT("#"&amp;INDEX($D$176:$BE$238,$C198,C$92),),INDEX($D$176:$BE$238,$C198,C$92))=0,"",HYPERLINK(TEXT("#"&amp;INDEX($D$176:$BE$238,$C198,C$92),),INDEX($D$176:$BE$238,$C198,C$92)))</f>
        <v>A125996162X</v>
      </c>
      <c r="K37" s="19" t="str" cm="1">
        <f t="array" ref="K37">IF(HYPERLINK(TEXT("#"&amp;INDEX($D$176:$BE$238,$C198,D$92),),INDEX($D$176:$BE$238,$C198,D$92))=0,"",HYPERLINK(TEXT("#"&amp;INDEX($D$176:$BE$238,$C198,D$92),),INDEX($D$176:$BE$238,$C198,D$92)))</f>
        <v>A125999762J</v>
      </c>
      <c r="L37" s="19" t="str" cm="1">
        <f t="array" ref="L37">IF(HYPERLINK(TEXT("#"&amp;INDEX($D$176:$BE$238,$C198,E$92),),INDEX($D$176:$BE$238,$C198,E$92))=0,"",HYPERLINK(TEXT("#"&amp;INDEX($D$176:$BE$238,$C198,E$92),),INDEX($D$176:$BE$238,$C198,E$92)))</f>
        <v>A125997962R</v>
      </c>
      <c r="M37" s="19" t="str" cm="1">
        <f t="array" ref="M37">IF(HYPERLINK(TEXT("#"&amp;INDEX($D$176:$BE$238,$C198,F$92),),INDEX($D$176:$BE$238,$C198,F$92))=0,"",HYPERLINK(TEXT("#"&amp;INDEX($D$176:$BE$238,$C198,F$92),),INDEX($D$176:$BE$238,$C198,F$92)))</f>
        <v>A125990762V</v>
      </c>
      <c r="N37" s="19" t="str" cm="1">
        <f t="array" ref="N37">IF(HYPERLINK(TEXT("#"&amp;INDEX($D$176:$BE$238,$C198,G$92),),INDEX($D$176:$BE$238,$C198,G$92))=0,"",HYPERLINK(TEXT("#"&amp;INDEX($D$176:$BE$238,$C198,G$92),),INDEX($D$176:$BE$238,$C198,G$92)))</f>
        <v>A125994362F</v>
      </c>
      <c r="O37" s="19" t="str" cm="1">
        <f t="array" ref="O37">IF(HYPERLINK(TEXT("#"&amp;INDEX($D$176:$BE$238,$C198,H$92),),INDEX($D$176:$BE$238,$C198,H$92))=0,"",HYPERLINK(TEXT("#"&amp;INDEX($D$176:$BE$238,$C198,H$92),),INDEX($D$176:$BE$238,$C198,H$92)))</f>
        <v>A125992562L</v>
      </c>
      <c r="P37" s="47"/>
      <c r="Q37" s="47"/>
      <c r="R37" s="47"/>
      <c r="S37" s="47"/>
      <c r="T37" s="47"/>
      <c r="U37" s="47"/>
      <c r="V37" s="47"/>
      <c r="W37" s="47"/>
    </row>
    <row r="38" spans="1:23">
      <c r="A38" s="54"/>
      <c r="B38" s="51" t="s">
        <v>4873</v>
      </c>
      <c r="C38" s="47" cm="1">
        <f t="array" ref="C38">INDEX($D$104:$BE$166,$C127,C$92)</f>
        <v>48.029000000000003</v>
      </c>
      <c r="D38" s="47" cm="1">
        <f t="array" ref="D38">INDEX($D$104:$BE$166,$C127,D$92)</f>
        <v>10.297000000000001</v>
      </c>
      <c r="E38" s="47" cm="1">
        <f t="array" ref="E38">INDEX($D$104:$BE$166,$C127,E$92)</f>
        <v>37.731999999999999</v>
      </c>
      <c r="F38" s="47" cm="1">
        <f t="array" ref="F38">INDEX($D$104:$BE$166,$C127,F$92)</f>
        <v>94.945999999999998</v>
      </c>
      <c r="G38" s="47" cm="1">
        <f t="array" ref="G38">INDEX($D$104:$BE$166,$C127,G$92)</f>
        <v>12.505000000000001</v>
      </c>
      <c r="H38" s="47" cm="1">
        <f t="array" ref="H38">INDEX($D$104:$BE$166,$C127,H$92)</f>
        <v>82.441000000000003</v>
      </c>
      <c r="I38" s="47"/>
      <c r="J38" s="19" t="str" cm="1">
        <f t="array" ref="J38">IF(HYPERLINK(TEXT("#"&amp;INDEX($D$176:$BE$238,$C199,C$92),),INDEX($D$176:$BE$238,$C199,C$92))=0,"",HYPERLINK(TEXT("#"&amp;INDEX($D$176:$BE$238,$C199,C$92),),INDEX($D$176:$BE$238,$C199,C$92)))</f>
        <v>A125996234X</v>
      </c>
      <c r="K38" s="19" t="str" cm="1">
        <f t="array" ref="K38">IF(HYPERLINK(TEXT("#"&amp;INDEX($D$176:$BE$238,$C199,D$92),),INDEX($D$176:$BE$238,$C199,D$92))=0,"",HYPERLINK(TEXT("#"&amp;INDEX($D$176:$BE$238,$C199,D$92),),INDEX($D$176:$BE$238,$C199,D$92)))</f>
        <v>A125999834J</v>
      </c>
      <c r="L38" s="19" t="str" cm="1">
        <f t="array" ref="L38">IF(HYPERLINK(TEXT("#"&amp;INDEX($D$176:$BE$238,$C199,E$92),),INDEX($D$176:$BE$238,$C199,E$92))=0,"",HYPERLINK(TEXT("#"&amp;INDEX($D$176:$BE$238,$C199,E$92),),INDEX($D$176:$BE$238,$C199,E$92)))</f>
        <v>A125998034T</v>
      </c>
      <c r="M38" s="19" t="str" cm="1">
        <f t="array" ref="M38">IF(HYPERLINK(TEXT("#"&amp;INDEX($D$176:$BE$238,$C199,F$92),),INDEX($D$176:$BE$238,$C199,F$92))=0,"",HYPERLINK(TEXT("#"&amp;INDEX($D$176:$BE$238,$C199,F$92),),INDEX($D$176:$BE$238,$C199,F$92)))</f>
        <v>A125990834V</v>
      </c>
      <c r="N38" s="19" t="str" cm="1">
        <f t="array" ref="N38">IF(HYPERLINK(TEXT("#"&amp;INDEX($D$176:$BE$238,$C199,G$92),),INDEX($D$176:$BE$238,$C199,G$92))=0,"",HYPERLINK(TEXT("#"&amp;INDEX($D$176:$BE$238,$C199,G$92),),INDEX($D$176:$BE$238,$C199,G$92)))</f>
        <v>A125994434F</v>
      </c>
      <c r="O38" s="19" t="str" cm="1">
        <f t="array" ref="O38">IF(HYPERLINK(TEXT("#"&amp;INDEX($D$176:$BE$238,$C199,H$92),),INDEX($D$176:$BE$238,$C199,H$92))=0,"",HYPERLINK(TEXT("#"&amp;INDEX($D$176:$BE$238,$C199,H$92),),INDEX($D$176:$BE$238,$C199,H$92)))</f>
        <v>A125992634L</v>
      </c>
      <c r="P38" s="47"/>
      <c r="Q38" s="47"/>
      <c r="R38" s="47"/>
      <c r="S38" s="47"/>
      <c r="T38" s="47"/>
      <c r="U38" s="47"/>
      <c r="V38" s="47"/>
      <c r="W38" s="47"/>
    </row>
    <row r="39" spans="1:23">
      <c r="A39" s="54"/>
      <c r="B39" s="51" t="s">
        <v>4874</v>
      </c>
      <c r="C39" s="47" cm="1">
        <f t="array" ref="C39">INDEX($D$104:$BE$166,$C128,C$92)</f>
        <v>110.551</v>
      </c>
      <c r="D39" s="47" cm="1">
        <f t="array" ref="D39">INDEX($D$104:$BE$166,$C128,D$92)</f>
        <v>60.542999999999999</v>
      </c>
      <c r="E39" s="47" cm="1">
        <f t="array" ref="E39">INDEX($D$104:$BE$166,$C128,E$92)</f>
        <v>50.009</v>
      </c>
      <c r="F39" s="47" cm="1">
        <f t="array" ref="F39">INDEX($D$104:$BE$166,$C128,F$92)</f>
        <v>298.89600000000002</v>
      </c>
      <c r="G39" s="47" cm="1">
        <f t="array" ref="G39">INDEX($D$104:$BE$166,$C128,G$92)</f>
        <v>135.613</v>
      </c>
      <c r="H39" s="47" cm="1">
        <f t="array" ref="H39">INDEX($D$104:$BE$166,$C128,H$92)</f>
        <v>163.28299999999999</v>
      </c>
      <c r="I39" s="47"/>
      <c r="J39" s="19" t="str" cm="1">
        <f t="array" ref="J39">IF(HYPERLINK(TEXT("#"&amp;INDEX($D$176:$BE$238,$C200,C$92),),INDEX($D$176:$BE$238,$C200,C$92))=0,"",HYPERLINK(TEXT("#"&amp;INDEX($D$176:$BE$238,$C200,C$92),),INDEX($D$176:$BE$238,$C200,C$92)))</f>
        <v>A125996054R</v>
      </c>
      <c r="K39" s="19" t="str" cm="1">
        <f t="array" ref="K39">IF(HYPERLINK(TEXT("#"&amp;INDEX($D$176:$BE$238,$C200,D$92),),INDEX($D$176:$BE$238,$C200,D$92))=0,"",HYPERLINK(TEXT("#"&amp;INDEX($D$176:$BE$238,$C200,D$92),),INDEX($D$176:$BE$238,$C200,D$92)))</f>
        <v>A125999654X</v>
      </c>
      <c r="L39" s="19" t="str" cm="1">
        <f t="array" ref="L39">IF(HYPERLINK(TEXT("#"&amp;INDEX($D$176:$BE$238,$C200,E$92),),INDEX($D$176:$BE$238,$C200,E$92))=0,"",HYPERLINK(TEXT("#"&amp;INDEX($D$176:$BE$238,$C200,E$92),),INDEX($D$176:$BE$238,$C200,E$92)))</f>
        <v>A125997854F</v>
      </c>
      <c r="M39" s="19" t="str" cm="1">
        <f t="array" ref="M39">IF(HYPERLINK(TEXT("#"&amp;INDEX($D$176:$BE$238,$C200,F$92),),INDEX($D$176:$BE$238,$C200,F$92))=0,"",HYPERLINK(TEXT("#"&amp;INDEX($D$176:$BE$238,$C200,F$92),),INDEX($D$176:$BE$238,$C200,F$92)))</f>
        <v>A125990654K</v>
      </c>
      <c r="N39" s="19" t="str" cm="1">
        <f t="array" ref="N39">IF(HYPERLINK(TEXT("#"&amp;INDEX($D$176:$BE$238,$C200,G$92),),INDEX($D$176:$BE$238,$C200,G$92))=0,"",HYPERLINK(TEXT("#"&amp;INDEX($D$176:$BE$238,$C200,G$92),),INDEX($D$176:$BE$238,$C200,G$92)))</f>
        <v>A125994254W</v>
      </c>
      <c r="O39" s="19" t="str" cm="1">
        <f t="array" ref="O39">IF(HYPERLINK(TEXT("#"&amp;INDEX($D$176:$BE$238,$C200,H$92),),INDEX($D$176:$BE$238,$C200,H$92))=0,"",HYPERLINK(TEXT("#"&amp;INDEX($D$176:$BE$238,$C200,H$92),),INDEX($D$176:$BE$238,$C200,H$92)))</f>
        <v>A125992454C</v>
      </c>
      <c r="P39" s="47"/>
      <c r="Q39" s="47"/>
      <c r="R39" s="47"/>
      <c r="S39" s="47"/>
      <c r="T39" s="47"/>
      <c r="U39" s="47"/>
      <c r="V39" s="47"/>
      <c r="W39" s="47"/>
    </row>
    <row r="40" spans="1:23">
      <c r="A40" s="55"/>
      <c r="B40" s="51" t="s">
        <v>4875</v>
      </c>
      <c r="C40" s="47" cm="1">
        <f t="array" ref="C40">INDEX($D$104:$BE$166,$C129,C$92)</f>
        <v>188.31800000000001</v>
      </c>
      <c r="D40" s="47" cm="1">
        <f t="array" ref="D40">INDEX($D$104:$BE$166,$C129,D$92)</f>
        <v>129.328</v>
      </c>
      <c r="E40" s="47" cm="1">
        <f t="array" ref="E40">INDEX($D$104:$BE$166,$C129,E$92)</f>
        <v>58.99</v>
      </c>
      <c r="F40" s="47" cm="1">
        <f t="array" ref="F40">INDEX($D$104:$BE$166,$C129,F$92)</f>
        <v>355.512</v>
      </c>
      <c r="G40" s="47" cm="1">
        <f t="array" ref="G40">INDEX($D$104:$BE$166,$C129,G$92)</f>
        <v>207.15899999999999</v>
      </c>
      <c r="H40" s="47" cm="1">
        <f t="array" ref="H40">INDEX($D$104:$BE$166,$C129,H$92)</f>
        <v>148.35300000000001</v>
      </c>
      <c r="I40" s="47"/>
      <c r="J40" s="19" t="str" cm="1">
        <f t="array" ref="J40">IF(HYPERLINK(TEXT("#"&amp;INDEX($D$176:$BE$238,$C201,C$92),),INDEX($D$176:$BE$238,$C201,C$92))=0,"",HYPERLINK(TEXT("#"&amp;INDEX($D$176:$BE$238,$C201,C$92),),INDEX($D$176:$BE$238,$C201,C$92)))</f>
        <v>A125996226X</v>
      </c>
      <c r="K40" s="19" t="str" cm="1">
        <f t="array" ref="K40">IF(HYPERLINK(TEXT("#"&amp;INDEX($D$176:$BE$238,$C201,D$92),),INDEX($D$176:$BE$238,$C201,D$92))=0,"",HYPERLINK(TEXT("#"&amp;INDEX($D$176:$BE$238,$C201,D$92),),INDEX($D$176:$BE$238,$C201,D$92)))</f>
        <v>A125999826J</v>
      </c>
      <c r="L40" s="19" t="str" cm="1">
        <f t="array" ref="L40">IF(HYPERLINK(TEXT("#"&amp;INDEX($D$176:$BE$238,$C201,E$92),),INDEX($D$176:$BE$238,$C201,E$92))=0,"",HYPERLINK(TEXT("#"&amp;INDEX($D$176:$BE$238,$C201,E$92),),INDEX($D$176:$BE$238,$C201,E$92)))</f>
        <v>A125998026T</v>
      </c>
      <c r="M40" s="19" t="str" cm="1">
        <f t="array" ref="M40">IF(HYPERLINK(TEXT("#"&amp;INDEX($D$176:$BE$238,$C201,F$92),),INDEX($D$176:$BE$238,$C201,F$92))=0,"",HYPERLINK(TEXT("#"&amp;INDEX($D$176:$BE$238,$C201,F$92),),INDEX($D$176:$BE$238,$C201,F$92)))</f>
        <v>A125990826V</v>
      </c>
      <c r="N40" s="19" t="str" cm="1">
        <f t="array" ref="N40">IF(HYPERLINK(TEXT("#"&amp;INDEX($D$176:$BE$238,$C201,G$92),),INDEX($D$176:$BE$238,$C201,G$92))=0,"",HYPERLINK(TEXT("#"&amp;INDEX($D$176:$BE$238,$C201,G$92),),INDEX($D$176:$BE$238,$C201,G$92)))</f>
        <v>A125994426F</v>
      </c>
      <c r="O40" s="19" t="str" cm="1">
        <f t="array" ref="O40">IF(HYPERLINK(TEXT("#"&amp;INDEX($D$176:$BE$238,$C201,H$92),),INDEX($D$176:$BE$238,$C201,H$92))=0,"",HYPERLINK(TEXT("#"&amp;INDEX($D$176:$BE$238,$C201,H$92),),INDEX($D$176:$BE$238,$C201,H$92)))</f>
        <v>A125992626L</v>
      </c>
      <c r="P40" s="47"/>
      <c r="Q40" s="47"/>
      <c r="R40" s="47"/>
      <c r="S40" s="47"/>
      <c r="T40" s="47"/>
      <c r="U40" s="47"/>
      <c r="V40" s="47"/>
      <c r="W40" s="47"/>
    </row>
    <row r="41" spans="1:23">
      <c r="A41" s="54"/>
      <c r="B41" s="51" t="s">
        <v>4876</v>
      </c>
      <c r="C41" s="47" cm="1">
        <f t="array" ref="C41">INDEX($D$104:$BE$166,$C130,C$92)</f>
        <v>30.324000000000002</v>
      </c>
      <c r="D41" s="47" cm="1">
        <f t="array" ref="D41">INDEX($D$104:$BE$166,$C130,D$92)</f>
        <v>19.154</v>
      </c>
      <c r="E41" s="47" cm="1">
        <f t="array" ref="E41">INDEX($D$104:$BE$166,$C130,E$92)</f>
        <v>11.17</v>
      </c>
      <c r="F41" s="47" cm="1">
        <f t="array" ref="F41">INDEX($D$104:$BE$166,$C130,F$92)</f>
        <v>86.293000000000006</v>
      </c>
      <c r="G41" s="47" cm="1">
        <f t="array" ref="G41">INDEX($D$104:$BE$166,$C130,G$92)</f>
        <v>48.898000000000003</v>
      </c>
      <c r="H41" s="47" cm="1">
        <f t="array" ref="H41">INDEX($D$104:$BE$166,$C130,H$92)</f>
        <v>37.396000000000001</v>
      </c>
      <c r="I41" s="47"/>
      <c r="J41" s="19" t="str" cm="1">
        <f t="array" ref="J41">IF(HYPERLINK(TEXT("#"&amp;INDEX($D$176:$BE$238,$C202,C$92),),INDEX($D$176:$BE$238,$C202,C$92))=0,"",HYPERLINK(TEXT("#"&amp;INDEX($D$176:$BE$238,$C202,C$92),),INDEX($D$176:$BE$238,$C202,C$92)))</f>
        <v>A125996230R</v>
      </c>
      <c r="K41" s="19" t="str" cm="1">
        <f t="array" ref="K41">IF(HYPERLINK(TEXT("#"&amp;INDEX($D$176:$BE$238,$C202,D$92),),INDEX($D$176:$BE$238,$C202,D$92))=0,"",HYPERLINK(TEXT("#"&amp;INDEX($D$176:$BE$238,$C202,D$92),),INDEX($D$176:$BE$238,$C202,D$92)))</f>
        <v>A125999830X</v>
      </c>
      <c r="L41" s="19" t="str" cm="1">
        <f t="array" ref="L41">IF(HYPERLINK(TEXT("#"&amp;INDEX($D$176:$BE$238,$C202,E$92),),INDEX($D$176:$BE$238,$C202,E$92))=0,"",HYPERLINK(TEXT("#"&amp;INDEX($D$176:$BE$238,$C202,E$92),),INDEX($D$176:$BE$238,$C202,E$92)))</f>
        <v>A125998030J</v>
      </c>
      <c r="M41" s="19" t="str" cm="1">
        <f t="array" ref="M41">IF(HYPERLINK(TEXT("#"&amp;INDEX($D$176:$BE$238,$C202,F$92),),INDEX($D$176:$BE$238,$C202,F$92))=0,"",HYPERLINK(TEXT("#"&amp;INDEX($D$176:$BE$238,$C202,F$92),),INDEX($D$176:$BE$238,$C202,F$92)))</f>
        <v>A125990830K</v>
      </c>
      <c r="N41" s="19" t="str" cm="1">
        <f t="array" ref="N41">IF(HYPERLINK(TEXT("#"&amp;INDEX($D$176:$BE$238,$C202,G$92),),INDEX($D$176:$BE$238,$C202,G$92))=0,"",HYPERLINK(TEXT("#"&amp;INDEX($D$176:$BE$238,$C202,G$92),),INDEX($D$176:$BE$238,$C202,G$92)))</f>
        <v>A125994430W</v>
      </c>
      <c r="O41" s="19" t="str" cm="1">
        <f t="array" ref="O41">IF(HYPERLINK(TEXT("#"&amp;INDEX($D$176:$BE$238,$C202,H$92),),INDEX($D$176:$BE$238,$C202,H$92))=0,"",HYPERLINK(TEXT("#"&amp;INDEX($D$176:$BE$238,$C202,H$92),),INDEX($D$176:$BE$238,$C202,H$92)))</f>
        <v>A125992630C</v>
      </c>
      <c r="P41" s="47"/>
      <c r="Q41" s="47"/>
      <c r="R41" s="47"/>
      <c r="S41" s="47"/>
      <c r="T41" s="47"/>
      <c r="U41" s="47"/>
      <c r="V41" s="47"/>
      <c r="W41" s="47"/>
    </row>
    <row r="42" spans="1:23">
      <c r="A42" s="54"/>
      <c r="B42" s="49" t="s">
        <v>4877</v>
      </c>
      <c r="C42" s="47" cm="1">
        <f t="array" ref="C42">INDEX($D$104:$BE$166,$C131,C$92)</f>
        <v>138.66900000000001</v>
      </c>
      <c r="D42" s="47" cm="1">
        <f t="array" ref="D42">INDEX($D$104:$BE$166,$C131,D$92)</f>
        <v>85.075999999999993</v>
      </c>
      <c r="E42" s="47" cm="1">
        <f t="array" ref="E42">INDEX($D$104:$BE$166,$C131,E$92)</f>
        <v>53.593000000000004</v>
      </c>
      <c r="F42" s="47" cm="1">
        <f t="array" ref="F42">INDEX($D$104:$BE$166,$C131,F$92)</f>
        <v>346.72199999999998</v>
      </c>
      <c r="G42" s="47" cm="1">
        <f t="array" ref="G42">INDEX($D$104:$BE$166,$C131,G$92)</f>
        <v>167.626</v>
      </c>
      <c r="H42" s="47" cm="1">
        <f t="array" ref="H42">INDEX($D$104:$BE$166,$C131,H$92)</f>
        <v>179.096</v>
      </c>
      <c r="I42" s="47"/>
      <c r="J42" s="19" t="str" cm="1">
        <f t="array" ref="J42">IF(HYPERLINK(TEXT("#"&amp;INDEX($D$176:$BE$238,$C203,C$92),),INDEX($D$176:$BE$238,$C203,C$92))=0,"",HYPERLINK(TEXT("#"&amp;INDEX($D$176:$BE$238,$C203,C$92),),INDEX($D$176:$BE$238,$C203,C$92)))</f>
        <v>A125996058X</v>
      </c>
      <c r="K42" s="19" t="str" cm="1">
        <f t="array" ref="K42">IF(HYPERLINK(TEXT("#"&amp;INDEX($D$176:$BE$238,$C203,D$92),),INDEX($D$176:$BE$238,$C203,D$92))=0,"",HYPERLINK(TEXT("#"&amp;INDEX($D$176:$BE$238,$C203,D$92),),INDEX($D$176:$BE$238,$C203,D$92)))</f>
        <v>A125999658J</v>
      </c>
      <c r="L42" s="19" t="str" cm="1">
        <f t="array" ref="L42">IF(HYPERLINK(TEXT("#"&amp;INDEX($D$176:$BE$238,$C203,E$92),),INDEX($D$176:$BE$238,$C203,E$92))=0,"",HYPERLINK(TEXT("#"&amp;INDEX($D$176:$BE$238,$C203,E$92),),INDEX($D$176:$BE$238,$C203,E$92)))</f>
        <v>A125997858R</v>
      </c>
      <c r="M42" s="19" t="str" cm="1">
        <f t="array" ref="M42">IF(HYPERLINK(TEXT("#"&amp;INDEX($D$176:$BE$238,$C203,F$92),),INDEX($D$176:$BE$238,$C203,F$92))=0,"",HYPERLINK(TEXT("#"&amp;INDEX($D$176:$BE$238,$C203,F$92),),INDEX($D$176:$BE$238,$C203,F$92)))</f>
        <v>A125990658V</v>
      </c>
      <c r="N42" s="19" t="str" cm="1">
        <f t="array" ref="N42">IF(HYPERLINK(TEXT("#"&amp;INDEX($D$176:$BE$238,$C203,G$92),),INDEX($D$176:$BE$238,$C203,G$92))=0,"",HYPERLINK(TEXT("#"&amp;INDEX($D$176:$BE$238,$C203,G$92),),INDEX($D$176:$BE$238,$C203,G$92)))</f>
        <v>A125994258F</v>
      </c>
      <c r="O42" s="19" t="str" cm="1">
        <f t="array" ref="O42">IF(HYPERLINK(TEXT("#"&amp;INDEX($D$176:$BE$238,$C203,H$92),),INDEX($D$176:$BE$238,$C203,H$92))=0,"",HYPERLINK(TEXT("#"&amp;INDEX($D$176:$BE$238,$C203,H$92),),INDEX($D$176:$BE$238,$C203,H$92)))</f>
        <v>A125992458L</v>
      </c>
      <c r="P42" s="47"/>
      <c r="Q42" s="47"/>
      <c r="R42" s="47"/>
      <c r="S42" s="47"/>
      <c r="T42" s="47"/>
      <c r="U42" s="47"/>
      <c r="V42" s="47"/>
      <c r="W42" s="47"/>
    </row>
    <row r="43" spans="1:23">
      <c r="A43" s="54"/>
      <c r="B43" s="51" t="s">
        <v>4878</v>
      </c>
      <c r="C43" s="47" cm="1">
        <f t="array" ref="C43">INDEX($D$104:$BE$166,$C132,C$92)</f>
        <v>84.247</v>
      </c>
      <c r="D43" s="47" cm="1">
        <f t="array" ref="D43">INDEX($D$104:$BE$166,$C132,D$92)</f>
        <v>56.819000000000003</v>
      </c>
      <c r="E43" s="47" cm="1">
        <f t="array" ref="E43">INDEX($D$104:$BE$166,$C132,E$92)</f>
        <v>27.428999999999998</v>
      </c>
      <c r="F43" s="47" cm="1">
        <f t="array" ref="F43">INDEX($D$104:$BE$166,$C132,F$92)</f>
        <v>184.13499999999999</v>
      </c>
      <c r="G43" s="47" cm="1">
        <f t="array" ref="G43">INDEX($D$104:$BE$166,$C132,G$92)</f>
        <v>88.605999999999995</v>
      </c>
      <c r="H43" s="47" cm="1">
        <f t="array" ref="H43">INDEX($D$104:$BE$166,$C132,H$92)</f>
        <v>95.53</v>
      </c>
      <c r="I43" s="47"/>
      <c r="J43" s="19" t="str" cm="1">
        <f t="array" ref="J43">IF(HYPERLINK(TEXT("#"&amp;INDEX($D$176:$BE$238,$C204,C$92),),INDEX($D$176:$BE$238,$C204,C$92))=0,"",HYPERLINK(TEXT("#"&amp;INDEX($D$176:$BE$238,$C204,C$92),),INDEX($D$176:$BE$238,$C204,C$92)))</f>
        <v>A125996114F</v>
      </c>
      <c r="K43" s="19" t="str" cm="1">
        <f t="array" ref="K43">IF(HYPERLINK(TEXT("#"&amp;INDEX($D$176:$BE$238,$C204,D$92),),INDEX($D$176:$BE$238,$C204,D$92))=0,"",HYPERLINK(TEXT("#"&amp;INDEX($D$176:$BE$238,$C204,D$92),),INDEX($D$176:$BE$238,$C204,D$92)))</f>
        <v>A125999714R</v>
      </c>
      <c r="L43" s="19" t="str" cm="1">
        <f t="array" ref="L43">IF(HYPERLINK(TEXT("#"&amp;INDEX($D$176:$BE$238,$C204,E$92),),INDEX($D$176:$BE$238,$C204,E$92))=0,"",HYPERLINK(TEXT("#"&amp;INDEX($D$176:$BE$238,$C204,E$92),),INDEX($D$176:$BE$238,$C204,E$92)))</f>
        <v>A125997914W</v>
      </c>
      <c r="M43" s="19" t="str" cm="1">
        <f t="array" ref="M43">IF(HYPERLINK(TEXT("#"&amp;INDEX($D$176:$BE$238,$C204,F$92),),INDEX($D$176:$BE$238,$C204,F$92))=0,"",HYPERLINK(TEXT("#"&amp;INDEX($D$176:$BE$238,$C204,F$92),),INDEX($D$176:$BE$238,$C204,F$92)))</f>
        <v>A125990714A</v>
      </c>
      <c r="N43" s="19" t="str" cm="1">
        <f t="array" ref="N43">IF(HYPERLINK(TEXT("#"&amp;INDEX($D$176:$BE$238,$C204,G$92),),INDEX($D$176:$BE$238,$C204,G$92))=0,"",HYPERLINK(TEXT("#"&amp;INDEX($D$176:$BE$238,$C204,G$92),),INDEX($D$176:$BE$238,$C204,G$92)))</f>
        <v>A125994314L</v>
      </c>
      <c r="O43" s="19" t="str" cm="1">
        <f t="array" ref="O43">IF(HYPERLINK(TEXT("#"&amp;INDEX($D$176:$BE$238,$C204,H$92),),INDEX($D$176:$BE$238,$C204,H$92))=0,"",HYPERLINK(TEXT("#"&amp;INDEX($D$176:$BE$238,$C204,H$92),),INDEX($D$176:$BE$238,$C204,H$92)))</f>
        <v>A125992514V</v>
      </c>
      <c r="P43" s="47"/>
      <c r="Q43" s="47"/>
      <c r="R43" s="47"/>
      <c r="S43" s="47"/>
      <c r="T43" s="47"/>
      <c r="U43" s="47"/>
      <c r="V43" s="47"/>
      <c r="W43" s="47"/>
    </row>
    <row r="44" spans="1:23">
      <c r="A44" s="54"/>
      <c r="B44" s="51" t="s">
        <v>4879</v>
      </c>
      <c r="C44" s="47" cm="1">
        <f t="array" ref="C44">INDEX($D$104:$BE$166,$C133,C$92)</f>
        <v>54.421999999999997</v>
      </c>
      <c r="D44" s="47" cm="1">
        <f t="array" ref="D44">INDEX($D$104:$BE$166,$C133,D$92)</f>
        <v>28.257999999999999</v>
      </c>
      <c r="E44" s="47" cm="1">
        <f t="array" ref="E44">INDEX($D$104:$BE$166,$C133,E$92)</f>
        <v>26.164000000000001</v>
      </c>
      <c r="F44" s="47" cm="1">
        <f t="array" ref="F44">INDEX($D$104:$BE$166,$C133,F$92)</f>
        <v>162.58699999999999</v>
      </c>
      <c r="G44" s="47" cm="1">
        <f t="array" ref="G44">INDEX($D$104:$BE$166,$C133,G$92)</f>
        <v>79.02</v>
      </c>
      <c r="H44" s="47" cm="1">
        <f t="array" ref="H44">INDEX($D$104:$BE$166,$C133,H$92)</f>
        <v>83.566999999999993</v>
      </c>
      <c r="I44" s="47"/>
      <c r="J44" s="19" t="str" cm="1">
        <f t="array" ref="J44">IF(HYPERLINK(TEXT("#"&amp;INDEX($D$176:$BE$238,$C205,C$92),),INDEX($D$176:$BE$238,$C205,C$92))=0,"",HYPERLINK(TEXT("#"&amp;INDEX($D$176:$BE$238,$C205,C$92),),INDEX($D$176:$BE$238,$C205,C$92)))</f>
        <v>A125996166J</v>
      </c>
      <c r="K44" s="19" t="str" cm="1">
        <f t="array" ref="K44">IF(HYPERLINK(TEXT("#"&amp;INDEX($D$176:$BE$238,$C205,D$92),),INDEX($D$176:$BE$238,$C205,D$92))=0,"",HYPERLINK(TEXT("#"&amp;INDEX($D$176:$BE$238,$C205,D$92),),INDEX($D$176:$BE$238,$C205,D$92)))</f>
        <v>A125999766T</v>
      </c>
      <c r="L44" s="19" t="str" cm="1">
        <f t="array" ref="L44">IF(HYPERLINK(TEXT("#"&amp;INDEX($D$176:$BE$238,$C205,E$92),),INDEX($D$176:$BE$238,$C205,E$92))=0,"",HYPERLINK(TEXT("#"&amp;INDEX($D$176:$BE$238,$C205,E$92),),INDEX($D$176:$BE$238,$C205,E$92)))</f>
        <v>A125997966X</v>
      </c>
      <c r="M44" s="19" t="str" cm="1">
        <f t="array" ref="M44">IF(HYPERLINK(TEXT("#"&amp;INDEX($D$176:$BE$238,$C205,F$92),),INDEX($D$176:$BE$238,$C205,F$92))=0,"",HYPERLINK(TEXT("#"&amp;INDEX($D$176:$BE$238,$C205,F$92),),INDEX($D$176:$BE$238,$C205,F$92)))</f>
        <v>A125990766C</v>
      </c>
      <c r="N44" s="19" t="str" cm="1">
        <f t="array" ref="N44">IF(HYPERLINK(TEXT("#"&amp;INDEX($D$176:$BE$238,$C205,G$92),),INDEX($D$176:$BE$238,$C205,G$92))=0,"",HYPERLINK(TEXT("#"&amp;INDEX($D$176:$BE$238,$C205,G$92),),INDEX($D$176:$BE$238,$C205,G$92)))</f>
        <v>A125994366R</v>
      </c>
      <c r="O44" s="19" t="str" cm="1">
        <f t="array" ref="O44">IF(HYPERLINK(TEXT("#"&amp;INDEX($D$176:$BE$238,$C205,H$92),),INDEX($D$176:$BE$238,$C205,H$92))=0,"",HYPERLINK(TEXT("#"&amp;INDEX($D$176:$BE$238,$C205,H$92),),INDEX($D$176:$BE$238,$C205,H$92)))</f>
        <v>A125992566W</v>
      </c>
      <c r="P44" s="47"/>
      <c r="Q44" s="47"/>
      <c r="R44" s="47"/>
      <c r="S44" s="47"/>
      <c r="T44" s="47"/>
      <c r="U44" s="47"/>
      <c r="V44" s="47"/>
      <c r="W44" s="47"/>
    </row>
    <row r="45" spans="1:23">
      <c r="A45" s="54"/>
      <c r="B45" s="49" t="s">
        <v>4880</v>
      </c>
      <c r="C45" s="47" cm="1">
        <f t="array" ref="C45">INDEX($D$104:$BE$166,$C134,C$92)</f>
        <v>9.6820000000000004</v>
      </c>
      <c r="D45" s="47" cm="1">
        <f t="array" ref="D45">INDEX($D$104:$BE$166,$C134,D$92)</f>
        <v>5.2590000000000003</v>
      </c>
      <c r="E45" s="47" cm="1">
        <f t="array" ref="E45">INDEX($D$104:$BE$166,$C134,E$92)</f>
        <v>4.423</v>
      </c>
      <c r="F45" s="47" cm="1">
        <f t="array" ref="F45">INDEX($D$104:$BE$166,$C134,F$92)</f>
        <v>21.503</v>
      </c>
      <c r="G45" s="47" cm="1">
        <f t="array" ref="G45">INDEX($D$104:$BE$166,$C134,G$92)</f>
        <v>11.169</v>
      </c>
      <c r="H45" s="47" cm="1">
        <f t="array" ref="H45">INDEX($D$104:$BE$166,$C134,H$92)</f>
        <v>10.334</v>
      </c>
      <c r="I45" s="47"/>
      <c r="J45" s="19" t="str" cm="1">
        <f t="array" ref="J45">IF(HYPERLINK(TEXT("#"&amp;INDEX($D$176:$BE$238,$C206,C$92),),INDEX($D$176:$BE$238,$C206,C$92))=0,"",HYPERLINK(TEXT("#"&amp;INDEX($D$176:$BE$238,$C206,C$92),),INDEX($D$176:$BE$238,$C206,C$92)))</f>
        <v>A125996238J</v>
      </c>
      <c r="K45" s="19" t="str" cm="1">
        <f t="array" ref="K45">IF(HYPERLINK(TEXT("#"&amp;INDEX($D$176:$BE$238,$C206,D$92),),INDEX($D$176:$BE$238,$C206,D$92))=0,"",HYPERLINK(TEXT("#"&amp;INDEX($D$176:$BE$238,$C206,D$92),),INDEX($D$176:$BE$238,$C206,D$92)))</f>
        <v>A125999838T</v>
      </c>
      <c r="L45" s="19" t="str" cm="1">
        <f t="array" ref="L45">IF(HYPERLINK(TEXT("#"&amp;INDEX($D$176:$BE$238,$C206,E$92),),INDEX($D$176:$BE$238,$C206,E$92))=0,"",HYPERLINK(TEXT("#"&amp;INDEX($D$176:$BE$238,$C206,E$92),),INDEX($D$176:$BE$238,$C206,E$92)))</f>
        <v>A125998038A</v>
      </c>
      <c r="M45" s="19" t="str" cm="1">
        <f t="array" ref="M45">IF(HYPERLINK(TEXT("#"&amp;INDEX($D$176:$BE$238,$C206,F$92),),INDEX($D$176:$BE$238,$C206,F$92))=0,"",HYPERLINK(TEXT("#"&amp;INDEX($D$176:$BE$238,$C206,F$92),),INDEX($D$176:$BE$238,$C206,F$92)))</f>
        <v>A125990838C</v>
      </c>
      <c r="N45" s="19" t="str" cm="1">
        <f t="array" ref="N45">IF(HYPERLINK(TEXT("#"&amp;INDEX($D$176:$BE$238,$C206,G$92),),INDEX($D$176:$BE$238,$C206,G$92))=0,"",HYPERLINK(TEXT("#"&amp;INDEX($D$176:$BE$238,$C206,G$92),),INDEX($D$176:$BE$238,$C206,G$92)))</f>
        <v>A125994438R</v>
      </c>
      <c r="O45" s="19" t="str" cm="1">
        <f t="array" ref="O45">IF(HYPERLINK(TEXT("#"&amp;INDEX($D$176:$BE$238,$C206,H$92),),INDEX($D$176:$BE$238,$C206,H$92))=0,"",HYPERLINK(TEXT("#"&amp;INDEX($D$176:$BE$238,$C206,H$92),),INDEX($D$176:$BE$238,$C206,H$92)))</f>
        <v>A125992638W</v>
      </c>
      <c r="P45" s="47"/>
      <c r="Q45" s="47"/>
      <c r="R45" s="47"/>
      <c r="S45" s="47"/>
      <c r="T45" s="47"/>
      <c r="U45" s="47"/>
      <c r="V45" s="47"/>
      <c r="W45" s="47"/>
    </row>
    <row r="46" spans="1:23">
      <c r="A46" s="56" t="s">
        <v>4881</v>
      </c>
      <c r="B46" s="53"/>
      <c r="C46" s="47"/>
      <c r="D46" s="47"/>
      <c r="E46" s="47"/>
      <c r="F46" s="47"/>
      <c r="G46" s="47"/>
      <c r="H46" s="47"/>
      <c r="I46" s="47"/>
      <c r="J46" s="19" t="str" cm="1">
        <f t="array" ref="J46">IF(HYPERLINK(TEXT("#"&amp;INDEX($D$176:$BE$238,$C207,C$92),),INDEX($D$176:$BE$238,$C207,C$92))=0,"",HYPERLINK(TEXT("#"&amp;INDEX($D$176:$BE$238,$C207,C$92),),INDEX($D$176:$BE$238,$C207,C$92)))</f>
        <v/>
      </c>
      <c r="K46" s="19" t="str" cm="1">
        <f t="array" ref="K46">IF(HYPERLINK(TEXT("#"&amp;INDEX($D$176:$BE$238,$C207,D$92),),INDEX($D$176:$BE$238,$C207,D$92))=0,"",HYPERLINK(TEXT("#"&amp;INDEX($D$176:$BE$238,$C207,D$92),),INDEX($D$176:$BE$238,$C207,D$92)))</f>
        <v/>
      </c>
      <c r="L46" s="19" t="str" cm="1">
        <f t="array" ref="L46">IF(HYPERLINK(TEXT("#"&amp;INDEX($D$176:$BE$238,$C207,E$92),),INDEX($D$176:$BE$238,$C207,E$92))=0,"",HYPERLINK(TEXT("#"&amp;INDEX($D$176:$BE$238,$C207,E$92),),INDEX($D$176:$BE$238,$C207,E$92)))</f>
        <v/>
      </c>
      <c r="M46" s="19" t="str" cm="1">
        <f t="array" ref="M46">IF(HYPERLINK(TEXT("#"&amp;INDEX($D$176:$BE$238,$C207,F$92),),INDEX($D$176:$BE$238,$C207,F$92))=0,"",HYPERLINK(TEXT("#"&amp;INDEX($D$176:$BE$238,$C207,F$92),),INDEX($D$176:$BE$238,$C207,F$92)))</f>
        <v/>
      </c>
      <c r="N46" s="19" t="str" cm="1">
        <f t="array" ref="N46">IF(HYPERLINK(TEXT("#"&amp;INDEX($D$176:$BE$238,$C207,G$92),),INDEX($D$176:$BE$238,$C207,G$92))=0,"",HYPERLINK(TEXT("#"&amp;INDEX($D$176:$BE$238,$C207,G$92),),INDEX($D$176:$BE$238,$C207,G$92)))</f>
        <v/>
      </c>
      <c r="O46" s="19" t="str" cm="1">
        <f t="array" ref="O46">IF(HYPERLINK(TEXT("#"&amp;INDEX($D$176:$BE$238,$C207,H$92),),INDEX($D$176:$BE$238,$C207,H$92))=0,"",HYPERLINK(TEXT("#"&amp;INDEX($D$176:$BE$238,$C207,H$92),),INDEX($D$176:$BE$238,$C207,H$92)))</f>
        <v/>
      </c>
      <c r="P46" s="47"/>
      <c r="Q46" s="47"/>
      <c r="R46" s="47"/>
      <c r="S46" s="47"/>
      <c r="T46" s="47"/>
      <c r="U46" s="47"/>
      <c r="V46" s="47"/>
      <c r="W46" s="47"/>
    </row>
    <row r="47" spans="1:23">
      <c r="A47" s="53"/>
      <c r="B47" s="57" t="s">
        <v>4882</v>
      </c>
      <c r="C47" s="47" cm="1">
        <f t="array" ref="C47">INDEX($D$104:$BE$166,$C136,C$92)</f>
        <v>510.57100000000003</v>
      </c>
      <c r="D47" s="47" cm="1">
        <f t="array" ref="D47">INDEX($D$104:$BE$166,$C136,D$92)</f>
        <v>276.00299999999999</v>
      </c>
      <c r="E47" s="47" cm="1">
        <f t="array" ref="E47">INDEX($D$104:$BE$166,$C136,E$92)</f>
        <v>234.56700000000001</v>
      </c>
      <c r="F47" s="47" t="s">
        <v>4883</v>
      </c>
      <c r="G47" s="47" t="s">
        <v>4883</v>
      </c>
      <c r="H47" s="47" t="s">
        <v>4883</v>
      </c>
      <c r="I47" s="47"/>
      <c r="J47" s="19" t="str" cm="1">
        <f t="array" ref="J47">IF(HYPERLINK(TEXT("#"&amp;INDEX($D$176:$BE$238,$C208,C$92),),INDEX($D$176:$BE$238,$C208,C$92))=0,"",HYPERLINK(TEXT("#"&amp;INDEX($D$176:$BE$238,$C208,C$92),),INDEX($D$176:$BE$238,$C208,C$92)))</f>
        <v>A125996062R</v>
      </c>
      <c r="K47" s="19" t="str" cm="1">
        <f t="array" ref="K47">IF(HYPERLINK(TEXT("#"&amp;INDEX($D$176:$BE$238,$C208,D$92),),INDEX($D$176:$BE$238,$C208,D$92))=0,"",HYPERLINK(TEXT("#"&amp;INDEX($D$176:$BE$238,$C208,D$92),),INDEX($D$176:$BE$238,$C208,D$92)))</f>
        <v>A125999662X</v>
      </c>
      <c r="L47" s="19" t="str" cm="1">
        <f t="array" ref="L47">IF(HYPERLINK(TEXT("#"&amp;INDEX($D$176:$BE$238,$C208,E$92),),INDEX($D$176:$BE$238,$C208,E$92))=0,"",HYPERLINK(TEXT("#"&amp;INDEX($D$176:$BE$238,$C208,E$92),),INDEX($D$176:$BE$238,$C208,E$92)))</f>
        <v>A125997862F</v>
      </c>
      <c r="M47" s="47" t="s">
        <v>4883</v>
      </c>
      <c r="N47" s="47" t="s">
        <v>4883</v>
      </c>
      <c r="O47" s="47" t="s">
        <v>4883</v>
      </c>
      <c r="P47" s="47"/>
      <c r="Q47" s="47"/>
      <c r="R47" s="47"/>
      <c r="S47" s="47"/>
      <c r="T47" s="47"/>
      <c r="U47" s="47"/>
      <c r="V47" s="47"/>
      <c r="W47" s="47"/>
    </row>
    <row r="48" spans="1:23">
      <c r="A48" s="53"/>
      <c r="B48" s="57" t="s">
        <v>4884</v>
      </c>
      <c r="C48" s="47" cm="1">
        <f t="array" ref="C48">INDEX($D$104:$BE$166,$C137,C$92)</f>
        <v>235.44200000000001</v>
      </c>
      <c r="D48" s="47" cm="1">
        <f t="array" ref="D48">INDEX($D$104:$BE$166,$C137,D$92)</f>
        <v>131.91499999999999</v>
      </c>
      <c r="E48" s="47" cm="1">
        <f t="array" ref="E48">INDEX($D$104:$BE$166,$C137,E$92)</f>
        <v>103.52800000000001</v>
      </c>
      <c r="F48" s="47" cm="1">
        <f t="array" ref="F48">INDEX($D$104:$BE$166,$C137,F$92)</f>
        <v>1129.3789999999999</v>
      </c>
      <c r="G48" s="47" cm="1">
        <f t="array" ref="G48">INDEX($D$104:$BE$166,$C137,G$92)</f>
        <v>563.04399999999998</v>
      </c>
      <c r="H48" s="47" cm="1">
        <f t="array" ref="H48">INDEX($D$104:$BE$166,$C137,H$92)</f>
        <v>566.33399999999995</v>
      </c>
      <c r="I48" s="47"/>
      <c r="J48" s="19" t="str" cm="1">
        <f t="array" ref="J48">IF(HYPERLINK(TEXT("#"&amp;INDEX($D$176:$BE$238,$C209,C$92),),INDEX($D$176:$BE$238,$C209,C$92))=0,"",HYPERLINK(TEXT("#"&amp;INDEX($D$176:$BE$238,$C209,C$92),),INDEX($D$176:$BE$238,$C209,C$92)))</f>
        <v>A125996194T</v>
      </c>
      <c r="K48" s="19" t="str" cm="1">
        <f t="array" ref="K48">IF(HYPERLINK(TEXT("#"&amp;INDEX($D$176:$BE$238,$C209,D$92),),INDEX($D$176:$BE$238,$C209,D$92))=0,"",HYPERLINK(TEXT("#"&amp;INDEX($D$176:$BE$238,$C209,D$92),),INDEX($D$176:$BE$238,$C209,D$92)))</f>
        <v>A125999794A</v>
      </c>
      <c r="L48" s="19" t="str" cm="1">
        <f t="array" ref="L48">IF(HYPERLINK(TEXT("#"&amp;INDEX($D$176:$BE$238,$C209,E$92),),INDEX($D$176:$BE$238,$C209,E$92))=0,"",HYPERLINK(TEXT("#"&amp;INDEX($D$176:$BE$238,$C209,E$92),),INDEX($D$176:$BE$238,$C209,E$92)))</f>
        <v>A125997994J</v>
      </c>
      <c r="M48" s="19" t="str" cm="1">
        <f t="array" ref="M48">IF(HYPERLINK(TEXT("#"&amp;INDEX($D$176:$BE$238,$C209,F$92),),INDEX($D$176:$BE$238,$C209,F$92))=0,"",HYPERLINK(TEXT("#"&amp;INDEX($D$176:$BE$238,$C209,F$92),),INDEX($D$176:$BE$238,$C209,F$92)))</f>
        <v>A125990794L</v>
      </c>
      <c r="N48" s="19" t="str" cm="1">
        <f t="array" ref="N48">IF(HYPERLINK(TEXT("#"&amp;INDEX($D$176:$BE$238,$C209,G$92),),INDEX($D$176:$BE$238,$C209,G$92))=0,"",HYPERLINK(TEXT("#"&amp;INDEX($D$176:$BE$238,$C209,G$92),),INDEX($D$176:$BE$238,$C209,G$92)))</f>
        <v>A125994394X</v>
      </c>
      <c r="O48" s="19" t="str" cm="1">
        <f t="array" ref="O48">IF(HYPERLINK(TEXT("#"&amp;INDEX($D$176:$BE$238,$C209,H$92),),INDEX($D$176:$BE$238,$C209,H$92))=0,"",HYPERLINK(TEXT("#"&amp;INDEX($D$176:$BE$238,$C209,H$92),),INDEX($D$176:$BE$238,$C209,H$92)))</f>
        <v>A125992594F</v>
      </c>
      <c r="P48" s="47"/>
      <c r="Q48" s="47"/>
      <c r="R48" s="47"/>
      <c r="S48" s="47"/>
      <c r="T48" s="47"/>
      <c r="U48" s="47"/>
      <c r="V48" s="47"/>
      <c r="W48" s="47"/>
    </row>
    <row r="49" spans="1:23">
      <c r="A49" s="53"/>
      <c r="B49" s="57" t="s">
        <v>4885</v>
      </c>
      <c r="C49" s="47" cm="1">
        <f t="array" ref="C49">INDEX($D$104:$BE$166,$C138,C$92)</f>
        <v>45.332999999999998</v>
      </c>
      <c r="D49" s="47" cm="1">
        <f t="array" ref="D49">INDEX($D$104:$BE$166,$C138,D$92)</f>
        <v>26.33</v>
      </c>
      <c r="E49" s="47" cm="1">
        <f t="array" ref="E49">INDEX($D$104:$BE$166,$C138,E$92)</f>
        <v>19.003</v>
      </c>
      <c r="F49" s="47" cm="1">
        <f t="array" ref="F49">INDEX($D$104:$BE$166,$C138,F$92)</f>
        <v>921.29499999999996</v>
      </c>
      <c r="G49" s="47" cm="1">
        <f t="array" ref="G49">INDEX($D$104:$BE$166,$C138,G$92)</f>
        <v>466.73599999999999</v>
      </c>
      <c r="H49" s="47" cm="1">
        <f t="array" ref="H49">INDEX($D$104:$BE$166,$C138,H$92)</f>
        <v>454.55900000000003</v>
      </c>
      <c r="I49" s="47"/>
      <c r="J49" s="19" t="str" cm="1">
        <f t="array" ref="J49">IF(HYPERLINK(TEXT("#"&amp;INDEX($D$176:$BE$238,$C210,C$92),),INDEX($D$176:$BE$238,$C210,C$92))=0,"",HYPERLINK(TEXT("#"&amp;INDEX($D$176:$BE$238,$C210,C$92),),INDEX($D$176:$BE$238,$C210,C$92)))</f>
        <v>A125996198A</v>
      </c>
      <c r="K49" s="19" t="str" cm="1">
        <f t="array" ref="K49">IF(HYPERLINK(TEXT("#"&amp;INDEX($D$176:$BE$238,$C210,D$92),),INDEX($D$176:$BE$238,$C210,D$92))=0,"",HYPERLINK(TEXT("#"&amp;INDEX($D$176:$BE$238,$C210,D$92),),INDEX($D$176:$BE$238,$C210,D$92)))</f>
        <v>A125999798K</v>
      </c>
      <c r="L49" s="19" t="str" cm="1">
        <f t="array" ref="L49">IF(HYPERLINK(TEXT("#"&amp;INDEX($D$176:$BE$238,$C210,E$92),),INDEX($D$176:$BE$238,$C210,E$92))=0,"",HYPERLINK(TEXT("#"&amp;INDEX($D$176:$BE$238,$C210,E$92),),INDEX($D$176:$BE$238,$C210,E$92)))</f>
        <v>A125997998T</v>
      </c>
      <c r="M49" s="19" t="str" cm="1">
        <f t="array" ref="M49">IF(HYPERLINK(TEXT("#"&amp;INDEX($D$176:$BE$238,$C210,F$92),),INDEX($D$176:$BE$238,$C210,F$92))=0,"",HYPERLINK(TEXT("#"&amp;INDEX($D$176:$BE$238,$C210,F$92),),INDEX($D$176:$BE$238,$C210,F$92)))</f>
        <v>A125990798W</v>
      </c>
      <c r="N49" s="19" t="str" cm="1">
        <f t="array" ref="N49">IF(HYPERLINK(TEXT("#"&amp;INDEX($D$176:$BE$238,$C210,G$92),),INDEX($D$176:$BE$238,$C210,G$92))=0,"",HYPERLINK(TEXT("#"&amp;INDEX($D$176:$BE$238,$C210,G$92),),INDEX($D$176:$BE$238,$C210,G$92)))</f>
        <v>A125994398J</v>
      </c>
      <c r="O49" s="19" t="str" cm="1">
        <f t="array" ref="O49">IF(HYPERLINK(TEXT("#"&amp;INDEX($D$176:$BE$238,$C210,H$92),),INDEX($D$176:$BE$238,$C210,H$92))=0,"",HYPERLINK(TEXT("#"&amp;INDEX($D$176:$BE$238,$C210,H$92),),INDEX($D$176:$BE$238,$C210,H$92)))</f>
        <v>A125992598R</v>
      </c>
      <c r="P49" s="47"/>
      <c r="Q49" s="47"/>
      <c r="R49" s="47"/>
      <c r="S49" s="47"/>
      <c r="T49" s="47"/>
      <c r="U49" s="47"/>
      <c r="V49" s="47"/>
      <c r="W49" s="47"/>
    </row>
    <row r="50" spans="1:23">
      <c r="A50" s="53"/>
      <c r="B50" s="57" t="s">
        <v>4886</v>
      </c>
      <c r="C50" s="47" cm="1">
        <f t="array" ref="C50">INDEX($D$104:$BE$166,$C139,C$92)</f>
        <v>10.135999999999999</v>
      </c>
      <c r="D50" s="47" cm="1">
        <f t="array" ref="D50">INDEX($D$104:$BE$166,$C139,D$92)</f>
        <v>5.0709999999999997</v>
      </c>
      <c r="E50" s="47" cm="1">
        <f t="array" ref="E50">INDEX($D$104:$BE$166,$C139,E$92)</f>
        <v>5.0650000000000004</v>
      </c>
      <c r="F50" s="47" cm="1">
        <f t="array" ref="F50">INDEX($D$104:$BE$166,$C139,F$92)</f>
        <v>168.52500000000001</v>
      </c>
      <c r="G50" s="47" cm="1">
        <f t="array" ref="G50">INDEX($D$104:$BE$166,$C139,G$92)</f>
        <v>87.516999999999996</v>
      </c>
      <c r="H50" s="47" cm="1">
        <f t="array" ref="H50">INDEX($D$104:$BE$166,$C139,H$92)</f>
        <v>81.007999999999996</v>
      </c>
      <c r="I50" s="47"/>
      <c r="J50" s="19" t="str" cm="1">
        <f t="array" ref="J50">IF(HYPERLINK(TEXT("#"&amp;INDEX($D$176:$BE$238,$C211,C$92),),INDEX($D$176:$BE$238,$C211,C$92))=0,"",HYPERLINK(TEXT("#"&amp;INDEX($D$176:$BE$238,$C211,C$92),),INDEX($D$176:$BE$238,$C211,C$92)))</f>
        <v>A125996094J</v>
      </c>
      <c r="K50" s="19" t="str" cm="1">
        <f t="array" ref="K50">IF(HYPERLINK(TEXT("#"&amp;INDEX($D$176:$BE$238,$C211,D$92),),INDEX($D$176:$BE$238,$C211,D$92))=0,"",HYPERLINK(TEXT("#"&amp;INDEX($D$176:$BE$238,$C211,D$92),),INDEX($D$176:$BE$238,$C211,D$92)))</f>
        <v>A125999694T</v>
      </c>
      <c r="L50" s="19" t="str" cm="1">
        <f t="array" ref="L50">IF(HYPERLINK(TEXT("#"&amp;INDEX($D$176:$BE$238,$C211,E$92),),INDEX($D$176:$BE$238,$C211,E$92))=0,"",HYPERLINK(TEXT("#"&amp;INDEX($D$176:$BE$238,$C211,E$92),),INDEX($D$176:$BE$238,$C211,E$92)))</f>
        <v>A125997894X</v>
      </c>
      <c r="M50" s="19" t="str" cm="1">
        <f t="array" ref="M50">IF(HYPERLINK(TEXT("#"&amp;INDEX($D$176:$BE$238,$C211,F$92),),INDEX($D$176:$BE$238,$C211,F$92))=0,"",HYPERLINK(TEXT("#"&amp;INDEX($D$176:$BE$238,$C211,F$92),),INDEX($D$176:$BE$238,$C211,F$92)))</f>
        <v>A125990694C</v>
      </c>
      <c r="N50" s="19" t="str" cm="1">
        <f t="array" ref="N50">IF(HYPERLINK(TEXT("#"&amp;INDEX($D$176:$BE$238,$C211,G$92),),INDEX($D$176:$BE$238,$C211,G$92))=0,"",HYPERLINK(TEXT("#"&amp;INDEX($D$176:$BE$238,$C211,G$92),),INDEX($D$176:$BE$238,$C211,G$92)))</f>
        <v>A125994294R</v>
      </c>
      <c r="O50" s="19" t="str" cm="1">
        <f t="array" ref="O50">IF(HYPERLINK(TEXT("#"&amp;INDEX($D$176:$BE$238,$C211,H$92),),INDEX($D$176:$BE$238,$C211,H$92))=0,"",HYPERLINK(TEXT("#"&amp;INDEX($D$176:$BE$238,$C211,H$92),),INDEX($D$176:$BE$238,$C211,H$92)))</f>
        <v>A125992494W</v>
      </c>
      <c r="P50" s="47"/>
      <c r="Q50" s="47"/>
      <c r="R50" s="47"/>
      <c r="S50" s="47"/>
      <c r="T50" s="47"/>
      <c r="U50" s="47"/>
      <c r="V50" s="47"/>
      <c r="W50" s="47"/>
    </row>
    <row r="51" spans="1:23">
      <c r="A51" s="53"/>
      <c r="B51" s="57" t="s">
        <v>4887</v>
      </c>
      <c r="C51" s="47" cm="1">
        <f t="array" ref="C51">INDEX($D$104:$BE$166,$C140,C$92)</f>
        <v>3.4489999999999998</v>
      </c>
      <c r="D51" s="47" cm="1">
        <f t="array" ref="D51">INDEX($D$104:$BE$166,$C140,D$92)</f>
        <v>1.413</v>
      </c>
      <c r="E51" s="47" cm="1">
        <f t="array" ref="E51">INDEX($D$104:$BE$166,$C140,E$92)</f>
        <v>2.0369999999999999</v>
      </c>
      <c r="F51" s="47" cm="1">
        <f t="array" ref="F51">INDEX($D$104:$BE$166,$C140,F$92)</f>
        <v>57.762</v>
      </c>
      <c r="G51" s="47" cm="1">
        <f t="array" ref="G51">INDEX($D$104:$BE$166,$C140,G$92)</f>
        <v>27.559000000000001</v>
      </c>
      <c r="H51" s="47" cm="1">
        <f t="array" ref="H51">INDEX($D$104:$BE$166,$C140,H$92)</f>
        <v>30.202999999999999</v>
      </c>
      <c r="I51" s="47"/>
      <c r="J51" s="19" t="str" cm="1">
        <f t="array" ref="J51">IF(HYPERLINK(TEXT("#"&amp;INDEX($D$176:$BE$238,$C212,C$92),),INDEX($D$176:$BE$238,$C212,C$92))=0,"",HYPERLINK(TEXT("#"&amp;INDEX($D$176:$BE$238,$C212,C$92),),INDEX($D$176:$BE$238,$C212,C$92)))</f>
        <v>A125996066X</v>
      </c>
      <c r="K51" s="19" t="str" cm="1">
        <f t="array" ref="K51">IF(HYPERLINK(TEXT("#"&amp;INDEX($D$176:$BE$238,$C212,D$92),),INDEX($D$176:$BE$238,$C212,D$92))=0,"",HYPERLINK(TEXT("#"&amp;INDEX($D$176:$BE$238,$C212,D$92),),INDEX($D$176:$BE$238,$C212,D$92)))</f>
        <v>A125999666J</v>
      </c>
      <c r="L51" s="19" t="str" cm="1">
        <f t="array" ref="L51">IF(HYPERLINK(TEXT("#"&amp;INDEX($D$176:$BE$238,$C212,E$92),),INDEX($D$176:$BE$238,$C212,E$92))=0,"",HYPERLINK(TEXT("#"&amp;INDEX($D$176:$BE$238,$C212,E$92),),INDEX($D$176:$BE$238,$C212,E$92)))</f>
        <v>A125997866R</v>
      </c>
      <c r="M51" s="19" t="str" cm="1">
        <f t="array" ref="M51">IF(HYPERLINK(TEXT("#"&amp;INDEX($D$176:$BE$238,$C212,F$92),),INDEX($D$176:$BE$238,$C212,F$92))=0,"",HYPERLINK(TEXT("#"&amp;INDEX($D$176:$BE$238,$C212,F$92),),INDEX($D$176:$BE$238,$C212,F$92)))</f>
        <v>A125990666V</v>
      </c>
      <c r="N51" s="19" t="str" cm="1">
        <f t="array" ref="N51">IF(HYPERLINK(TEXT("#"&amp;INDEX($D$176:$BE$238,$C212,G$92),),INDEX($D$176:$BE$238,$C212,G$92))=0,"",HYPERLINK(TEXT("#"&amp;INDEX($D$176:$BE$238,$C212,G$92),),INDEX($D$176:$BE$238,$C212,G$92)))</f>
        <v>A125994266F</v>
      </c>
      <c r="O51" s="19" t="str" cm="1">
        <f t="array" ref="O51">IF(HYPERLINK(TEXT("#"&amp;INDEX($D$176:$BE$238,$C212,H$92),),INDEX($D$176:$BE$238,$C212,H$92))=0,"",HYPERLINK(TEXT("#"&amp;INDEX($D$176:$BE$238,$C212,H$92),),INDEX($D$176:$BE$238,$C212,H$92)))</f>
        <v>A125992466L</v>
      </c>
      <c r="P51" s="47"/>
      <c r="Q51" s="47"/>
      <c r="R51" s="47"/>
      <c r="S51" s="47"/>
      <c r="T51" s="47"/>
      <c r="U51" s="47"/>
      <c r="V51" s="47"/>
      <c r="W51" s="47"/>
    </row>
    <row r="52" spans="1:23">
      <c r="A52" s="44" t="s">
        <v>4888</v>
      </c>
      <c r="B52" s="58"/>
      <c r="C52" s="47"/>
      <c r="D52" s="47"/>
      <c r="E52" s="47"/>
      <c r="F52" s="47"/>
      <c r="G52" s="47"/>
      <c r="H52" s="47"/>
      <c r="I52" s="47"/>
      <c r="J52" s="19" t="str" cm="1">
        <f t="array" ref="J52">IF(HYPERLINK(TEXT("#"&amp;INDEX($D$176:$BE$238,$C213,C$92),),INDEX($D$176:$BE$238,$C213,C$92))=0,"",HYPERLINK(TEXT("#"&amp;INDEX($D$176:$BE$238,$C213,C$92),),INDEX($D$176:$BE$238,$C213,C$92)))</f>
        <v/>
      </c>
      <c r="K52" s="19" t="str" cm="1">
        <f t="array" ref="K52">IF(HYPERLINK(TEXT("#"&amp;INDEX($D$176:$BE$238,$C213,D$92),),INDEX($D$176:$BE$238,$C213,D$92))=0,"",HYPERLINK(TEXT("#"&amp;INDEX($D$176:$BE$238,$C213,D$92),),INDEX($D$176:$BE$238,$C213,D$92)))</f>
        <v/>
      </c>
      <c r="L52" s="19" t="str" cm="1">
        <f t="array" ref="L52">IF(HYPERLINK(TEXT("#"&amp;INDEX($D$176:$BE$238,$C213,E$92),),INDEX($D$176:$BE$238,$C213,E$92))=0,"",HYPERLINK(TEXT("#"&amp;INDEX($D$176:$BE$238,$C213,E$92),),INDEX($D$176:$BE$238,$C213,E$92)))</f>
        <v/>
      </c>
      <c r="M52" s="19" t="str" cm="1">
        <f t="array" ref="M52">IF(HYPERLINK(TEXT("#"&amp;INDEX($D$176:$BE$238,$C213,F$92),),INDEX($D$176:$BE$238,$C213,F$92))=0,"",HYPERLINK(TEXT("#"&amp;INDEX($D$176:$BE$238,$C213,F$92),),INDEX($D$176:$BE$238,$C213,F$92)))</f>
        <v/>
      </c>
      <c r="N52" s="19" t="str" cm="1">
        <f t="array" ref="N52">IF(HYPERLINK(TEXT("#"&amp;INDEX($D$176:$BE$238,$C213,G$92),),INDEX($D$176:$BE$238,$C213,G$92))=0,"",HYPERLINK(TEXT("#"&amp;INDEX($D$176:$BE$238,$C213,G$92),),INDEX($D$176:$BE$238,$C213,G$92)))</f>
        <v/>
      </c>
      <c r="O52" s="19" t="str" cm="1">
        <f t="array" ref="O52">IF(HYPERLINK(TEXT("#"&amp;INDEX($D$176:$BE$238,$C213,H$92),),INDEX($D$176:$BE$238,$C213,H$92))=0,"",HYPERLINK(TEXT("#"&amp;INDEX($D$176:$BE$238,$C213,H$92),),INDEX($D$176:$BE$238,$C213,H$92)))</f>
        <v/>
      </c>
      <c r="P52" s="47"/>
      <c r="Q52" s="47"/>
      <c r="R52" s="47"/>
      <c r="S52" s="47"/>
      <c r="T52" s="47"/>
      <c r="U52" s="47"/>
      <c r="V52" s="47"/>
      <c r="W52" s="47"/>
    </row>
    <row r="53" spans="1:23">
      <c r="A53" s="59"/>
      <c r="B53" s="49" t="s">
        <v>4889</v>
      </c>
      <c r="C53" s="47" t="s">
        <v>4883</v>
      </c>
      <c r="D53" s="47" t="s">
        <v>4883</v>
      </c>
      <c r="E53" s="47" t="s">
        <v>4883</v>
      </c>
      <c r="F53" s="47" cm="1">
        <f t="array" ref="F53">INDEX($D$104:$BE$166,$C142,F$92)</f>
        <v>121.479</v>
      </c>
      <c r="G53" s="47" cm="1">
        <f t="array" ref="G53">INDEX($D$104:$BE$166,$C142,G$92)</f>
        <v>56.837000000000003</v>
      </c>
      <c r="H53" s="47" cm="1">
        <f t="array" ref="H53">INDEX($D$104:$BE$166,$C142,H$92)</f>
        <v>64.641999999999996</v>
      </c>
      <c r="I53" s="47"/>
      <c r="J53" s="47" t="s">
        <v>4883</v>
      </c>
      <c r="K53" s="47" t="s">
        <v>4883</v>
      </c>
      <c r="L53" s="47" t="s">
        <v>4883</v>
      </c>
      <c r="M53" s="19" t="str" cm="1">
        <f t="array" ref="M53">IF(HYPERLINK(TEXT("#"&amp;INDEX($D$176:$BE$238,$C214,F$92),),INDEX($D$176:$BE$238,$C214,F$92))=0,"",HYPERLINK(TEXT("#"&amp;INDEX($D$176:$BE$238,$C214,F$92),),INDEX($D$176:$BE$238,$C214,F$92)))</f>
        <v>A125990718K</v>
      </c>
      <c r="N53" s="19" t="str" cm="1">
        <f t="array" ref="N53">IF(HYPERLINK(TEXT("#"&amp;INDEX($D$176:$BE$238,$C214,G$92),),INDEX($D$176:$BE$238,$C214,G$92))=0,"",HYPERLINK(TEXT("#"&amp;INDEX($D$176:$BE$238,$C214,G$92),),INDEX($D$176:$BE$238,$C214,G$92)))</f>
        <v>A125994318W</v>
      </c>
      <c r="O53" s="19" t="str" cm="1">
        <f t="array" ref="O53">IF(HYPERLINK(TEXT("#"&amp;INDEX($D$176:$BE$238,$C214,H$92),),INDEX($D$176:$BE$238,$C214,H$92))=0,"",HYPERLINK(TEXT("#"&amp;INDEX($D$176:$BE$238,$C214,H$92),),INDEX($D$176:$BE$238,$C214,H$92)))</f>
        <v>A125992518C</v>
      </c>
      <c r="P53" s="47"/>
      <c r="Q53" s="47"/>
      <c r="R53" s="47"/>
      <c r="S53" s="47"/>
      <c r="T53" s="47"/>
      <c r="U53" s="47"/>
      <c r="V53" s="47"/>
      <c r="W53" s="47"/>
    </row>
    <row r="54" spans="1:23">
      <c r="A54" s="59"/>
      <c r="B54" s="49" t="s">
        <v>4890</v>
      </c>
      <c r="C54" s="47" cm="1">
        <f t="array" ref="C54">INDEX($D$104:$BE$166,$C143,C$92)</f>
        <v>727.36599999999999</v>
      </c>
      <c r="D54" s="47" cm="1">
        <f t="array" ref="D54">INDEX($D$104:$BE$166,$C143,D$92)</f>
        <v>400.13400000000001</v>
      </c>
      <c r="E54" s="47" cm="1">
        <f t="array" ref="E54">INDEX($D$104:$BE$166,$C143,E$92)</f>
        <v>327.23200000000003</v>
      </c>
      <c r="F54" s="47" cm="1">
        <f t="array" ref="F54">INDEX($D$104:$BE$166,$C143,F$92)</f>
        <v>326.202</v>
      </c>
      <c r="G54" s="47" cm="1">
        <f t="array" ref="G54">INDEX($D$104:$BE$166,$C143,G$92)</f>
        <v>153.119</v>
      </c>
      <c r="H54" s="47" cm="1">
        <f t="array" ref="H54">INDEX($D$104:$BE$166,$C143,H$92)</f>
        <v>173.08199999999999</v>
      </c>
      <c r="I54" s="47"/>
      <c r="J54" s="19" t="str" cm="1">
        <f t="array" ref="J54">IF(HYPERLINK(TEXT("#"&amp;INDEX($D$176:$BE$238,$C215,C$92),),INDEX($D$176:$BE$238,$C215,C$92))=0,"",HYPERLINK(TEXT("#"&amp;INDEX($D$176:$BE$238,$C215,C$92),),INDEX($D$176:$BE$238,$C215,C$92)))</f>
        <v>A125996086J</v>
      </c>
      <c r="K54" s="19" t="str" cm="1">
        <f t="array" ref="K54">IF(HYPERLINK(TEXT("#"&amp;INDEX($D$176:$BE$238,$C215,D$92),),INDEX($D$176:$BE$238,$C215,D$92))=0,"",HYPERLINK(TEXT("#"&amp;INDEX($D$176:$BE$238,$C215,D$92),),INDEX($D$176:$BE$238,$C215,D$92)))</f>
        <v>A125999686T</v>
      </c>
      <c r="L54" s="19" t="str" cm="1">
        <f t="array" ref="L54">IF(HYPERLINK(TEXT("#"&amp;INDEX($D$176:$BE$238,$C215,E$92),),INDEX($D$176:$BE$238,$C215,E$92))=0,"",HYPERLINK(TEXT("#"&amp;INDEX($D$176:$BE$238,$C215,E$92),),INDEX($D$176:$BE$238,$C215,E$92)))</f>
        <v>A125997886X</v>
      </c>
      <c r="M54" s="19" t="str" cm="1">
        <f t="array" ref="M54">IF(HYPERLINK(TEXT("#"&amp;INDEX($D$176:$BE$238,$C215,F$92),),INDEX($D$176:$BE$238,$C215,F$92))=0,"",HYPERLINK(TEXT("#"&amp;INDEX($D$176:$BE$238,$C215,F$92),),INDEX($D$176:$BE$238,$C215,F$92)))</f>
        <v>A125990686C</v>
      </c>
      <c r="N54" s="19" t="str" cm="1">
        <f t="array" ref="N54">IF(HYPERLINK(TEXT("#"&amp;INDEX($D$176:$BE$238,$C215,G$92),),INDEX($D$176:$BE$238,$C215,G$92))=0,"",HYPERLINK(TEXT("#"&amp;INDEX($D$176:$BE$238,$C215,G$92),),INDEX($D$176:$BE$238,$C215,G$92)))</f>
        <v>A125994286R</v>
      </c>
      <c r="O54" s="19" t="str" cm="1">
        <f t="array" ref="O54">IF(HYPERLINK(TEXT("#"&amp;INDEX($D$176:$BE$238,$C215,H$92),),INDEX($D$176:$BE$238,$C215,H$92))=0,"",HYPERLINK(TEXT("#"&amp;INDEX($D$176:$BE$238,$C215,H$92),),INDEX($D$176:$BE$238,$C215,H$92)))</f>
        <v>A125992486W</v>
      </c>
      <c r="P54" s="47"/>
      <c r="Q54" s="47"/>
      <c r="R54" s="47"/>
      <c r="S54" s="47"/>
      <c r="T54" s="47"/>
      <c r="U54" s="47"/>
      <c r="V54" s="47"/>
      <c r="W54" s="47"/>
    </row>
    <row r="55" spans="1:23">
      <c r="A55" s="59"/>
      <c r="B55" s="49" t="s">
        <v>4891</v>
      </c>
      <c r="C55" s="47" cm="1">
        <f t="array" ref="C55">INDEX($D$104:$BE$166,$C144,C$92)</f>
        <v>599.51499999999999</v>
      </c>
      <c r="D55" s="47" cm="1">
        <f t="array" ref="D55">INDEX($D$104:$BE$166,$C144,D$92)</f>
        <v>330.59800000000001</v>
      </c>
      <c r="E55" s="47" cm="1">
        <f t="array" ref="E55">INDEX($D$104:$BE$166,$C144,E$92)</f>
        <v>268.91699999999997</v>
      </c>
      <c r="F55" s="47" cm="1">
        <f t="array" ref="F55">INDEX($D$104:$BE$166,$C144,F$92)</f>
        <v>287.01100000000002</v>
      </c>
      <c r="G55" s="47" cm="1">
        <f t="array" ref="G55">INDEX($D$104:$BE$166,$C144,G$92)</f>
        <v>129.10900000000001</v>
      </c>
      <c r="H55" s="47" cm="1">
        <f t="array" ref="H55">INDEX($D$104:$BE$166,$C144,H$92)</f>
        <v>157.90100000000001</v>
      </c>
      <c r="I55" s="47"/>
      <c r="J55" s="19" t="str" cm="1">
        <f t="array" ref="J55">IF(HYPERLINK(TEXT("#"&amp;INDEX($D$176:$BE$238,$C216,C$92),),INDEX($D$176:$BE$238,$C216,C$92))=0,"",HYPERLINK(TEXT("#"&amp;INDEX($D$176:$BE$238,$C216,C$92),),INDEX($D$176:$BE$238,$C216,C$92)))</f>
        <v>A125996122F</v>
      </c>
      <c r="K55" s="19" t="str" cm="1">
        <f t="array" ref="K55">IF(HYPERLINK(TEXT("#"&amp;INDEX($D$176:$BE$238,$C216,D$92),),INDEX($D$176:$BE$238,$C216,D$92))=0,"",HYPERLINK(TEXT("#"&amp;INDEX($D$176:$BE$238,$C216,D$92),),INDEX($D$176:$BE$238,$C216,D$92)))</f>
        <v>A125999722R</v>
      </c>
      <c r="L55" s="19" t="str" cm="1">
        <f t="array" ref="L55">IF(HYPERLINK(TEXT("#"&amp;INDEX($D$176:$BE$238,$C216,E$92),),INDEX($D$176:$BE$238,$C216,E$92))=0,"",HYPERLINK(TEXT("#"&amp;INDEX($D$176:$BE$238,$C216,E$92),),INDEX($D$176:$BE$238,$C216,E$92)))</f>
        <v>A125997922W</v>
      </c>
      <c r="M55" s="19" t="str" cm="1">
        <f t="array" ref="M55">IF(HYPERLINK(TEXT("#"&amp;INDEX($D$176:$BE$238,$C216,F$92),),INDEX($D$176:$BE$238,$C216,F$92))=0,"",HYPERLINK(TEXT("#"&amp;INDEX($D$176:$BE$238,$C216,F$92),),INDEX($D$176:$BE$238,$C216,F$92)))</f>
        <v>A125990722A</v>
      </c>
      <c r="N55" s="19" t="str" cm="1">
        <f t="array" ref="N55">IF(HYPERLINK(TEXT("#"&amp;INDEX($D$176:$BE$238,$C216,G$92),),INDEX($D$176:$BE$238,$C216,G$92))=0,"",HYPERLINK(TEXT("#"&amp;INDEX($D$176:$BE$238,$C216,G$92),),INDEX($D$176:$BE$238,$C216,G$92)))</f>
        <v>A125994322L</v>
      </c>
      <c r="O55" s="19" t="str" cm="1">
        <f t="array" ref="O55">IF(HYPERLINK(TEXT("#"&amp;INDEX($D$176:$BE$238,$C216,H$92),),INDEX($D$176:$BE$238,$C216,H$92))=0,"",HYPERLINK(TEXT("#"&amp;INDEX($D$176:$BE$238,$C216,H$92),),INDEX($D$176:$BE$238,$C216,H$92)))</f>
        <v>A125992522V</v>
      </c>
      <c r="P55" s="47"/>
      <c r="Q55" s="47"/>
      <c r="R55" s="47"/>
      <c r="S55" s="47"/>
      <c r="T55" s="47"/>
      <c r="U55" s="47"/>
      <c r="V55" s="47"/>
      <c r="W55" s="47"/>
    </row>
    <row r="56" spans="1:23">
      <c r="A56" s="59"/>
      <c r="B56" s="49" t="s">
        <v>4892</v>
      </c>
      <c r="C56" s="47" cm="1">
        <f t="array" ref="C56">INDEX($D$104:$BE$166,$C145,C$92)</f>
        <v>333.089</v>
      </c>
      <c r="D56" s="47" cm="1">
        <f t="array" ref="D56">INDEX($D$104:$BE$166,$C145,D$92)</f>
        <v>183.08600000000001</v>
      </c>
      <c r="E56" s="47" cm="1">
        <f t="array" ref="E56">INDEX($D$104:$BE$166,$C145,E$92)</f>
        <v>150.00299999999999</v>
      </c>
      <c r="F56" s="47" cm="1">
        <f t="array" ref="F56">INDEX($D$104:$BE$166,$C145,F$92)</f>
        <v>222.816</v>
      </c>
      <c r="G56" s="47" cm="1">
        <f t="array" ref="G56">INDEX($D$104:$BE$166,$C145,G$92)</f>
        <v>99.090999999999994</v>
      </c>
      <c r="H56" s="47" cm="1">
        <f t="array" ref="H56">INDEX($D$104:$BE$166,$C145,H$92)</f>
        <v>123.72499999999999</v>
      </c>
      <c r="I56" s="47"/>
      <c r="J56" s="19" t="str" cm="1">
        <f t="array" ref="J56">IF(HYPERLINK(TEXT("#"&amp;INDEX($D$176:$BE$238,$C217,C$92),),INDEX($D$176:$BE$238,$C217,C$92))=0,"",HYPERLINK(TEXT("#"&amp;INDEX($D$176:$BE$238,$C217,C$92),),INDEX($D$176:$BE$238,$C217,C$92)))</f>
        <v>A125996098T</v>
      </c>
      <c r="K56" s="19" t="str" cm="1">
        <f t="array" ref="K56">IF(HYPERLINK(TEXT("#"&amp;INDEX($D$176:$BE$238,$C217,D$92),),INDEX($D$176:$BE$238,$C217,D$92))=0,"",HYPERLINK(TEXT("#"&amp;INDEX($D$176:$BE$238,$C217,D$92),),INDEX($D$176:$BE$238,$C217,D$92)))</f>
        <v>A125999698A</v>
      </c>
      <c r="L56" s="19" t="str" cm="1">
        <f t="array" ref="L56">IF(HYPERLINK(TEXT("#"&amp;INDEX($D$176:$BE$238,$C217,E$92),),INDEX($D$176:$BE$238,$C217,E$92))=0,"",HYPERLINK(TEXT("#"&amp;INDEX($D$176:$BE$238,$C217,E$92),),INDEX($D$176:$BE$238,$C217,E$92)))</f>
        <v>A125997898J</v>
      </c>
      <c r="M56" s="19" t="str" cm="1">
        <f t="array" ref="M56">IF(HYPERLINK(TEXT("#"&amp;INDEX($D$176:$BE$238,$C217,F$92),),INDEX($D$176:$BE$238,$C217,F$92))=0,"",HYPERLINK(TEXT("#"&amp;INDEX($D$176:$BE$238,$C217,F$92),),INDEX($D$176:$BE$238,$C217,F$92)))</f>
        <v>A125990698L</v>
      </c>
      <c r="N56" s="19" t="str" cm="1">
        <f t="array" ref="N56">IF(HYPERLINK(TEXT("#"&amp;INDEX($D$176:$BE$238,$C217,G$92),),INDEX($D$176:$BE$238,$C217,G$92))=0,"",HYPERLINK(TEXT("#"&amp;INDEX($D$176:$BE$238,$C217,G$92),),INDEX($D$176:$BE$238,$C217,G$92)))</f>
        <v>A125994298X</v>
      </c>
      <c r="O56" s="19" t="str" cm="1">
        <f t="array" ref="O56">IF(HYPERLINK(TEXT("#"&amp;INDEX($D$176:$BE$238,$C217,H$92),),INDEX($D$176:$BE$238,$C217,H$92))=0,"",HYPERLINK(TEXT("#"&amp;INDEX($D$176:$BE$238,$C217,H$92),),INDEX($D$176:$BE$238,$C217,H$92)))</f>
        <v>A125992498F</v>
      </c>
      <c r="P56" s="47"/>
      <c r="Q56" s="47"/>
      <c r="R56" s="47"/>
      <c r="S56" s="47"/>
      <c r="T56" s="47"/>
      <c r="U56" s="47"/>
      <c r="V56" s="47"/>
      <c r="W56" s="47"/>
    </row>
    <row r="57" spans="1:23">
      <c r="A57" s="59"/>
      <c r="B57" s="49" t="s">
        <v>4893</v>
      </c>
      <c r="C57" s="47" cm="1">
        <f t="array" ref="C57">INDEX($D$104:$BE$166,$C146,C$92)</f>
        <v>442.08300000000003</v>
      </c>
      <c r="D57" s="47" cm="1">
        <f t="array" ref="D57">INDEX($D$104:$BE$166,$C146,D$92)</f>
        <v>246.11500000000001</v>
      </c>
      <c r="E57" s="47" cm="1">
        <f t="array" ref="E57">INDEX($D$104:$BE$166,$C146,E$92)</f>
        <v>195.96799999999999</v>
      </c>
      <c r="F57" s="47" cm="1">
        <f t="array" ref="F57">INDEX($D$104:$BE$166,$C146,F$92)</f>
        <v>210.68299999999999</v>
      </c>
      <c r="G57" s="47" cm="1">
        <f t="array" ref="G57">INDEX($D$104:$BE$166,$C146,G$92)</f>
        <v>98.239000000000004</v>
      </c>
      <c r="H57" s="47" cm="1">
        <f t="array" ref="H57">INDEX($D$104:$BE$166,$C146,H$92)</f>
        <v>112.444</v>
      </c>
      <c r="I57" s="47"/>
      <c r="J57" s="19" t="str" cm="1">
        <f t="array" ref="J57">IF(HYPERLINK(TEXT("#"&amp;INDEX($D$176:$BE$238,$C218,C$92),),INDEX($D$176:$BE$238,$C218,C$92))=0,"",HYPERLINK(TEXT("#"&amp;INDEX($D$176:$BE$238,$C218,C$92),),INDEX($D$176:$BE$238,$C218,C$92)))</f>
        <v>A125996126R</v>
      </c>
      <c r="K57" s="19" t="str" cm="1">
        <f t="array" ref="K57">IF(HYPERLINK(TEXT("#"&amp;INDEX($D$176:$BE$238,$C218,D$92),),INDEX($D$176:$BE$238,$C218,D$92))=0,"",HYPERLINK(TEXT("#"&amp;INDEX($D$176:$BE$238,$C218,D$92),),INDEX($D$176:$BE$238,$C218,D$92)))</f>
        <v>A125999726X</v>
      </c>
      <c r="L57" s="19" t="str" cm="1">
        <f t="array" ref="L57">IF(HYPERLINK(TEXT("#"&amp;INDEX($D$176:$BE$238,$C218,E$92),),INDEX($D$176:$BE$238,$C218,E$92))=0,"",HYPERLINK(TEXT("#"&amp;INDEX($D$176:$BE$238,$C218,E$92),),INDEX($D$176:$BE$238,$C218,E$92)))</f>
        <v>A125997926F</v>
      </c>
      <c r="M57" s="19" t="str" cm="1">
        <f t="array" ref="M57">IF(HYPERLINK(TEXT("#"&amp;INDEX($D$176:$BE$238,$C218,F$92),),INDEX($D$176:$BE$238,$C218,F$92))=0,"",HYPERLINK(TEXT("#"&amp;INDEX($D$176:$BE$238,$C218,F$92),),INDEX($D$176:$BE$238,$C218,F$92)))</f>
        <v>A125990726K</v>
      </c>
      <c r="N57" s="19" t="str" cm="1">
        <f t="array" ref="N57">IF(HYPERLINK(TEXT("#"&amp;INDEX($D$176:$BE$238,$C218,G$92),),INDEX($D$176:$BE$238,$C218,G$92))=0,"",HYPERLINK(TEXT("#"&amp;INDEX($D$176:$BE$238,$C218,G$92),),INDEX($D$176:$BE$238,$C218,G$92)))</f>
        <v>A125994326W</v>
      </c>
      <c r="O57" s="19" t="str" cm="1">
        <f t="array" ref="O57">IF(HYPERLINK(TEXT("#"&amp;INDEX($D$176:$BE$238,$C218,H$92),),INDEX($D$176:$BE$238,$C218,H$92))=0,"",HYPERLINK(TEXT("#"&amp;INDEX($D$176:$BE$238,$C218,H$92),),INDEX($D$176:$BE$238,$C218,H$92)))</f>
        <v>A125992526C</v>
      </c>
      <c r="P57" s="47"/>
      <c r="Q57" s="47"/>
      <c r="R57" s="47"/>
      <c r="S57" s="47"/>
      <c r="T57" s="47"/>
      <c r="U57" s="47"/>
      <c r="V57" s="47"/>
      <c r="W57" s="47"/>
    </row>
    <row r="58" spans="1:23">
      <c r="A58" s="59"/>
      <c r="B58" s="49" t="s">
        <v>4894</v>
      </c>
      <c r="C58" s="47" cm="1">
        <f t="array" ref="C58">INDEX($D$104:$BE$166,$C147,C$92)</f>
        <v>53.531999999999996</v>
      </c>
      <c r="D58" s="47" cm="1">
        <f t="array" ref="D58">INDEX($D$104:$BE$166,$C147,D$92)</f>
        <v>32.595999999999997</v>
      </c>
      <c r="E58" s="47" cm="1">
        <f t="array" ref="E58">INDEX($D$104:$BE$166,$C147,E$92)</f>
        <v>20.936</v>
      </c>
      <c r="F58" s="47" cm="1">
        <f t="array" ref="F58">INDEX($D$104:$BE$166,$C147,F$92)</f>
        <v>59.539000000000001</v>
      </c>
      <c r="G58" s="47" cm="1">
        <f t="array" ref="G58">INDEX($D$104:$BE$166,$C147,G$92)</f>
        <v>30.108000000000001</v>
      </c>
      <c r="H58" s="47" cm="1">
        <f t="array" ref="H58">INDEX($D$104:$BE$166,$C147,H$92)</f>
        <v>29.431999999999999</v>
      </c>
      <c r="I58" s="47"/>
      <c r="J58" s="19" t="str" cm="1">
        <f t="array" ref="J58">IF(HYPERLINK(TEXT("#"&amp;INDEX($D$176:$BE$238,$C219,C$92),),INDEX($D$176:$BE$238,$C219,C$92))=0,"",HYPERLINK(TEXT("#"&amp;INDEX($D$176:$BE$238,$C219,C$92),),INDEX($D$176:$BE$238,$C219,C$92)))</f>
        <v>A125996170X</v>
      </c>
      <c r="K58" s="19" t="str" cm="1">
        <f t="array" ref="K58">IF(HYPERLINK(TEXT("#"&amp;INDEX($D$176:$BE$238,$C219,D$92),),INDEX($D$176:$BE$238,$C219,D$92))=0,"",HYPERLINK(TEXT("#"&amp;INDEX($D$176:$BE$238,$C219,D$92),),INDEX($D$176:$BE$238,$C219,D$92)))</f>
        <v>A125999770J</v>
      </c>
      <c r="L58" s="19" t="str" cm="1">
        <f t="array" ref="L58">IF(HYPERLINK(TEXT("#"&amp;INDEX($D$176:$BE$238,$C219,E$92),),INDEX($D$176:$BE$238,$C219,E$92))=0,"",HYPERLINK(TEXT("#"&amp;INDEX($D$176:$BE$238,$C219,E$92),),INDEX($D$176:$BE$238,$C219,E$92)))</f>
        <v>A125997970R</v>
      </c>
      <c r="M58" s="19" t="str" cm="1">
        <f t="array" ref="M58">IF(HYPERLINK(TEXT("#"&amp;INDEX($D$176:$BE$238,$C219,F$92),),INDEX($D$176:$BE$238,$C219,F$92))=0,"",HYPERLINK(TEXT("#"&amp;INDEX($D$176:$BE$238,$C219,F$92),),INDEX($D$176:$BE$238,$C219,F$92)))</f>
        <v>A125990770V</v>
      </c>
      <c r="N58" s="19" t="str" cm="1">
        <f t="array" ref="N58">IF(HYPERLINK(TEXT("#"&amp;INDEX($D$176:$BE$238,$C219,G$92),),INDEX($D$176:$BE$238,$C219,G$92))=0,"",HYPERLINK(TEXT("#"&amp;INDEX($D$176:$BE$238,$C219,G$92),),INDEX($D$176:$BE$238,$C219,G$92)))</f>
        <v>A125994370F</v>
      </c>
      <c r="O58" s="19" t="str" cm="1">
        <f t="array" ref="O58">IF(HYPERLINK(TEXT("#"&amp;INDEX($D$176:$BE$238,$C219,H$92),),INDEX($D$176:$BE$238,$C219,H$92))=0,"",HYPERLINK(TEXT("#"&amp;INDEX($D$176:$BE$238,$C219,H$92),),INDEX($D$176:$BE$238,$C219,H$92)))</f>
        <v>A125992570L</v>
      </c>
      <c r="P58" s="47"/>
      <c r="Q58" s="47"/>
      <c r="R58" s="47"/>
      <c r="S58" s="47"/>
      <c r="T58" s="47"/>
      <c r="U58" s="47"/>
      <c r="V58" s="47"/>
      <c r="W58" s="47"/>
    </row>
    <row r="59" spans="1:23">
      <c r="A59" s="59"/>
      <c r="B59" s="49" t="s">
        <v>4895</v>
      </c>
      <c r="C59" s="47" cm="1">
        <f t="array" ref="C59">INDEX($D$104:$BE$166,$C148,C$92)</f>
        <v>89.555999999999997</v>
      </c>
      <c r="D59" s="47" cm="1">
        <f t="array" ref="D59">INDEX($D$104:$BE$166,$C148,D$92)</f>
        <v>49.996000000000002</v>
      </c>
      <c r="E59" s="47" cm="1">
        <f t="array" ref="E59">INDEX($D$104:$BE$166,$C148,E$92)</f>
        <v>39.56</v>
      </c>
      <c r="F59" s="47" cm="1">
        <f t="array" ref="F59">INDEX($D$104:$BE$166,$C148,F$92)</f>
        <v>56.298000000000002</v>
      </c>
      <c r="G59" s="47" cm="1">
        <f t="array" ref="G59">INDEX($D$104:$BE$166,$C148,G$92)</f>
        <v>27.067</v>
      </c>
      <c r="H59" s="47" cm="1">
        <f t="array" ref="H59">INDEX($D$104:$BE$166,$C148,H$92)</f>
        <v>29.231000000000002</v>
      </c>
      <c r="I59" s="47"/>
      <c r="J59" s="19" t="str" cm="1">
        <f t="array" ref="J59">IF(HYPERLINK(TEXT("#"&amp;INDEX($D$176:$BE$238,$C220,C$92),),INDEX($D$176:$BE$238,$C220,C$92))=0,"",HYPERLINK(TEXT("#"&amp;INDEX($D$176:$BE$238,$C220,C$92),),INDEX($D$176:$BE$238,$C220,C$92)))</f>
        <v>A125996130F</v>
      </c>
      <c r="K59" s="19" t="str" cm="1">
        <f t="array" ref="K59">IF(HYPERLINK(TEXT("#"&amp;INDEX($D$176:$BE$238,$C220,D$92),),INDEX($D$176:$BE$238,$C220,D$92))=0,"",HYPERLINK(TEXT("#"&amp;INDEX($D$176:$BE$238,$C220,D$92),),INDEX($D$176:$BE$238,$C220,D$92)))</f>
        <v>A125999730R</v>
      </c>
      <c r="L59" s="19" t="str" cm="1">
        <f t="array" ref="L59">IF(HYPERLINK(TEXT("#"&amp;INDEX($D$176:$BE$238,$C220,E$92),),INDEX($D$176:$BE$238,$C220,E$92))=0,"",HYPERLINK(TEXT("#"&amp;INDEX($D$176:$BE$238,$C220,E$92),),INDEX($D$176:$BE$238,$C220,E$92)))</f>
        <v>A125997930W</v>
      </c>
      <c r="M59" s="19" t="str" cm="1">
        <f t="array" ref="M59">IF(HYPERLINK(TEXT("#"&amp;INDEX($D$176:$BE$238,$C220,F$92),),INDEX($D$176:$BE$238,$C220,F$92))=0,"",HYPERLINK(TEXT("#"&amp;INDEX($D$176:$BE$238,$C220,F$92),),INDEX($D$176:$BE$238,$C220,F$92)))</f>
        <v>A125990730A</v>
      </c>
      <c r="N59" s="19" t="str" cm="1">
        <f t="array" ref="N59">IF(HYPERLINK(TEXT("#"&amp;INDEX($D$176:$BE$238,$C220,G$92),),INDEX($D$176:$BE$238,$C220,G$92))=0,"",HYPERLINK(TEXT("#"&amp;INDEX($D$176:$BE$238,$C220,G$92),),INDEX($D$176:$BE$238,$C220,G$92)))</f>
        <v>A125994330L</v>
      </c>
      <c r="O59" s="19" t="str" cm="1">
        <f t="array" ref="O59">IF(HYPERLINK(TEXT("#"&amp;INDEX($D$176:$BE$238,$C220,H$92),),INDEX($D$176:$BE$238,$C220,H$92))=0,"",HYPERLINK(TEXT("#"&amp;INDEX($D$176:$BE$238,$C220,H$92),),INDEX($D$176:$BE$238,$C220,H$92)))</f>
        <v>A125992530V</v>
      </c>
      <c r="P59" s="47"/>
      <c r="Q59" s="47"/>
      <c r="R59" s="47"/>
      <c r="S59" s="47"/>
      <c r="T59" s="47"/>
      <c r="U59" s="47"/>
      <c r="V59" s="47"/>
      <c r="W59" s="47"/>
    </row>
    <row r="60" spans="1:23">
      <c r="A60" s="59"/>
      <c r="B60" s="49" t="s">
        <v>4896</v>
      </c>
      <c r="C60" s="47" cm="1">
        <f t="array" ref="C60">INDEX($D$104:$BE$166,$C149,C$92)</f>
        <v>343.46600000000001</v>
      </c>
      <c r="D60" s="47" cm="1">
        <f t="array" ref="D60">INDEX($D$104:$BE$166,$C149,D$92)</f>
        <v>199.054</v>
      </c>
      <c r="E60" s="47" cm="1">
        <f t="array" ref="E60">INDEX($D$104:$BE$166,$C149,E$92)</f>
        <v>144.41200000000001</v>
      </c>
      <c r="F60" s="47" cm="1">
        <f t="array" ref="F60">INDEX($D$104:$BE$166,$C149,F$92)</f>
        <v>102.27</v>
      </c>
      <c r="G60" s="47" cm="1">
        <f t="array" ref="G60">INDEX($D$104:$BE$166,$C149,G$92)</f>
        <v>50.030999999999999</v>
      </c>
      <c r="H60" s="47" cm="1">
        <f t="array" ref="H60">INDEX($D$104:$BE$166,$C149,H$92)</f>
        <v>52.238999999999997</v>
      </c>
      <c r="I60" s="47"/>
      <c r="J60" s="19" t="str" cm="1">
        <f t="array" ref="J60">IF(HYPERLINK(TEXT("#"&amp;INDEX($D$176:$BE$238,$C221,C$92),),INDEX($D$176:$BE$238,$C221,C$92))=0,"",HYPERLINK(TEXT("#"&amp;INDEX($D$176:$BE$238,$C221,C$92),),INDEX($D$176:$BE$238,$C221,C$92)))</f>
        <v>A125996102W</v>
      </c>
      <c r="K60" s="19" t="str" cm="1">
        <f t="array" ref="K60">IF(HYPERLINK(TEXT("#"&amp;INDEX($D$176:$BE$238,$C221,D$92),),INDEX($D$176:$BE$238,$C221,D$92))=0,"",HYPERLINK(TEXT("#"&amp;INDEX($D$176:$BE$238,$C221,D$92),),INDEX($D$176:$BE$238,$C221,D$92)))</f>
        <v>A125999702F</v>
      </c>
      <c r="L60" s="19" t="str" cm="1">
        <f t="array" ref="L60">IF(HYPERLINK(TEXT("#"&amp;INDEX($D$176:$BE$238,$C221,E$92),),INDEX($D$176:$BE$238,$C221,E$92))=0,"",HYPERLINK(TEXT("#"&amp;INDEX($D$176:$BE$238,$C221,E$92),),INDEX($D$176:$BE$238,$C221,E$92)))</f>
        <v>A125997902L</v>
      </c>
      <c r="M60" s="19" t="str" cm="1">
        <f t="array" ref="M60">IF(HYPERLINK(TEXT("#"&amp;INDEX($D$176:$BE$238,$C221,F$92),),INDEX($D$176:$BE$238,$C221,F$92))=0,"",HYPERLINK(TEXT("#"&amp;INDEX($D$176:$BE$238,$C221,F$92),),INDEX($D$176:$BE$238,$C221,F$92)))</f>
        <v>A125990702T</v>
      </c>
      <c r="N60" s="19" t="str" cm="1">
        <f t="array" ref="N60">IF(HYPERLINK(TEXT("#"&amp;INDEX($D$176:$BE$238,$C221,G$92),),INDEX($D$176:$BE$238,$C221,G$92))=0,"",HYPERLINK(TEXT("#"&amp;INDEX($D$176:$BE$238,$C221,G$92),),INDEX($D$176:$BE$238,$C221,G$92)))</f>
        <v>A125994302C</v>
      </c>
      <c r="O60" s="19" t="str" cm="1">
        <f t="array" ref="O60">IF(HYPERLINK(TEXT("#"&amp;INDEX($D$176:$BE$238,$C221,H$92),),INDEX($D$176:$BE$238,$C221,H$92))=0,"",HYPERLINK(TEXT("#"&amp;INDEX($D$176:$BE$238,$C221,H$92),),INDEX($D$176:$BE$238,$C221,H$92)))</f>
        <v>A125992502K</v>
      </c>
      <c r="P60" s="47"/>
      <c r="Q60" s="47"/>
      <c r="R60" s="47"/>
      <c r="S60" s="47"/>
      <c r="T60" s="47"/>
      <c r="U60" s="47"/>
      <c r="V60" s="47"/>
      <c r="W60" s="47"/>
    </row>
    <row r="61" spans="1:23">
      <c r="A61" s="55"/>
      <c r="B61" s="49" t="s">
        <v>4897</v>
      </c>
      <c r="C61" s="47" cm="1">
        <f t="array" ref="C61">INDEX($D$104:$BE$166,$C150,C$92)</f>
        <v>198.29900000000001</v>
      </c>
      <c r="D61" s="47" cm="1">
        <f t="array" ref="D61">INDEX($D$104:$BE$166,$C150,D$92)</f>
        <v>125.837</v>
      </c>
      <c r="E61" s="47" cm="1">
        <f t="array" ref="E61">INDEX($D$104:$BE$166,$C150,E$92)</f>
        <v>72.462000000000003</v>
      </c>
      <c r="F61" s="47" cm="1">
        <f t="array" ref="F61">INDEX($D$104:$BE$166,$C150,F$92)</f>
        <v>92.36</v>
      </c>
      <c r="G61" s="47" cm="1">
        <f t="array" ref="G61">INDEX($D$104:$BE$166,$C150,G$92)</f>
        <v>47.412999999999997</v>
      </c>
      <c r="H61" s="47" cm="1">
        <f t="array" ref="H61">INDEX($D$104:$BE$166,$C150,H$92)</f>
        <v>44.945999999999998</v>
      </c>
      <c r="I61" s="47"/>
      <c r="J61" s="19" t="str" cm="1">
        <f t="array" ref="J61">IF(HYPERLINK(TEXT("#"&amp;INDEX($D$176:$BE$238,$C222,C$92),),INDEX($D$176:$BE$238,$C222,C$92))=0,"",HYPERLINK(TEXT("#"&amp;INDEX($D$176:$BE$238,$C222,C$92),),INDEX($D$176:$BE$238,$C222,C$92)))</f>
        <v>A125996202F</v>
      </c>
      <c r="K61" s="19" t="str" cm="1">
        <f t="array" ref="K61">IF(HYPERLINK(TEXT("#"&amp;INDEX($D$176:$BE$238,$C222,D$92),),INDEX($D$176:$BE$238,$C222,D$92))=0,"",HYPERLINK(TEXT("#"&amp;INDEX($D$176:$BE$238,$C222,D$92),),INDEX($D$176:$BE$238,$C222,D$92)))</f>
        <v>A125999802R</v>
      </c>
      <c r="L61" s="19" t="str" cm="1">
        <f t="array" ref="L61">IF(HYPERLINK(TEXT("#"&amp;INDEX($D$176:$BE$238,$C222,E$92),),INDEX($D$176:$BE$238,$C222,E$92))=0,"",HYPERLINK(TEXT("#"&amp;INDEX($D$176:$BE$238,$C222,E$92),),INDEX($D$176:$BE$238,$C222,E$92)))</f>
        <v>A125998002X</v>
      </c>
      <c r="M61" s="19" t="str" cm="1">
        <f t="array" ref="M61">IF(HYPERLINK(TEXT("#"&amp;INDEX($D$176:$BE$238,$C222,F$92),),INDEX($D$176:$BE$238,$C222,F$92))=0,"",HYPERLINK(TEXT("#"&amp;INDEX($D$176:$BE$238,$C222,F$92),),INDEX($D$176:$BE$238,$C222,F$92)))</f>
        <v>A125990802A</v>
      </c>
      <c r="N61" s="19" t="str" cm="1">
        <f t="array" ref="N61">IF(HYPERLINK(TEXT("#"&amp;INDEX($D$176:$BE$238,$C222,G$92),),INDEX($D$176:$BE$238,$C222,G$92))=0,"",HYPERLINK(TEXT("#"&amp;INDEX($D$176:$BE$238,$C222,G$92),),INDEX($D$176:$BE$238,$C222,G$92)))</f>
        <v>A125994402L</v>
      </c>
      <c r="O61" s="19" t="str" cm="1">
        <f t="array" ref="O61">IF(HYPERLINK(TEXT("#"&amp;INDEX($D$176:$BE$238,$C222,H$92),),INDEX($D$176:$BE$238,$C222,H$92))=0,"",HYPERLINK(TEXT("#"&amp;INDEX($D$176:$BE$238,$C222,H$92),),INDEX($D$176:$BE$238,$C222,H$92)))</f>
        <v>A125992602V</v>
      </c>
      <c r="P61" s="47"/>
      <c r="Q61" s="47"/>
      <c r="R61" s="47"/>
      <c r="S61" s="47"/>
      <c r="T61" s="47"/>
      <c r="U61" s="47"/>
      <c r="V61" s="47"/>
      <c r="W61" s="47"/>
    </row>
    <row r="62" spans="1:23">
      <c r="A62" s="59"/>
      <c r="B62" s="49" t="s">
        <v>4898</v>
      </c>
      <c r="C62" s="47" cm="1">
        <f t="array" ref="C62">INDEX($D$104:$BE$166,$C151,C$92)</f>
        <v>692.55</v>
      </c>
      <c r="D62" s="47" cm="1">
        <f t="array" ref="D62">INDEX($D$104:$BE$166,$C151,D$92)</f>
        <v>382.52600000000001</v>
      </c>
      <c r="E62" s="47" cm="1">
        <f t="array" ref="E62">INDEX($D$104:$BE$166,$C151,E$92)</f>
        <v>310.024</v>
      </c>
      <c r="F62" s="47" cm="1">
        <f t="array" ref="F62">INDEX($D$104:$BE$166,$C151,F$92)</f>
        <v>356.51499999999999</v>
      </c>
      <c r="G62" s="47" cm="1">
        <f t="array" ref="G62">INDEX($D$104:$BE$166,$C151,G$92)</f>
        <v>164.251</v>
      </c>
      <c r="H62" s="47" cm="1">
        <f t="array" ref="H62">INDEX($D$104:$BE$166,$C151,H$92)</f>
        <v>192.26400000000001</v>
      </c>
      <c r="I62" s="47"/>
      <c r="J62" s="19" t="str" cm="1">
        <f t="array" ref="J62">IF(HYPERLINK(TEXT("#"&amp;INDEX($D$176:$BE$238,$C223,C$92),),INDEX($D$176:$BE$238,$C223,C$92))=0,"",HYPERLINK(TEXT("#"&amp;INDEX($D$176:$BE$238,$C223,C$92),),INDEX($D$176:$BE$238,$C223,C$92)))</f>
        <v>A125996174J</v>
      </c>
      <c r="K62" s="19" t="str" cm="1">
        <f t="array" ref="K62">IF(HYPERLINK(TEXT("#"&amp;INDEX($D$176:$BE$238,$C223,D$92),),INDEX($D$176:$BE$238,$C223,D$92))=0,"",HYPERLINK(TEXT("#"&amp;INDEX($D$176:$BE$238,$C223,D$92),),INDEX($D$176:$BE$238,$C223,D$92)))</f>
        <v>A125999774T</v>
      </c>
      <c r="L62" s="19" t="str" cm="1">
        <f t="array" ref="L62">IF(HYPERLINK(TEXT("#"&amp;INDEX($D$176:$BE$238,$C223,E$92),),INDEX($D$176:$BE$238,$C223,E$92))=0,"",HYPERLINK(TEXT("#"&amp;INDEX($D$176:$BE$238,$C223,E$92),),INDEX($D$176:$BE$238,$C223,E$92)))</f>
        <v>A125997974X</v>
      </c>
      <c r="M62" s="19" t="str" cm="1">
        <f t="array" ref="M62">IF(HYPERLINK(TEXT("#"&amp;INDEX($D$176:$BE$238,$C223,F$92),),INDEX($D$176:$BE$238,$C223,F$92))=0,"",HYPERLINK(TEXT("#"&amp;INDEX($D$176:$BE$238,$C223,F$92),),INDEX($D$176:$BE$238,$C223,F$92)))</f>
        <v>A125990774C</v>
      </c>
      <c r="N62" s="19" t="str" cm="1">
        <f t="array" ref="N62">IF(HYPERLINK(TEXT("#"&amp;INDEX($D$176:$BE$238,$C223,G$92),),INDEX($D$176:$BE$238,$C223,G$92))=0,"",HYPERLINK(TEXT("#"&amp;INDEX($D$176:$BE$238,$C223,G$92),),INDEX($D$176:$BE$238,$C223,G$92)))</f>
        <v>A125994374R</v>
      </c>
      <c r="O62" s="19" t="str" cm="1">
        <f t="array" ref="O62">IF(HYPERLINK(TEXT("#"&amp;INDEX($D$176:$BE$238,$C223,H$92),),INDEX($D$176:$BE$238,$C223,H$92))=0,"",HYPERLINK(TEXT("#"&amp;INDEX($D$176:$BE$238,$C223,H$92),),INDEX($D$176:$BE$238,$C223,H$92)))</f>
        <v>A125992574W</v>
      </c>
      <c r="P62" s="47"/>
      <c r="Q62" s="47"/>
      <c r="R62" s="47"/>
      <c r="S62" s="47"/>
      <c r="T62" s="47"/>
      <c r="U62" s="47"/>
      <c r="V62" s="47"/>
      <c r="W62" s="47"/>
    </row>
    <row r="63" spans="1:23">
      <c r="A63" s="59"/>
      <c r="B63" s="49" t="s">
        <v>4899</v>
      </c>
      <c r="C63" s="47" cm="1">
        <f t="array" ref="C63">INDEX($D$104:$BE$166,$C152,C$92)</f>
        <v>404.048</v>
      </c>
      <c r="D63" s="47" cm="1">
        <f t="array" ref="D63">INDEX($D$104:$BE$166,$C152,D$92)</f>
        <v>235.80199999999999</v>
      </c>
      <c r="E63" s="47" cm="1">
        <f t="array" ref="E63">INDEX($D$104:$BE$166,$C152,E$92)</f>
        <v>168.24600000000001</v>
      </c>
      <c r="F63" s="47" cm="1">
        <f t="array" ref="F63">INDEX($D$104:$BE$166,$C152,F$92)</f>
        <v>121.839</v>
      </c>
      <c r="G63" s="47" cm="1">
        <f t="array" ref="G63">INDEX($D$104:$BE$166,$C152,G$92)</f>
        <v>62.024999999999999</v>
      </c>
      <c r="H63" s="47" cm="1">
        <f t="array" ref="H63">INDEX($D$104:$BE$166,$C152,H$92)</f>
        <v>59.814</v>
      </c>
      <c r="I63" s="47"/>
      <c r="J63" s="19" t="str" cm="1">
        <f t="array" ref="J63">IF(HYPERLINK(TEXT("#"&amp;INDEX($D$176:$BE$238,$C224,C$92),),INDEX($D$176:$BE$238,$C224,C$92))=0,"",HYPERLINK(TEXT("#"&amp;INDEX($D$176:$BE$238,$C224,C$92),),INDEX($D$176:$BE$238,$C224,C$92)))</f>
        <v>A125996178T</v>
      </c>
      <c r="K63" s="19" t="str" cm="1">
        <f t="array" ref="K63">IF(HYPERLINK(TEXT("#"&amp;INDEX($D$176:$BE$238,$C224,D$92),),INDEX($D$176:$BE$238,$C224,D$92))=0,"",HYPERLINK(TEXT("#"&amp;INDEX($D$176:$BE$238,$C224,D$92),),INDEX($D$176:$BE$238,$C224,D$92)))</f>
        <v>A125999778A</v>
      </c>
      <c r="L63" s="19" t="str" cm="1">
        <f t="array" ref="L63">IF(HYPERLINK(TEXT("#"&amp;INDEX($D$176:$BE$238,$C224,E$92),),INDEX($D$176:$BE$238,$C224,E$92))=0,"",HYPERLINK(TEXT("#"&amp;INDEX($D$176:$BE$238,$C224,E$92),),INDEX($D$176:$BE$238,$C224,E$92)))</f>
        <v>A125997978J</v>
      </c>
      <c r="M63" s="19" t="str" cm="1">
        <f t="array" ref="M63">IF(HYPERLINK(TEXT("#"&amp;INDEX($D$176:$BE$238,$C224,F$92),),INDEX($D$176:$BE$238,$C224,F$92))=0,"",HYPERLINK(TEXT("#"&amp;INDEX($D$176:$BE$238,$C224,F$92),),INDEX($D$176:$BE$238,$C224,F$92)))</f>
        <v>A125990778L</v>
      </c>
      <c r="N63" s="19" t="str" cm="1">
        <f t="array" ref="N63">IF(HYPERLINK(TEXT("#"&amp;INDEX($D$176:$BE$238,$C224,G$92),),INDEX($D$176:$BE$238,$C224,G$92))=0,"",HYPERLINK(TEXT("#"&amp;INDEX($D$176:$BE$238,$C224,G$92),),INDEX($D$176:$BE$238,$C224,G$92)))</f>
        <v>A125994378X</v>
      </c>
      <c r="O63" s="19" t="str" cm="1">
        <f t="array" ref="O63">IF(HYPERLINK(TEXT("#"&amp;INDEX($D$176:$BE$238,$C224,H$92),),INDEX($D$176:$BE$238,$C224,H$92))=0,"",HYPERLINK(TEXT("#"&amp;INDEX($D$176:$BE$238,$C224,H$92),),INDEX($D$176:$BE$238,$C224,H$92)))</f>
        <v>A125992578F</v>
      </c>
      <c r="P63" s="47"/>
      <c r="Q63" s="47"/>
      <c r="R63" s="47"/>
      <c r="S63" s="47"/>
      <c r="T63" s="47"/>
      <c r="U63" s="47"/>
      <c r="V63" s="47"/>
      <c r="W63" s="47"/>
    </row>
    <row r="64" spans="1:23">
      <c r="A64" s="59"/>
      <c r="B64" s="49" t="s">
        <v>4900</v>
      </c>
      <c r="C64" s="47" cm="1">
        <f t="array" ref="C64">INDEX($D$104:$BE$166,$C153,C$92)</f>
        <v>173.81700000000001</v>
      </c>
      <c r="D64" s="47" cm="1">
        <f t="array" ref="D64">INDEX($D$104:$BE$166,$C153,D$92)</f>
        <v>90.742000000000004</v>
      </c>
      <c r="E64" s="47" cm="1">
        <f t="array" ref="E64">INDEX($D$104:$BE$166,$C153,E$92)</f>
        <v>83.075999999999993</v>
      </c>
      <c r="F64" s="47" cm="1">
        <f t="array" ref="F64">INDEX($D$104:$BE$166,$C153,F$92)</f>
        <v>109.77</v>
      </c>
      <c r="G64" s="47" cm="1">
        <f t="array" ref="G64">INDEX($D$104:$BE$166,$C153,G$92)</f>
        <v>56.18</v>
      </c>
      <c r="H64" s="47" cm="1">
        <f t="array" ref="H64">INDEX($D$104:$BE$166,$C153,H$92)</f>
        <v>53.59</v>
      </c>
      <c r="I64" s="47"/>
      <c r="J64" s="19" t="str" cm="1">
        <f t="array" ref="J64">IF(HYPERLINK(TEXT("#"&amp;INDEX($D$176:$BE$238,$C225,C$92),),INDEX($D$176:$BE$238,$C225,C$92))=0,"",HYPERLINK(TEXT("#"&amp;INDEX($D$176:$BE$238,$C225,C$92),),INDEX($D$176:$BE$238,$C225,C$92)))</f>
        <v>A125996242X</v>
      </c>
      <c r="K64" s="19" t="str" cm="1">
        <f t="array" ref="K64">IF(HYPERLINK(TEXT("#"&amp;INDEX($D$176:$BE$238,$C225,D$92),),INDEX($D$176:$BE$238,$C225,D$92))=0,"",HYPERLINK(TEXT("#"&amp;INDEX($D$176:$BE$238,$C225,D$92),),INDEX($D$176:$BE$238,$C225,D$92)))</f>
        <v>A125999842J</v>
      </c>
      <c r="L64" s="19" t="str" cm="1">
        <f t="array" ref="L64">IF(HYPERLINK(TEXT("#"&amp;INDEX($D$176:$BE$238,$C225,E$92),),INDEX($D$176:$BE$238,$C225,E$92))=0,"",HYPERLINK(TEXT("#"&amp;INDEX($D$176:$BE$238,$C225,E$92),),INDEX($D$176:$BE$238,$C225,E$92)))</f>
        <v>A125998042T</v>
      </c>
      <c r="M64" s="19" t="str" cm="1">
        <f t="array" ref="M64">IF(HYPERLINK(TEXT("#"&amp;INDEX($D$176:$BE$238,$C225,F$92),),INDEX($D$176:$BE$238,$C225,F$92))=0,"",HYPERLINK(TEXT("#"&amp;INDEX($D$176:$BE$238,$C225,F$92),),INDEX($D$176:$BE$238,$C225,F$92)))</f>
        <v>A125990842V</v>
      </c>
      <c r="N64" s="19" t="str" cm="1">
        <f t="array" ref="N64">IF(HYPERLINK(TEXT("#"&amp;INDEX($D$176:$BE$238,$C225,G$92),),INDEX($D$176:$BE$238,$C225,G$92))=0,"",HYPERLINK(TEXT("#"&amp;INDEX($D$176:$BE$238,$C225,G$92),),INDEX($D$176:$BE$238,$C225,G$92)))</f>
        <v>A125994442F</v>
      </c>
      <c r="O64" s="19" t="str" cm="1">
        <f t="array" ref="O64">IF(HYPERLINK(TEXT("#"&amp;INDEX($D$176:$BE$238,$C225,H$92),),INDEX($D$176:$BE$238,$C225,H$92))=0,"",HYPERLINK(TEXT("#"&amp;INDEX($D$176:$BE$238,$C225,H$92),),INDEX($D$176:$BE$238,$C225,H$92)))</f>
        <v>A125992642L</v>
      </c>
      <c r="P64" s="47"/>
      <c r="Q64" s="47"/>
      <c r="R64" s="47"/>
      <c r="S64" s="47"/>
      <c r="T64" s="47"/>
      <c r="U64" s="47"/>
      <c r="V64" s="47"/>
      <c r="W64" s="47"/>
    </row>
    <row r="65" spans="1:23">
      <c r="A65" s="59"/>
      <c r="B65" s="49" t="s">
        <v>4901</v>
      </c>
      <c r="C65" s="47" cm="1">
        <f t="array" ref="C65">INDEX($D$104:$BE$166,$C154,C$92)</f>
        <v>18.995000000000001</v>
      </c>
      <c r="D65" s="47" cm="1">
        <f t="array" ref="D65">INDEX($D$104:$BE$166,$C154,D$92)</f>
        <v>9.3829999999999991</v>
      </c>
      <c r="E65" s="47" cm="1">
        <f t="array" ref="E65">INDEX($D$104:$BE$166,$C154,E$92)</f>
        <v>9.6120000000000001</v>
      </c>
      <c r="F65" s="47" cm="1">
        <f t="array" ref="F65">INDEX($D$104:$BE$166,$C154,F$92)</f>
        <v>1840.337</v>
      </c>
      <c r="G65" s="47" cm="1">
        <f t="array" ref="G65">INDEX($D$104:$BE$166,$C154,G$92)</f>
        <v>937.23500000000001</v>
      </c>
      <c r="H65" s="47" cm="1">
        <f t="array" ref="H65">INDEX($D$104:$BE$166,$C154,H$92)</f>
        <v>903.10199999999998</v>
      </c>
      <c r="I65" s="47"/>
      <c r="J65" s="19" t="str" cm="1">
        <f t="array" ref="J65">IF(HYPERLINK(TEXT("#"&amp;INDEX($D$176:$BE$238,$C226,C$92),),INDEX($D$176:$BE$238,$C226,C$92))=0,"",HYPERLINK(TEXT("#"&amp;INDEX($D$176:$BE$238,$C226,C$92),),INDEX($D$176:$BE$238,$C226,C$92)))</f>
        <v>A125996070R</v>
      </c>
      <c r="K65" s="19" t="str" cm="1">
        <f t="array" ref="K65">IF(HYPERLINK(TEXT("#"&amp;INDEX($D$176:$BE$238,$C226,D$92),),INDEX($D$176:$BE$238,$C226,D$92))=0,"",HYPERLINK(TEXT("#"&amp;INDEX($D$176:$BE$238,$C226,D$92),),INDEX($D$176:$BE$238,$C226,D$92)))</f>
        <v>A125999670X</v>
      </c>
      <c r="L65" s="19" t="str" cm="1">
        <f t="array" ref="L65">IF(HYPERLINK(TEXT("#"&amp;INDEX($D$176:$BE$238,$C226,E$92),),INDEX($D$176:$BE$238,$C226,E$92))=0,"",HYPERLINK(TEXT("#"&amp;INDEX($D$176:$BE$238,$C226,E$92),),INDEX($D$176:$BE$238,$C226,E$92)))</f>
        <v>A125997870F</v>
      </c>
      <c r="M65" s="19" t="str" cm="1">
        <f t="array" ref="M65">IF(HYPERLINK(TEXT("#"&amp;INDEX($D$176:$BE$238,$C226,F$92),),INDEX($D$176:$BE$238,$C226,F$92))=0,"",HYPERLINK(TEXT("#"&amp;INDEX($D$176:$BE$238,$C226,F$92),),INDEX($D$176:$BE$238,$C226,F$92)))</f>
        <v>A125990670K</v>
      </c>
      <c r="N65" s="19" t="str" cm="1">
        <f t="array" ref="N65">IF(HYPERLINK(TEXT("#"&amp;INDEX($D$176:$BE$238,$C226,G$92),),INDEX($D$176:$BE$238,$C226,G$92))=0,"",HYPERLINK(TEXT("#"&amp;INDEX($D$176:$BE$238,$C226,G$92),),INDEX($D$176:$BE$238,$C226,G$92)))</f>
        <v>A125994270W</v>
      </c>
      <c r="O65" s="19" t="str" cm="1">
        <f t="array" ref="O65">IF(HYPERLINK(TEXT("#"&amp;INDEX($D$176:$BE$238,$C226,H$92),),INDEX($D$176:$BE$238,$C226,H$92))=0,"",HYPERLINK(TEXT("#"&amp;INDEX($D$176:$BE$238,$C226,H$92),),INDEX($D$176:$BE$238,$C226,H$92)))</f>
        <v>A125992470C</v>
      </c>
      <c r="P65" s="47"/>
      <c r="Q65" s="47"/>
      <c r="R65" s="47"/>
      <c r="S65" s="47"/>
      <c r="T65" s="47"/>
      <c r="U65" s="47"/>
      <c r="V65" s="47"/>
      <c r="W65" s="47"/>
    </row>
    <row r="66" spans="1:23">
      <c r="A66" s="56" t="s">
        <v>4902</v>
      </c>
      <c r="B66" s="21"/>
      <c r="C66" s="47"/>
      <c r="D66" s="47"/>
      <c r="E66" s="47"/>
      <c r="F66" s="47"/>
      <c r="G66" s="47"/>
      <c r="H66" s="47"/>
      <c r="I66" s="47"/>
      <c r="J66" s="19" t="str" cm="1">
        <f t="array" ref="J66">IF(HYPERLINK(TEXT("#"&amp;INDEX($D$176:$BE$238,$C227,C$92),),INDEX($D$176:$BE$238,$C227,C$92))=0,"",HYPERLINK(TEXT("#"&amp;INDEX($D$176:$BE$238,$C227,C$92),),INDEX($D$176:$BE$238,$C227,C$92)))</f>
        <v/>
      </c>
      <c r="K66" s="19" t="str" cm="1">
        <f t="array" ref="K66">IF(HYPERLINK(TEXT("#"&amp;INDEX($D$176:$BE$238,$C227,D$92),),INDEX($D$176:$BE$238,$C227,D$92))=0,"",HYPERLINK(TEXT("#"&amp;INDEX($D$176:$BE$238,$C227,D$92),),INDEX($D$176:$BE$238,$C227,D$92)))</f>
        <v/>
      </c>
      <c r="L66" s="19" t="str" cm="1">
        <f t="array" ref="L66">IF(HYPERLINK(TEXT("#"&amp;INDEX($D$176:$BE$238,$C227,E$92),),INDEX($D$176:$BE$238,$C227,E$92))=0,"",HYPERLINK(TEXT("#"&amp;INDEX($D$176:$BE$238,$C227,E$92),),INDEX($D$176:$BE$238,$C227,E$92)))</f>
        <v/>
      </c>
      <c r="M66" s="19" t="str" cm="1">
        <f t="array" ref="M66">IF(HYPERLINK(TEXT("#"&amp;INDEX($D$176:$BE$238,$C227,F$92),),INDEX($D$176:$BE$238,$C227,F$92))=0,"",HYPERLINK(TEXT("#"&amp;INDEX($D$176:$BE$238,$C227,F$92),),INDEX($D$176:$BE$238,$C227,F$92)))</f>
        <v/>
      </c>
      <c r="N66" s="19" t="str" cm="1">
        <f t="array" ref="N66">IF(HYPERLINK(TEXT("#"&amp;INDEX($D$176:$BE$238,$C227,G$92),),INDEX($D$176:$BE$238,$C227,G$92))=0,"",HYPERLINK(TEXT("#"&amp;INDEX($D$176:$BE$238,$C227,G$92),),INDEX($D$176:$BE$238,$C227,G$92)))</f>
        <v/>
      </c>
      <c r="O66" s="19" t="str" cm="1">
        <f t="array" ref="O66">IF(HYPERLINK(TEXT("#"&amp;INDEX($D$176:$BE$238,$C227,H$92),),INDEX($D$176:$BE$238,$C227,H$92))=0,"",HYPERLINK(TEXT("#"&amp;INDEX($D$176:$BE$238,$C227,H$92),),INDEX($D$176:$BE$238,$C227,H$92)))</f>
        <v/>
      </c>
      <c r="P66" s="47"/>
      <c r="Q66" s="47"/>
      <c r="R66" s="47"/>
      <c r="S66" s="47"/>
      <c r="T66" s="47"/>
      <c r="U66" s="47"/>
      <c r="V66" s="47"/>
      <c r="W66" s="47"/>
    </row>
    <row r="67" spans="1:23">
      <c r="A67" s="60"/>
      <c r="B67" s="57" t="s">
        <v>4903</v>
      </c>
      <c r="C67" s="47" cm="1">
        <f t="array" ref="C67">INDEX($D$104:$BE$166,$C156,C$92)</f>
        <v>429.125</v>
      </c>
      <c r="D67" s="47" cm="1">
        <f t="array" ref="D67">INDEX($D$104:$BE$166,$C156,D$92)</f>
        <v>220.67699999999999</v>
      </c>
      <c r="E67" s="47" cm="1">
        <f t="array" ref="E67">INDEX($D$104:$BE$166,$C156,E$92)</f>
        <v>208.447</v>
      </c>
      <c r="F67" s="47" cm="1">
        <f t="array" ref="F67">INDEX($D$104:$BE$166,$C156,F$92)</f>
        <v>1441.539</v>
      </c>
      <c r="G67" s="47" cm="1">
        <f t="array" ref="G67">INDEX($D$104:$BE$166,$C156,G$92)</f>
        <v>706.29200000000003</v>
      </c>
      <c r="H67" s="47" cm="1">
        <f t="array" ref="H67">INDEX($D$104:$BE$166,$C156,H$92)</f>
        <v>735.24800000000005</v>
      </c>
      <c r="I67" s="47"/>
      <c r="J67" s="19" t="str" cm="1">
        <f t="array" ref="J67">IF(HYPERLINK(TEXT("#"&amp;INDEX($D$176:$BE$238,$C228,C$92),),INDEX($D$176:$BE$238,$C228,C$92))=0,"",HYPERLINK(TEXT("#"&amp;INDEX($D$176:$BE$238,$C228,C$92),),INDEX($D$176:$BE$238,$C228,C$92)))</f>
        <v>A125996134R</v>
      </c>
      <c r="K67" s="19" t="str" cm="1">
        <f t="array" ref="K67">IF(HYPERLINK(TEXT("#"&amp;INDEX($D$176:$BE$238,$C228,D$92),),INDEX($D$176:$BE$238,$C228,D$92))=0,"",HYPERLINK(TEXT("#"&amp;INDEX($D$176:$BE$238,$C228,D$92),),INDEX($D$176:$BE$238,$C228,D$92)))</f>
        <v>A125999734X</v>
      </c>
      <c r="L67" s="19" t="str" cm="1">
        <f t="array" ref="L67">IF(HYPERLINK(TEXT("#"&amp;INDEX($D$176:$BE$238,$C228,E$92),),INDEX($D$176:$BE$238,$C228,E$92))=0,"",HYPERLINK(TEXT("#"&amp;INDEX($D$176:$BE$238,$C228,E$92),),INDEX($D$176:$BE$238,$C228,E$92)))</f>
        <v>A125997934F</v>
      </c>
      <c r="M67" s="19" t="str" cm="1">
        <f t="array" ref="M67">IF(HYPERLINK(TEXT("#"&amp;INDEX($D$176:$BE$238,$C228,F$92),),INDEX($D$176:$BE$238,$C228,F$92))=0,"",HYPERLINK(TEXT("#"&amp;INDEX($D$176:$BE$238,$C228,F$92),),INDEX($D$176:$BE$238,$C228,F$92)))</f>
        <v>A125990734K</v>
      </c>
      <c r="N67" s="19" t="str" cm="1">
        <f t="array" ref="N67">IF(HYPERLINK(TEXT("#"&amp;INDEX($D$176:$BE$238,$C228,G$92),),INDEX($D$176:$BE$238,$C228,G$92))=0,"",HYPERLINK(TEXT("#"&amp;INDEX($D$176:$BE$238,$C228,G$92),),INDEX($D$176:$BE$238,$C228,G$92)))</f>
        <v>A125994334W</v>
      </c>
      <c r="O67" s="19" t="str" cm="1">
        <f t="array" ref="O67">IF(HYPERLINK(TEXT("#"&amp;INDEX($D$176:$BE$238,$C228,H$92),),INDEX($D$176:$BE$238,$C228,H$92))=0,"",HYPERLINK(TEXT("#"&amp;INDEX($D$176:$BE$238,$C228,H$92),),INDEX($D$176:$BE$238,$C228,H$92)))</f>
        <v>A125992534C</v>
      </c>
      <c r="P67" s="47"/>
      <c r="Q67" s="47"/>
      <c r="R67" s="47"/>
      <c r="S67" s="47"/>
      <c r="T67" s="47"/>
      <c r="U67" s="47"/>
      <c r="V67" s="47"/>
      <c r="W67" s="47"/>
    </row>
    <row r="68" spans="1:23">
      <c r="A68" s="60"/>
      <c r="B68" s="61" t="s">
        <v>4904</v>
      </c>
      <c r="C68" s="47" cm="1">
        <f t="array" ref="C68">INDEX($D$104:$BE$166,$C157,C$92)</f>
        <v>57.237000000000002</v>
      </c>
      <c r="D68" s="47" cm="1">
        <f t="array" ref="D68">INDEX($D$104:$BE$166,$C157,D$92)</f>
        <v>30.951000000000001</v>
      </c>
      <c r="E68" s="47" cm="1">
        <f t="array" ref="E68">INDEX($D$104:$BE$166,$C157,E$92)</f>
        <v>26.286000000000001</v>
      </c>
      <c r="F68" s="47" cm="1">
        <f t="array" ref="F68">INDEX($D$104:$BE$166,$C157,F$92)</f>
        <v>186.82499999999999</v>
      </c>
      <c r="G68" s="47" cm="1">
        <f t="array" ref="G68">INDEX($D$104:$BE$166,$C157,G$92)</f>
        <v>91.593999999999994</v>
      </c>
      <c r="H68" s="47" cm="1">
        <f t="array" ref="H68">INDEX($D$104:$BE$166,$C157,H$92)</f>
        <v>95.230999999999995</v>
      </c>
      <c r="I68" s="47"/>
      <c r="J68" s="19" t="str" cm="1">
        <f t="array" ref="J68">IF(HYPERLINK(TEXT("#"&amp;INDEX($D$176:$BE$238,$C229,C$92),),INDEX($D$176:$BE$238,$C229,C$92))=0,"",HYPERLINK(TEXT("#"&amp;INDEX($D$176:$BE$238,$C229,C$92),),INDEX($D$176:$BE$238,$C229,C$92)))</f>
        <v>A125996090X</v>
      </c>
      <c r="K68" s="19" t="str" cm="1">
        <f t="array" ref="K68">IF(HYPERLINK(TEXT("#"&amp;INDEX($D$176:$BE$238,$C229,D$92),),INDEX($D$176:$BE$238,$C229,D$92))=0,"",HYPERLINK(TEXT("#"&amp;INDEX($D$176:$BE$238,$C229,D$92),),INDEX($D$176:$BE$238,$C229,D$92)))</f>
        <v>A125999690J</v>
      </c>
      <c r="L68" s="19" t="str" cm="1">
        <f t="array" ref="L68">IF(HYPERLINK(TEXT("#"&amp;INDEX($D$176:$BE$238,$C229,E$92),),INDEX($D$176:$BE$238,$C229,E$92))=0,"",HYPERLINK(TEXT("#"&amp;INDEX($D$176:$BE$238,$C229,E$92),),INDEX($D$176:$BE$238,$C229,E$92)))</f>
        <v>A125997890R</v>
      </c>
      <c r="M68" s="19" t="str" cm="1">
        <f t="array" ref="M68">IF(HYPERLINK(TEXT("#"&amp;INDEX($D$176:$BE$238,$C229,F$92),),INDEX($D$176:$BE$238,$C229,F$92))=0,"",HYPERLINK(TEXT("#"&amp;INDEX($D$176:$BE$238,$C229,F$92),),INDEX($D$176:$BE$238,$C229,F$92)))</f>
        <v>A125990690V</v>
      </c>
      <c r="N68" s="19" t="str" cm="1">
        <f t="array" ref="N68">IF(HYPERLINK(TEXT("#"&amp;INDEX($D$176:$BE$238,$C229,G$92),),INDEX($D$176:$BE$238,$C229,G$92))=0,"",HYPERLINK(TEXT("#"&amp;INDEX($D$176:$BE$238,$C229,G$92),),INDEX($D$176:$BE$238,$C229,G$92)))</f>
        <v>A125994290F</v>
      </c>
      <c r="O68" s="19" t="str" cm="1">
        <f t="array" ref="O68">IF(HYPERLINK(TEXT("#"&amp;INDEX($D$176:$BE$238,$C229,H$92),),INDEX($D$176:$BE$238,$C229,H$92))=0,"",HYPERLINK(TEXT("#"&amp;INDEX($D$176:$BE$238,$C229,H$92),),INDEX($D$176:$BE$238,$C229,H$92)))</f>
        <v>A125992490L</v>
      </c>
      <c r="P68" s="47"/>
      <c r="Q68" s="47"/>
      <c r="R68" s="47"/>
      <c r="S68" s="47"/>
      <c r="T68" s="47"/>
      <c r="U68" s="47"/>
      <c r="V68" s="47"/>
      <c r="W68" s="47"/>
    </row>
    <row r="69" spans="1:23">
      <c r="A69" s="60"/>
      <c r="B69" s="61" t="s">
        <v>4905</v>
      </c>
      <c r="C69" s="47" cm="1">
        <f t="array" ref="C69">INDEX($D$104:$BE$166,$C158,C$92)</f>
        <v>23.699000000000002</v>
      </c>
      <c r="D69" s="47" cm="1">
        <f t="array" ref="D69">INDEX($D$104:$BE$166,$C158,D$92)</f>
        <v>11.569000000000001</v>
      </c>
      <c r="E69" s="47" cm="1">
        <f t="array" ref="E69">INDEX($D$104:$BE$166,$C158,E$92)</f>
        <v>12.13</v>
      </c>
      <c r="F69" s="47" cm="1">
        <f t="array" ref="F69">INDEX($D$104:$BE$166,$C158,F$92)</f>
        <v>63.122999999999998</v>
      </c>
      <c r="G69" s="47" cm="1">
        <f t="array" ref="G69">INDEX($D$104:$BE$166,$C158,G$92)</f>
        <v>24.219000000000001</v>
      </c>
      <c r="H69" s="47" cm="1">
        <f t="array" ref="H69">INDEX($D$104:$BE$166,$C158,H$92)</f>
        <v>38.905000000000001</v>
      </c>
      <c r="I69" s="47"/>
      <c r="J69" s="19" t="str" cm="1">
        <f t="array" ref="J69">IF(HYPERLINK(TEXT("#"&amp;INDEX($D$176:$BE$238,$C230,C$92),),INDEX($D$176:$BE$238,$C230,C$92))=0,"",HYPERLINK(TEXT("#"&amp;INDEX($D$176:$BE$238,$C230,C$92),),INDEX($D$176:$BE$238,$C230,C$92)))</f>
        <v>A125996182J</v>
      </c>
      <c r="K69" s="19" t="str" cm="1">
        <f t="array" ref="K69">IF(HYPERLINK(TEXT("#"&amp;INDEX($D$176:$BE$238,$C230,D$92),),INDEX($D$176:$BE$238,$C230,D$92))=0,"",HYPERLINK(TEXT("#"&amp;INDEX($D$176:$BE$238,$C230,D$92),),INDEX($D$176:$BE$238,$C230,D$92)))</f>
        <v>A125999782T</v>
      </c>
      <c r="L69" s="19" t="str" cm="1">
        <f t="array" ref="L69">IF(HYPERLINK(TEXT("#"&amp;INDEX($D$176:$BE$238,$C230,E$92),),INDEX($D$176:$BE$238,$C230,E$92))=0,"",HYPERLINK(TEXT("#"&amp;INDEX($D$176:$BE$238,$C230,E$92),),INDEX($D$176:$BE$238,$C230,E$92)))</f>
        <v>A125997982X</v>
      </c>
      <c r="M69" s="19" t="str" cm="1">
        <f t="array" ref="M69">IF(HYPERLINK(TEXT("#"&amp;INDEX($D$176:$BE$238,$C230,F$92),),INDEX($D$176:$BE$238,$C230,F$92))=0,"",HYPERLINK(TEXT("#"&amp;INDEX($D$176:$BE$238,$C230,F$92),),INDEX($D$176:$BE$238,$C230,F$92)))</f>
        <v>A125990782C</v>
      </c>
      <c r="N69" s="19" t="str" cm="1">
        <f t="array" ref="N69">IF(HYPERLINK(TEXT("#"&amp;INDEX($D$176:$BE$238,$C230,G$92),),INDEX($D$176:$BE$238,$C230,G$92))=0,"",HYPERLINK(TEXT("#"&amp;INDEX($D$176:$BE$238,$C230,G$92),),INDEX($D$176:$BE$238,$C230,G$92)))</f>
        <v>A125994382R</v>
      </c>
      <c r="O69" s="19" t="str" cm="1">
        <f t="array" ref="O69">IF(HYPERLINK(TEXT("#"&amp;INDEX($D$176:$BE$238,$C230,H$92),),INDEX($D$176:$BE$238,$C230,H$92))=0,"",HYPERLINK(TEXT("#"&amp;INDEX($D$176:$BE$238,$C230,H$92),),INDEX($D$176:$BE$238,$C230,H$92)))</f>
        <v>A125992582W</v>
      </c>
      <c r="P69" s="47"/>
      <c r="Q69" s="47"/>
      <c r="R69" s="47"/>
      <c r="S69" s="47"/>
      <c r="T69" s="47"/>
      <c r="U69" s="47"/>
      <c r="V69" s="47"/>
      <c r="W69" s="47"/>
    </row>
    <row r="70" spans="1:23">
      <c r="A70" s="60"/>
      <c r="B70" s="61" t="s">
        <v>4906</v>
      </c>
      <c r="C70" s="47" cm="1">
        <f t="array" ref="C70">INDEX($D$104:$BE$166,$C159,C$92)</f>
        <v>125.72499999999999</v>
      </c>
      <c r="D70" s="47" cm="1">
        <f t="array" ref="D70">INDEX($D$104:$BE$166,$C159,D$92)</f>
        <v>57.976999999999997</v>
      </c>
      <c r="E70" s="47" cm="1">
        <f t="array" ref="E70">INDEX($D$104:$BE$166,$C159,E$92)</f>
        <v>67.748000000000005</v>
      </c>
      <c r="F70" s="47" cm="1">
        <f t="array" ref="F70">INDEX($D$104:$BE$166,$C159,F$92)</f>
        <v>501.42599999999999</v>
      </c>
      <c r="G70" s="47" cm="1">
        <f t="array" ref="G70">INDEX($D$104:$BE$166,$C159,G$92)</f>
        <v>223.73699999999999</v>
      </c>
      <c r="H70" s="47" cm="1">
        <f t="array" ref="H70">INDEX($D$104:$BE$166,$C159,H$92)</f>
        <v>277.68900000000002</v>
      </c>
      <c r="I70" s="47"/>
      <c r="J70" s="19" t="str" cm="1">
        <f t="array" ref="J70">IF(HYPERLINK(TEXT("#"&amp;INDEX($D$176:$BE$238,$C231,C$92),),INDEX($D$176:$BE$238,$C231,C$92))=0,"",HYPERLINK(TEXT("#"&amp;INDEX($D$176:$BE$238,$C231,C$92),),INDEX($D$176:$BE$238,$C231,C$92)))</f>
        <v>A125996186T</v>
      </c>
      <c r="K70" s="19" t="str" cm="1">
        <f t="array" ref="K70">IF(HYPERLINK(TEXT("#"&amp;INDEX($D$176:$BE$238,$C231,D$92),),INDEX($D$176:$BE$238,$C231,D$92))=0,"",HYPERLINK(TEXT("#"&amp;INDEX($D$176:$BE$238,$C231,D$92),),INDEX($D$176:$BE$238,$C231,D$92)))</f>
        <v>A125999786A</v>
      </c>
      <c r="L70" s="19" t="str" cm="1">
        <f t="array" ref="L70">IF(HYPERLINK(TEXT("#"&amp;INDEX($D$176:$BE$238,$C231,E$92),),INDEX($D$176:$BE$238,$C231,E$92))=0,"",HYPERLINK(TEXT("#"&amp;INDEX($D$176:$BE$238,$C231,E$92),),INDEX($D$176:$BE$238,$C231,E$92)))</f>
        <v>A125997986J</v>
      </c>
      <c r="M70" s="19" t="str" cm="1">
        <f t="array" ref="M70">IF(HYPERLINK(TEXT("#"&amp;INDEX($D$176:$BE$238,$C231,F$92),),INDEX($D$176:$BE$238,$C231,F$92))=0,"",HYPERLINK(TEXT("#"&amp;INDEX($D$176:$BE$238,$C231,F$92),),INDEX($D$176:$BE$238,$C231,F$92)))</f>
        <v>A125990786L</v>
      </c>
      <c r="N70" s="19" t="str" cm="1">
        <f t="array" ref="N70">IF(HYPERLINK(TEXT("#"&amp;INDEX($D$176:$BE$238,$C231,G$92),),INDEX($D$176:$BE$238,$C231,G$92))=0,"",HYPERLINK(TEXT("#"&amp;INDEX($D$176:$BE$238,$C231,G$92),),INDEX($D$176:$BE$238,$C231,G$92)))</f>
        <v>A125994386X</v>
      </c>
      <c r="O70" s="19" t="str" cm="1">
        <f t="array" ref="O70">IF(HYPERLINK(TEXT("#"&amp;INDEX($D$176:$BE$238,$C231,H$92),),INDEX($D$176:$BE$238,$C231,H$92))=0,"",HYPERLINK(TEXT("#"&amp;INDEX($D$176:$BE$238,$C231,H$92),),INDEX($D$176:$BE$238,$C231,H$92)))</f>
        <v>A125992586F</v>
      </c>
      <c r="P70" s="47"/>
      <c r="Q70" s="47"/>
      <c r="R70" s="47"/>
      <c r="S70" s="47"/>
      <c r="T70" s="47"/>
      <c r="U70" s="47"/>
      <c r="V70" s="47"/>
      <c r="W70" s="47"/>
    </row>
    <row r="71" spans="1:23">
      <c r="A71" s="60"/>
      <c r="B71" s="61" t="s">
        <v>4907</v>
      </c>
      <c r="C71" s="47" cm="1">
        <f t="array" ref="C71">INDEX($D$104:$BE$166,$C160,C$92)</f>
        <v>63.968000000000004</v>
      </c>
      <c r="D71" s="47" cm="1">
        <f t="array" ref="D71">INDEX($D$104:$BE$166,$C160,D$92)</f>
        <v>29.811</v>
      </c>
      <c r="E71" s="47" cm="1">
        <f t="array" ref="E71">INDEX($D$104:$BE$166,$C160,E$92)</f>
        <v>34.156999999999996</v>
      </c>
      <c r="F71" s="47" cm="1">
        <f t="array" ref="F71">INDEX($D$104:$BE$166,$C160,F$92)</f>
        <v>212.25399999999999</v>
      </c>
      <c r="G71" s="47" cm="1">
        <f t="array" ref="G71">INDEX($D$104:$BE$166,$C160,G$92)</f>
        <v>84.8</v>
      </c>
      <c r="H71" s="47" cm="1">
        <f t="array" ref="H71">INDEX($D$104:$BE$166,$C160,H$92)</f>
        <v>127.455</v>
      </c>
      <c r="I71" s="47"/>
      <c r="J71" s="19" t="str" cm="1">
        <f t="array" ref="J71">IF(HYPERLINK(TEXT("#"&amp;INDEX($D$176:$BE$238,$C232,C$92),),INDEX($D$176:$BE$238,$C232,C$92))=0,"",HYPERLINK(TEXT("#"&amp;INDEX($D$176:$BE$238,$C232,C$92),),INDEX($D$176:$BE$238,$C232,C$92)))</f>
        <v>A125996106F</v>
      </c>
      <c r="K71" s="19" t="str" cm="1">
        <f t="array" ref="K71">IF(HYPERLINK(TEXT("#"&amp;INDEX($D$176:$BE$238,$C232,D$92),),INDEX($D$176:$BE$238,$C232,D$92))=0,"",HYPERLINK(TEXT("#"&amp;INDEX($D$176:$BE$238,$C232,D$92),),INDEX($D$176:$BE$238,$C232,D$92)))</f>
        <v>A125999706R</v>
      </c>
      <c r="L71" s="19" t="str" cm="1">
        <f t="array" ref="L71">IF(HYPERLINK(TEXT("#"&amp;INDEX($D$176:$BE$238,$C232,E$92),),INDEX($D$176:$BE$238,$C232,E$92))=0,"",HYPERLINK(TEXT("#"&amp;INDEX($D$176:$BE$238,$C232,E$92),),INDEX($D$176:$BE$238,$C232,E$92)))</f>
        <v>A125997906W</v>
      </c>
      <c r="M71" s="19" t="str" cm="1">
        <f t="array" ref="M71">IF(HYPERLINK(TEXT("#"&amp;INDEX($D$176:$BE$238,$C232,F$92),),INDEX($D$176:$BE$238,$C232,F$92))=0,"",HYPERLINK(TEXT("#"&amp;INDEX($D$176:$BE$238,$C232,F$92),),INDEX($D$176:$BE$238,$C232,F$92)))</f>
        <v>A125990706A</v>
      </c>
      <c r="N71" s="19" t="str" cm="1">
        <f t="array" ref="N71">IF(HYPERLINK(TEXT("#"&amp;INDEX($D$176:$BE$238,$C232,G$92),),INDEX($D$176:$BE$238,$C232,G$92))=0,"",HYPERLINK(TEXT("#"&amp;INDEX($D$176:$BE$238,$C232,G$92),),INDEX($D$176:$BE$238,$C232,G$92)))</f>
        <v>A125994306L</v>
      </c>
      <c r="O71" s="19" t="str" cm="1">
        <f t="array" ref="O71">IF(HYPERLINK(TEXT("#"&amp;INDEX($D$176:$BE$238,$C232,H$92),),INDEX($D$176:$BE$238,$C232,H$92))=0,"",HYPERLINK(TEXT("#"&amp;INDEX($D$176:$BE$238,$C232,H$92),),INDEX($D$176:$BE$238,$C232,H$92)))</f>
        <v>A125992506V</v>
      </c>
      <c r="P71" s="47"/>
      <c r="Q71" s="47"/>
      <c r="R71" s="47"/>
      <c r="S71" s="47"/>
      <c r="T71" s="47"/>
      <c r="U71" s="47"/>
      <c r="V71" s="47"/>
      <c r="W71" s="47"/>
    </row>
    <row r="72" spans="1:23">
      <c r="A72" s="60"/>
      <c r="B72" s="61" t="s">
        <v>4908</v>
      </c>
      <c r="C72" s="47" cm="1">
        <f t="array" ref="C72">INDEX($D$104:$BE$166,$C161,C$92)</f>
        <v>113.79600000000001</v>
      </c>
      <c r="D72" s="47" cm="1">
        <f t="array" ref="D72">INDEX($D$104:$BE$166,$C161,D$92)</f>
        <v>66.617999999999995</v>
      </c>
      <c r="E72" s="47" cm="1">
        <f t="array" ref="E72">INDEX($D$104:$BE$166,$C161,E$92)</f>
        <v>47.179000000000002</v>
      </c>
      <c r="F72" s="47" cm="1">
        <f t="array" ref="F72">INDEX($D$104:$BE$166,$C161,F$92)</f>
        <v>398.41899999999998</v>
      </c>
      <c r="G72" s="47" cm="1">
        <f t="array" ref="G72">INDEX($D$104:$BE$166,$C161,G$92)</f>
        <v>238.01300000000001</v>
      </c>
      <c r="H72" s="47" cm="1">
        <f t="array" ref="H72">INDEX($D$104:$BE$166,$C161,H$92)</f>
        <v>160.40600000000001</v>
      </c>
      <c r="I72" s="47"/>
      <c r="J72" s="19" t="str" cm="1">
        <f t="array" ref="J72">IF(HYPERLINK(TEXT("#"&amp;INDEX($D$176:$BE$238,$C233,C$92),),INDEX($D$176:$BE$238,$C233,C$92))=0,"",HYPERLINK(TEXT("#"&amp;INDEX($D$176:$BE$238,$C233,C$92),),INDEX($D$176:$BE$238,$C233,C$92)))</f>
        <v>A125996074X</v>
      </c>
      <c r="K72" s="19" t="str" cm="1">
        <f t="array" ref="K72">IF(HYPERLINK(TEXT("#"&amp;INDEX($D$176:$BE$238,$C233,D$92),),INDEX($D$176:$BE$238,$C233,D$92))=0,"",HYPERLINK(TEXT("#"&amp;INDEX($D$176:$BE$238,$C233,D$92),),INDEX($D$176:$BE$238,$C233,D$92)))</f>
        <v>A125999674J</v>
      </c>
      <c r="L72" s="19" t="str" cm="1">
        <f t="array" ref="L72">IF(HYPERLINK(TEXT("#"&amp;INDEX($D$176:$BE$238,$C233,E$92),),INDEX($D$176:$BE$238,$C233,E$92))=0,"",HYPERLINK(TEXT("#"&amp;INDEX($D$176:$BE$238,$C233,E$92),),INDEX($D$176:$BE$238,$C233,E$92)))</f>
        <v>A125997874R</v>
      </c>
      <c r="M72" s="19" t="str" cm="1">
        <f t="array" ref="M72">IF(HYPERLINK(TEXT("#"&amp;INDEX($D$176:$BE$238,$C233,F$92),),INDEX($D$176:$BE$238,$C233,F$92))=0,"",HYPERLINK(TEXT("#"&amp;INDEX($D$176:$BE$238,$C233,F$92),),INDEX($D$176:$BE$238,$C233,F$92)))</f>
        <v>A125990674V</v>
      </c>
      <c r="N72" s="19" t="str" cm="1">
        <f t="array" ref="N72">IF(HYPERLINK(TEXT("#"&amp;INDEX($D$176:$BE$238,$C233,G$92),),INDEX($D$176:$BE$238,$C233,G$92))=0,"",HYPERLINK(TEXT("#"&amp;INDEX($D$176:$BE$238,$C233,G$92),),INDEX($D$176:$BE$238,$C233,G$92)))</f>
        <v>A125994274F</v>
      </c>
      <c r="O72" s="19" t="str" cm="1">
        <f t="array" ref="O72">IF(HYPERLINK(TEXT("#"&amp;INDEX($D$176:$BE$238,$C233,H$92),),INDEX($D$176:$BE$238,$C233,H$92))=0,"",HYPERLINK(TEXT("#"&amp;INDEX($D$176:$BE$238,$C233,H$92),),INDEX($D$176:$BE$238,$C233,H$92)))</f>
        <v>A125992474L</v>
      </c>
      <c r="P72" s="47"/>
      <c r="Q72" s="47"/>
      <c r="R72" s="47"/>
      <c r="S72" s="47"/>
      <c r="T72" s="47"/>
      <c r="U72" s="47"/>
      <c r="V72" s="47"/>
      <c r="W72" s="47"/>
    </row>
    <row r="73" spans="1:23">
      <c r="A73" s="60"/>
      <c r="B73" s="61" t="s">
        <v>4909</v>
      </c>
      <c r="C73" s="47" cm="1">
        <f t="array" ref="C73">INDEX($D$104:$BE$166,$C162,C$92)</f>
        <v>31.102</v>
      </c>
      <c r="D73" s="47" cm="1">
        <f t="array" ref="D73">INDEX($D$104:$BE$166,$C162,D$92)</f>
        <v>16.132999999999999</v>
      </c>
      <c r="E73" s="47" cm="1">
        <f t="array" ref="E73">INDEX($D$104:$BE$166,$C162,E$92)</f>
        <v>14.968</v>
      </c>
      <c r="F73" s="47" cm="1">
        <f t="array" ref="F73">INDEX($D$104:$BE$166,$C162,F$92)</f>
        <v>46.578000000000003</v>
      </c>
      <c r="G73" s="47" cm="1">
        <f t="array" ref="G73">INDEX($D$104:$BE$166,$C162,G$92)</f>
        <v>21.492999999999999</v>
      </c>
      <c r="H73" s="47" cm="1">
        <f t="array" ref="H73">INDEX($D$104:$BE$166,$C162,H$92)</f>
        <v>25.085000000000001</v>
      </c>
      <c r="I73" s="47"/>
      <c r="J73" s="19" t="str" cm="1">
        <f t="array" ref="J73">IF(HYPERLINK(TEXT("#"&amp;INDEX($D$176:$BE$238,$C234,C$92),),INDEX($D$176:$BE$238,$C234,C$92))=0,"",HYPERLINK(TEXT("#"&amp;INDEX($D$176:$BE$238,$C234,C$92),),INDEX($D$176:$BE$238,$C234,C$92)))</f>
        <v>A125996246J</v>
      </c>
      <c r="K73" s="19" t="str" cm="1">
        <f t="array" ref="K73">IF(HYPERLINK(TEXT("#"&amp;INDEX($D$176:$BE$238,$C234,D$92),),INDEX($D$176:$BE$238,$C234,D$92))=0,"",HYPERLINK(TEXT("#"&amp;INDEX($D$176:$BE$238,$C234,D$92),),INDEX($D$176:$BE$238,$C234,D$92)))</f>
        <v>A125999846T</v>
      </c>
      <c r="L73" s="19" t="str" cm="1">
        <f t="array" ref="L73">IF(HYPERLINK(TEXT("#"&amp;INDEX($D$176:$BE$238,$C234,E$92),),INDEX($D$176:$BE$238,$C234,E$92))=0,"",HYPERLINK(TEXT("#"&amp;INDEX($D$176:$BE$238,$C234,E$92),),INDEX($D$176:$BE$238,$C234,E$92)))</f>
        <v>A125998046A</v>
      </c>
      <c r="M73" s="19" t="str" cm="1">
        <f t="array" ref="M73">IF(HYPERLINK(TEXT("#"&amp;INDEX($D$176:$BE$238,$C234,F$92),),INDEX($D$176:$BE$238,$C234,F$92))=0,"",HYPERLINK(TEXT("#"&amp;INDEX($D$176:$BE$238,$C234,F$92),),INDEX($D$176:$BE$238,$C234,F$92)))</f>
        <v>A125990846C</v>
      </c>
      <c r="N73" s="19" t="str" cm="1">
        <f t="array" ref="N73">IF(HYPERLINK(TEXT("#"&amp;INDEX($D$176:$BE$238,$C234,G$92),),INDEX($D$176:$BE$238,$C234,G$92))=0,"",HYPERLINK(TEXT("#"&amp;INDEX($D$176:$BE$238,$C234,G$92),),INDEX($D$176:$BE$238,$C234,G$92)))</f>
        <v>A125994446R</v>
      </c>
      <c r="O73" s="19" t="str" cm="1">
        <f t="array" ref="O73">IF(HYPERLINK(TEXT("#"&amp;INDEX($D$176:$BE$238,$C234,H$92),),INDEX($D$176:$BE$238,$C234,H$92))=0,"",HYPERLINK(TEXT("#"&amp;INDEX($D$176:$BE$238,$C234,H$92),),INDEX($D$176:$BE$238,$C234,H$92)))</f>
        <v>A125992646W</v>
      </c>
      <c r="P73" s="47"/>
      <c r="Q73" s="47"/>
      <c r="R73" s="47"/>
      <c r="S73" s="47"/>
      <c r="T73" s="47"/>
      <c r="U73" s="47"/>
      <c r="V73" s="47"/>
      <c r="W73" s="47"/>
    </row>
    <row r="74" spans="1:23">
      <c r="A74" s="60"/>
      <c r="B74" s="61" t="s">
        <v>4910</v>
      </c>
      <c r="C74" s="47" cm="1">
        <f t="array" ref="C74">INDEX($D$104:$BE$166,$C163,C$92)</f>
        <v>5.1189999999999998</v>
      </c>
      <c r="D74" s="47" cm="1">
        <f t="array" ref="D74">INDEX($D$104:$BE$166,$C163,D$92)</f>
        <v>1.5649999999999999</v>
      </c>
      <c r="E74" s="47" cm="1">
        <f t="array" ref="E74">INDEX($D$104:$BE$166,$C163,E$92)</f>
        <v>3.5539999999999998</v>
      </c>
      <c r="F74" s="47" cm="1">
        <f t="array" ref="F74">INDEX($D$104:$BE$166,$C163,F$92)</f>
        <v>14.41</v>
      </c>
      <c r="G74" s="47" cm="1">
        <f t="array" ref="G74">INDEX($D$104:$BE$166,$C163,G$92)</f>
        <v>9.1560000000000006</v>
      </c>
      <c r="H74" s="47" cm="1">
        <f t="array" ref="H74">INDEX($D$104:$BE$166,$C163,H$92)</f>
        <v>5.2539999999999996</v>
      </c>
      <c r="I74" s="47"/>
      <c r="J74" s="19" t="str" cm="1">
        <f t="array" ref="J74">IF(HYPERLINK(TEXT("#"&amp;INDEX($D$176:$BE$238,$C235,C$92),),INDEX($D$176:$BE$238,$C235,C$92))=0,"",HYPERLINK(TEXT("#"&amp;INDEX($D$176:$BE$238,$C235,C$92),),INDEX($D$176:$BE$238,$C235,C$92)))</f>
        <v>A125996138X</v>
      </c>
      <c r="K74" s="19" t="str" cm="1">
        <f t="array" ref="K74">IF(HYPERLINK(TEXT("#"&amp;INDEX($D$176:$BE$238,$C235,D$92),),INDEX($D$176:$BE$238,$C235,D$92))=0,"",HYPERLINK(TEXT("#"&amp;INDEX($D$176:$BE$238,$C235,D$92),),INDEX($D$176:$BE$238,$C235,D$92)))</f>
        <v>A125999738J</v>
      </c>
      <c r="L74" s="19" t="str" cm="1">
        <f t="array" ref="L74">IF(HYPERLINK(TEXT("#"&amp;INDEX($D$176:$BE$238,$C235,E$92),),INDEX($D$176:$BE$238,$C235,E$92))=0,"",HYPERLINK(TEXT("#"&amp;INDEX($D$176:$BE$238,$C235,E$92),),INDEX($D$176:$BE$238,$C235,E$92)))</f>
        <v>A125997938R</v>
      </c>
      <c r="M74" s="19" t="str" cm="1">
        <f t="array" ref="M74">IF(HYPERLINK(TEXT("#"&amp;INDEX($D$176:$BE$238,$C235,F$92),),INDEX($D$176:$BE$238,$C235,F$92))=0,"",HYPERLINK(TEXT("#"&amp;INDEX($D$176:$BE$238,$C235,F$92),),INDEX($D$176:$BE$238,$C235,F$92)))</f>
        <v>A125990738V</v>
      </c>
      <c r="N74" s="19" t="str" cm="1">
        <f t="array" ref="N74">IF(HYPERLINK(TEXT("#"&amp;INDEX($D$176:$BE$238,$C235,G$92),),INDEX($D$176:$BE$238,$C235,G$92))=0,"",HYPERLINK(TEXT("#"&amp;INDEX($D$176:$BE$238,$C235,G$92),),INDEX($D$176:$BE$238,$C235,G$92)))</f>
        <v>A125994338F</v>
      </c>
      <c r="O74" s="19" t="str" cm="1">
        <f t="array" ref="O74">IF(HYPERLINK(TEXT("#"&amp;INDEX($D$176:$BE$238,$C235,H$92),),INDEX($D$176:$BE$238,$C235,H$92))=0,"",HYPERLINK(TEXT("#"&amp;INDEX($D$176:$BE$238,$C235,H$92),),INDEX($D$176:$BE$238,$C235,H$92)))</f>
        <v>A125992538L</v>
      </c>
      <c r="P74" s="47"/>
      <c r="Q74" s="47"/>
      <c r="R74" s="47"/>
      <c r="S74" s="47"/>
      <c r="T74" s="47"/>
      <c r="U74" s="47"/>
      <c r="V74" s="47"/>
      <c r="W74" s="47"/>
    </row>
    <row r="75" spans="1:23">
      <c r="A75" s="60"/>
      <c r="B75" s="61" t="s">
        <v>4911</v>
      </c>
      <c r="C75" s="47" cm="1">
        <f t="array" ref="C75">INDEX($D$104:$BE$166,$C164,C$92)</f>
        <v>8.4779999999999998</v>
      </c>
      <c r="D75" s="47" cm="1">
        <f t="array" ref="D75">INDEX($D$104:$BE$166,$C164,D$92)</f>
        <v>6.0529999999999999</v>
      </c>
      <c r="E75" s="47" cm="1">
        <f t="array" ref="E75">INDEX($D$104:$BE$166,$C164,E$92)</f>
        <v>2.4249999999999998</v>
      </c>
      <c r="F75" s="47" cm="1">
        <f t="array" ref="F75">INDEX($D$104:$BE$166,$C164,F$92)</f>
        <v>18.503</v>
      </c>
      <c r="G75" s="47" cm="1">
        <f t="array" ref="G75">INDEX($D$104:$BE$166,$C164,G$92)</f>
        <v>13.28</v>
      </c>
      <c r="H75" s="47" cm="1">
        <f t="array" ref="H75">INDEX($D$104:$BE$166,$C164,H$92)</f>
        <v>5.2229999999999999</v>
      </c>
      <c r="I75" s="47"/>
      <c r="J75" s="19" t="str" cm="1">
        <f t="array" ref="J75">IF(HYPERLINK(TEXT("#"&amp;INDEX($D$176:$BE$238,$C236,C$92),),INDEX($D$176:$BE$238,$C236,C$92))=0,"",HYPERLINK(TEXT("#"&amp;INDEX($D$176:$BE$238,$C236,C$92),),INDEX($D$176:$BE$238,$C236,C$92)))</f>
        <v>A125996206R</v>
      </c>
      <c r="K75" s="19" t="str" cm="1">
        <f t="array" ref="K75">IF(HYPERLINK(TEXT("#"&amp;INDEX($D$176:$BE$238,$C236,D$92),),INDEX($D$176:$BE$238,$C236,D$92))=0,"",HYPERLINK(TEXT("#"&amp;INDEX($D$176:$BE$238,$C236,D$92),),INDEX($D$176:$BE$238,$C236,D$92)))</f>
        <v>A125999806X</v>
      </c>
      <c r="L75" s="19" t="str" cm="1">
        <f t="array" ref="L75">IF(HYPERLINK(TEXT("#"&amp;INDEX($D$176:$BE$238,$C236,E$92),),INDEX($D$176:$BE$238,$C236,E$92))=0,"",HYPERLINK(TEXT("#"&amp;INDEX($D$176:$BE$238,$C236,E$92),),INDEX($D$176:$BE$238,$C236,E$92)))</f>
        <v>A125998006J</v>
      </c>
      <c r="M75" s="19" t="str" cm="1">
        <f t="array" ref="M75">IF(HYPERLINK(TEXT("#"&amp;INDEX($D$176:$BE$238,$C236,F$92),),INDEX($D$176:$BE$238,$C236,F$92))=0,"",HYPERLINK(TEXT("#"&amp;INDEX($D$176:$BE$238,$C236,F$92),),INDEX($D$176:$BE$238,$C236,F$92)))</f>
        <v>A125990806K</v>
      </c>
      <c r="N75" s="19" t="str" cm="1">
        <f t="array" ref="N75">IF(HYPERLINK(TEXT("#"&amp;INDEX($D$176:$BE$238,$C236,G$92),),INDEX($D$176:$BE$238,$C236,G$92))=0,"",HYPERLINK(TEXT("#"&amp;INDEX($D$176:$BE$238,$C236,G$92),),INDEX($D$176:$BE$238,$C236,G$92)))</f>
        <v>A125994406W</v>
      </c>
      <c r="O75" s="19" t="str" cm="1">
        <f t="array" ref="O75">IF(HYPERLINK(TEXT("#"&amp;INDEX($D$176:$BE$238,$C236,H$92),),INDEX($D$176:$BE$238,$C236,H$92))=0,"",HYPERLINK(TEXT("#"&amp;INDEX($D$176:$BE$238,$C236,H$92),),INDEX($D$176:$BE$238,$C236,H$92)))</f>
        <v>A125992606C</v>
      </c>
      <c r="P75" s="47"/>
      <c r="Q75" s="47"/>
      <c r="R75" s="47"/>
      <c r="S75" s="47"/>
      <c r="T75" s="47"/>
      <c r="U75" s="47"/>
      <c r="V75" s="47"/>
      <c r="W75" s="47"/>
    </row>
    <row r="76" spans="1:23">
      <c r="A76" s="60"/>
      <c r="B76" s="57" t="s">
        <v>4912</v>
      </c>
      <c r="C76" s="47" cm="1">
        <f t="array" ref="C76">INDEX($D$104:$BE$166,$C165,C$92)</f>
        <v>375.80599999999998</v>
      </c>
      <c r="D76" s="47" cm="1">
        <f t="array" ref="D76">INDEX($D$104:$BE$166,$C165,D$92)</f>
        <v>220.054</v>
      </c>
      <c r="E76" s="47" cm="1">
        <f t="array" ref="E76">INDEX($D$104:$BE$166,$C165,E$92)</f>
        <v>155.75200000000001</v>
      </c>
      <c r="F76" s="47" cm="1">
        <f t="array" ref="F76">INDEX($D$104:$BE$166,$C165,F$92)</f>
        <v>835.42200000000003</v>
      </c>
      <c r="G76" s="47" cm="1">
        <f t="array" ref="G76">INDEX($D$104:$BE$166,$C165,G$92)</f>
        <v>438.565</v>
      </c>
      <c r="H76" s="47" cm="1">
        <f t="array" ref="H76">INDEX($D$104:$BE$166,$C165,H$92)</f>
        <v>396.85700000000003</v>
      </c>
      <c r="I76" s="47"/>
      <c r="J76" s="19" t="str" cm="1">
        <f t="array" ref="J76">IF(HYPERLINK(TEXT("#"&amp;INDEX($D$176:$BE$238,$C237,C$92),),INDEX($D$176:$BE$238,$C237,C$92))=0,"",HYPERLINK(TEXT("#"&amp;INDEX($D$176:$BE$238,$C237,C$92),),INDEX($D$176:$BE$238,$C237,C$92)))</f>
        <v>A125996250X</v>
      </c>
      <c r="K76" s="19" t="str" cm="1">
        <f t="array" ref="K76">IF(HYPERLINK(TEXT("#"&amp;INDEX($D$176:$BE$238,$C237,D$92),),INDEX($D$176:$BE$238,$C237,D$92))=0,"",HYPERLINK(TEXT("#"&amp;INDEX($D$176:$BE$238,$C237,D$92),),INDEX($D$176:$BE$238,$C237,D$92)))</f>
        <v>A125999850J</v>
      </c>
      <c r="L76" s="19" t="str" cm="1">
        <f t="array" ref="L76">IF(HYPERLINK(TEXT("#"&amp;INDEX($D$176:$BE$238,$C237,E$92),),INDEX($D$176:$BE$238,$C237,E$92))=0,"",HYPERLINK(TEXT("#"&amp;INDEX($D$176:$BE$238,$C237,E$92),),INDEX($D$176:$BE$238,$C237,E$92)))</f>
        <v>A125998050T</v>
      </c>
      <c r="M76" s="19" t="str" cm="1">
        <f t="array" ref="M76">IF(HYPERLINK(TEXT("#"&amp;INDEX($D$176:$BE$238,$C237,F$92),),INDEX($D$176:$BE$238,$C237,F$92))=0,"",HYPERLINK(TEXT("#"&amp;INDEX($D$176:$BE$238,$C237,F$92),),INDEX($D$176:$BE$238,$C237,F$92)))</f>
        <v>A125990850V</v>
      </c>
      <c r="N76" s="19" t="str" cm="1">
        <f t="array" ref="N76">IF(HYPERLINK(TEXT("#"&amp;INDEX($D$176:$BE$238,$C237,G$92),),INDEX($D$176:$BE$238,$C237,G$92))=0,"",HYPERLINK(TEXT("#"&amp;INDEX($D$176:$BE$238,$C237,G$92),),INDEX($D$176:$BE$238,$C237,G$92)))</f>
        <v>A125994450F</v>
      </c>
      <c r="O76" s="19" t="str" cm="1">
        <f t="array" ref="O76">IF(HYPERLINK(TEXT("#"&amp;INDEX($D$176:$BE$238,$C237,H$92),),INDEX($D$176:$BE$238,$C237,H$92))=0,"",HYPERLINK(TEXT("#"&amp;INDEX($D$176:$BE$238,$C237,H$92),),INDEX($D$176:$BE$238,$C237,H$92)))</f>
        <v>A125992650L</v>
      </c>
      <c r="P76" s="47"/>
      <c r="Q76" s="47"/>
      <c r="R76" s="47"/>
      <c r="S76" s="47"/>
      <c r="T76" s="47"/>
      <c r="U76" s="47"/>
      <c r="V76" s="47"/>
      <c r="W76" s="47"/>
    </row>
    <row r="77" spans="1:23">
      <c r="A77" s="62" t="s">
        <v>4913</v>
      </c>
      <c r="B77" s="53"/>
      <c r="C77" s="63" cm="1">
        <f t="array" ref="C77">INDEX($D$104:$BE$166,$C166,C$92)</f>
        <v>804.93100000000004</v>
      </c>
      <c r="D77" s="63" cm="1">
        <f t="array" ref="D77">INDEX($D$104:$BE$166,$C166,D$92)</f>
        <v>440.73200000000003</v>
      </c>
      <c r="E77" s="63" cm="1">
        <f t="array" ref="E77">INDEX($D$104:$BE$166,$C166,E$92)</f>
        <v>364.19900000000001</v>
      </c>
      <c r="F77" s="63" cm="1">
        <f t="array" ref="F77">INDEX($D$104:$BE$166,$C166,F$92)</f>
        <v>2276.9609999999998</v>
      </c>
      <c r="G77" s="63" cm="1">
        <f t="array" ref="G77">INDEX($D$104:$BE$166,$C166,G$92)</f>
        <v>1144.857</v>
      </c>
      <c r="H77" s="63" cm="1">
        <f t="array" ref="H77">INDEX($D$104:$BE$166,$C166,H$92)</f>
        <v>1132.105</v>
      </c>
      <c r="I77" s="47"/>
      <c r="J77" s="19" t="str" cm="1">
        <f t="array" ref="J77">IF(HYPERLINK(TEXT("#"&amp;INDEX($D$176:$BE$238,$C238,C$92),),INDEX($D$176:$BE$238,$C238,C$92))=0,"",HYPERLINK(TEXT("#"&amp;INDEX($D$176:$BE$238,$C238,C$92),),INDEX($D$176:$BE$238,$C238,C$92)))</f>
        <v>A125996078J</v>
      </c>
      <c r="K77" s="19" t="str" cm="1">
        <f t="array" ref="K77">IF(HYPERLINK(TEXT("#"&amp;INDEX($D$176:$BE$238,$C238,D$92),),INDEX($D$176:$BE$238,$C238,D$92))=0,"",HYPERLINK(TEXT("#"&amp;INDEX($D$176:$BE$238,$C238,D$92),),INDEX($D$176:$BE$238,$C238,D$92)))</f>
        <v>A125999678T</v>
      </c>
      <c r="L77" s="19" t="str" cm="1">
        <f t="array" ref="L77">IF(HYPERLINK(TEXT("#"&amp;INDEX($D$176:$BE$238,$C238,E$92),),INDEX($D$176:$BE$238,$C238,E$92))=0,"",HYPERLINK(TEXT("#"&amp;INDEX($D$176:$BE$238,$C238,E$92),),INDEX($D$176:$BE$238,$C238,E$92)))</f>
        <v>A125997878X</v>
      </c>
      <c r="M77" s="19" t="str" cm="1">
        <f t="array" ref="M77">IF(HYPERLINK(TEXT("#"&amp;INDEX($D$176:$BE$238,$C238,F$92),),INDEX($D$176:$BE$238,$C238,F$92))=0,"",HYPERLINK(TEXT("#"&amp;INDEX($D$176:$BE$238,$C238,F$92),),INDEX($D$176:$BE$238,$C238,F$92)))</f>
        <v>A125990678C</v>
      </c>
      <c r="N77" s="19" t="str" cm="1">
        <f t="array" ref="N77">IF(HYPERLINK(TEXT("#"&amp;INDEX($D$176:$BE$238,$C238,G$92),),INDEX($D$176:$BE$238,$C238,G$92))=0,"",HYPERLINK(TEXT("#"&amp;INDEX($D$176:$BE$238,$C238,G$92),),INDEX($D$176:$BE$238,$C238,G$92)))</f>
        <v>A125994278R</v>
      </c>
      <c r="O77" s="19" t="str" cm="1">
        <f t="array" ref="O77">IF(HYPERLINK(TEXT("#"&amp;INDEX($D$176:$BE$238,$C238,H$92),),INDEX($D$176:$BE$238,$C238,H$92))=0,"",HYPERLINK(TEXT("#"&amp;INDEX($D$176:$BE$238,$C238,H$92),),INDEX($D$176:$BE$238,$C238,H$92)))</f>
        <v>A125992478W</v>
      </c>
      <c r="P77" s="47"/>
      <c r="Q77" s="47"/>
      <c r="R77" s="47"/>
      <c r="S77" s="47"/>
      <c r="T77" s="47"/>
      <c r="U77" s="47"/>
      <c r="V77" s="47"/>
      <c r="W77" s="47"/>
    </row>
    <row r="78" spans="1:23">
      <c r="A78" s="44"/>
      <c r="B78" s="64"/>
      <c r="C78" s="63"/>
      <c r="D78" s="63"/>
      <c r="E78" s="63"/>
      <c r="F78" s="63"/>
      <c r="G78" s="63"/>
      <c r="H78" s="63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</row>
    <row r="79" spans="1:23">
      <c r="A79" s="44"/>
      <c r="B79" s="64"/>
      <c r="C79" s="63"/>
      <c r="D79" s="63"/>
      <c r="E79" s="63"/>
      <c r="F79" s="63"/>
      <c r="G79" s="63"/>
      <c r="H79" s="63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</row>
    <row r="80" spans="1:23">
      <c r="A80" s="65" t="str">
        <f ca="1">Contents!B26</f>
        <v>© Commonwealth of Australia 2022</v>
      </c>
      <c r="B80" s="64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</row>
    <row r="81" spans="1:25">
      <c r="A81" s="65"/>
      <c r="B81" s="64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</row>
    <row r="82" spans="1:25" hidden="1">
      <c r="A82" s="66"/>
      <c r="B82" s="67" t="s">
        <v>4841</v>
      </c>
      <c r="C82" s="68">
        <v>1</v>
      </c>
      <c r="D82" s="69"/>
      <c r="E82" s="69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</row>
    <row r="83" spans="1:25" hidden="1">
      <c r="A83" s="66"/>
      <c r="B83" s="67" t="s">
        <v>4850</v>
      </c>
      <c r="C83" s="68">
        <f>C82+6</f>
        <v>7</v>
      </c>
      <c r="D83" s="69"/>
      <c r="E83" s="69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</row>
    <row r="84" spans="1:25" hidden="1">
      <c r="A84" s="66"/>
      <c r="B84" s="67" t="s">
        <v>4851</v>
      </c>
      <c r="C84" s="68">
        <f t="shared" ref="C84:C90" si="0">C83+6</f>
        <v>13</v>
      </c>
      <c r="D84" s="69"/>
      <c r="E84" s="69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</row>
    <row r="85" spans="1:25" hidden="1">
      <c r="A85" s="66"/>
      <c r="B85" s="67" t="s">
        <v>4852</v>
      </c>
      <c r="C85" s="68">
        <f t="shared" si="0"/>
        <v>19</v>
      </c>
      <c r="D85" s="69"/>
      <c r="E85" s="69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</row>
    <row r="86" spans="1:25" hidden="1">
      <c r="A86" s="66"/>
      <c r="B86" s="67" t="s">
        <v>4853</v>
      </c>
      <c r="C86" s="68">
        <f t="shared" si="0"/>
        <v>25</v>
      </c>
      <c r="D86" s="69"/>
      <c r="E86" s="69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</row>
    <row r="87" spans="1:25" hidden="1">
      <c r="A87" s="66"/>
      <c r="B87" s="67" t="s">
        <v>4854</v>
      </c>
      <c r="C87" s="68">
        <f t="shared" si="0"/>
        <v>31</v>
      </c>
      <c r="D87" s="69"/>
      <c r="E87" s="69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</row>
    <row r="88" spans="1:25" hidden="1">
      <c r="A88" s="66"/>
      <c r="B88" s="67" t="s">
        <v>4855</v>
      </c>
      <c r="C88" s="68">
        <f t="shared" si="0"/>
        <v>37</v>
      </c>
      <c r="D88" s="69"/>
      <c r="E88" s="69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</row>
    <row r="89" spans="1:25" hidden="1">
      <c r="A89" s="66"/>
      <c r="B89" s="67" t="s">
        <v>4856</v>
      </c>
      <c r="C89" s="68">
        <f t="shared" si="0"/>
        <v>43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</row>
    <row r="90" spans="1:25" hidden="1">
      <c r="A90" s="66"/>
      <c r="B90" s="67" t="s">
        <v>4857</v>
      </c>
      <c r="C90" s="68">
        <f t="shared" si="0"/>
        <v>49</v>
      </c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</row>
    <row r="91" spans="1:25" hidden="1">
      <c r="A91" s="66"/>
      <c r="B91" s="64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</row>
    <row r="92" spans="1:25" hidden="1">
      <c r="A92" s="66"/>
      <c r="B92" s="64"/>
      <c r="C92" s="68">
        <f>VLOOKUP(C10,B82:C90,2,FALSE)</f>
        <v>1</v>
      </c>
      <c r="D92" s="68">
        <f>C92+1</f>
        <v>2</v>
      </c>
      <c r="E92" s="68">
        <f>D92+1</f>
        <v>3</v>
      </c>
      <c r="F92" s="68">
        <f t="shared" ref="F92:H92" si="1">E92+1</f>
        <v>4</v>
      </c>
      <c r="G92" s="68">
        <f t="shared" si="1"/>
        <v>5</v>
      </c>
      <c r="H92" s="68">
        <f t="shared" si="1"/>
        <v>6</v>
      </c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</row>
    <row r="93" spans="1:25" hidden="1">
      <c r="A93" s="66"/>
      <c r="B93" s="64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</row>
    <row r="94" spans="1:25" hidden="1">
      <c r="A94" s="66"/>
      <c r="B94" s="64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</row>
    <row r="95" spans="1:25" hidden="1">
      <c r="A95" s="66"/>
      <c r="B95" s="64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</row>
    <row r="96" spans="1:25" hidden="1">
      <c r="A96" s="66"/>
      <c r="B96" s="64"/>
      <c r="C96" s="64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57" hidden="1">
      <c r="A97" s="66"/>
      <c r="B97" s="64"/>
      <c r="C97" s="64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57" hidden="1">
      <c r="A98" s="66"/>
      <c r="B98" s="64"/>
      <c r="C98" s="64"/>
      <c r="D98" s="68">
        <v>1</v>
      </c>
      <c r="E98" s="68">
        <v>2</v>
      </c>
      <c r="F98" s="68">
        <v>3</v>
      </c>
      <c r="G98" s="68">
        <v>4</v>
      </c>
      <c r="H98" s="68">
        <v>5</v>
      </c>
      <c r="I98" s="68">
        <v>6</v>
      </c>
      <c r="J98" s="68">
        <v>7</v>
      </c>
      <c r="K98" s="68">
        <v>8</v>
      </c>
      <c r="L98" s="68">
        <v>9</v>
      </c>
      <c r="M98" s="68">
        <v>10</v>
      </c>
      <c r="N98" s="68">
        <v>11</v>
      </c>
      <c r="O98" s="68">
        <v>12</v>
      </c>
      <c r="P98" s="68">
        <v>13</v>
      </c>
      <c r="Q98" s="68">
        <v>14</v>
      </c>
      <c r="R98" s="68">
        <v>15</v>
      </c>
      <c r="S98" s="68">
        <v>16</v>
      </c>
      <c r="T98" s="68">
        <v>17</v>
      </c>
      <c r="U98" s="68">
        <v>18</v>
      </c>
      <c r="V98" s="68">
        <v>19</v>
      </c>
      <c r="W98" s="68">
        <v>20</v>
      </c>
      <c r="X98" s="68">
        <v>21</v>
      </c>
      <c r="Y98" s="68">
        <v>22</v>
      </c>
      <c r="Z98" s="68">
        <v>23</v>
      </c>
      <c r="AA98" s="68">
        <v>24</v>
      </c>
      <c r="AB98" s="68">
        <v>25</v>
      </c>
      <c r="AC98" s="68">
        <v>26</v>
      </c>
      <c r="AD98" s="68">
        <v>27</v>
      </c>
      <c r="AE98" s="68">
        <v>28</v>
      </c>
      <c r="AF98" s="68">
        <v>29</v>
      </c>
      <c r="AG98" s="68">
        <v>30</v>
      </c>
      <c r="AH98" s="68">
        <v>31</v>
      </c>
      <c r="AI98" s="68">
        <v>32</v>
      </c>
      <c r="AJ98" s="68">
        <v>33</v>
      </c>
      <c r="AK98" s="68">
        <v>34</v>
      </c>
      <c r="AL98" s="68">
        <v>35</v>
      </c>
      <c r="AM98" s="68">
        <v>36</v>
      </c>
      <c r="AN98" s="68">
        <v>37</v>
      </c>
      <c r="AO98" s="68">
        <v>38</v>
      </c>
      <c r="AP98" s="68">
        <v>39</v>
      </c>
      <c r="AQ98" s="68">
        <v>40</v>
      </c>
      <c r="AR98" s="68">
        <v>41</v>
      </c>
      <c r="AS98" s="68">
        <v>42</v>
      </c>
      <c r="AT98" s="68">
        <v>43</v>
      </c>
      <c r="AU98" s="68">
        <v>44</v>
      </c>
      <c r="AV98" s="68">
        <v>45</v>
      </c>
      <c r="AW98" s="68">
        <v>46</v>
      </c>
      <c r="AX98" s="68">
        <v>47</v>
      </c>
      <c r="AY98" s="68">
        <v>48</v>
      </c>
      <c r="AZ98" s="68">
        <v>49</v>
      </c>
      <c r="BA98" s="68">
        <v>50</v>
      </c>
      <c r="BB98" s="68">
        <v>51</v>
      </c>
      <c r="BC98" s="68">
        <v>52</v>
      </c>
      <c r="BD98" s="68">
        <v>53</v>
      </c>
      <c r="BE98" s="68">
        <v>54</v>
      </c>
    </row>
    <row r="99" spans="1:57" ht="15" hidden="1" customHeight="1">
      <c r="A99" s="37"/>
      <c r="B99" s="37"/>
      <c r="C99" s="37"/>
      <c r="D99" s="92" t="s">
        <v>4841</v>
      </c>
      <c r="E99" s="92"/>
      <c r="F99" s="92"/>
      <c r="G99" s="92"/>
      <c r="H99" s="92"/>
      <c r="I99" s="92"/>
      <c r="J99" s="92" t="s">
        <v>4850</v>
      </c>
      <c r="K99" s="92"/>
      <c r="L99" s="92"/>
      <c r="M99" s="92"/>
      <c r="N99" s="92"/>
      <c r="O99" s="92"/>
      <c r="P99" s="92" t="s">
        <v>4851</v>
      </c>
      <c r="Q99" s="92"/>
      <c r="R99" s="92"/>
      <c r="S99" s="92"/>
      <c r="T99" s="92"/>
      <c r="U99" s="92"/>
      <c r="V99" s="92" t="s">
        <v>4852</v>
      </c>
      <c r="W99" s="92"/>
      <c r="X99" s="92"/>
      <c r="Y99" s="92"/>
      <c r="Z99" s="92"/>
      <c r="AA99" s="92"/>
      <c r="AB99" s="92" t="s">
        <v>4853</v>
      </c>
      <c r="AC99" s="92"/>
      <c r="AD99" s="92"/>
      <c r="AE99" s="92"/>
      <c r="AF99" s="92"/>
      <c r="AG99" s="92"/>
      <c r="AH99" s="92" t="s">
        <v>4854</v>
      </c>
      <c r="AI99" s="92"/>
      <c r="AJ99" s="92"/>
      <c r="AK99" s="92"/>
      <c r="AL99" s="92"/>
      <c r="AM99" s="92"/>
      <c r="AN99" s="92" t="s">
        <v>4855</v>
      </c>
      <c r="AO99" s="92"/>
      <c r="AP99" s="92"/>
      <c r="AQ99" s="92"/>
      <c r="AR99" s="92"/>
      <c r="AS99" s="92"/>
      <c r="AT99" s="92" t="s">
        <v>4856</v>
      </c>
      <c r="AU99" s="92"/>
      <c r="AV99" s="92"/>
      <c r="AW99" s="92"/>
      <c r="AX99" s="92"/>
      <c r="AY99" s="92"/>
      <c r="AZ99" s="93" t="s">
        <v>4914</v>
      </c>
      <c r="BA99" s="93"/>
      <c r="BB99" s="93"/>
      <c r="BC99" s="93"/>
      <c r="BD99" s="93"/>
      <c r="BE99" s="93"/>
    </row>
    <row r="100" spans="1:57" ht="15" hidden="1" customHeight="1">
      <c r="A100" s="37"/>
      <c r="B100" s="37"/>
      <c r="C100" s="37"/>
      <c r="D100" s="90" t="s">
        <v>4843</v>
      </c>
      <c r="E100" s="90"/>
      <c r="F100" s="90"/>
      <c r="G100" s="91" t="s">
        <v>4844</v>
      </c>
      <c r="H100" s="91"/>
      <c r="I100" s="91"/>
      <c r="J100" s="90" t="s">
        <v>4843</v>
      </c>
      <c r="K100" s="90"/>
      <c r="L100" s="90"/>
      <c r="M100" s="91" t="s">
        <v>4844</v>
      </c>
      <c r="N100" s="91"/>
      <c r="O100" s="91"/>
      <c r="P100" s="90" t="s">
        <v>4843</v>
      </c>
      <c r="Q100" s="90"/>
      <c r="R100" s="90"/>
      <c r="S100" s="91" t="s">
        <v>4844</v>
      </c>
      <c r="T100" s="91"/>
      <c r="U100" s="91"/>
      <c r="V100" s="90" t="s">
        <v>4843</v>
      </c>
      <c r="W100" s="90"/>
      <c r="X100" s="90"/>
      <c r="Y100" s="91" t="s">
        <v>4844</v>
      </c>
      <c r="Z100" s="91"/>
      <c r="AA100" s="91"/>
      <c r="AB100" s="90" t="s">
        <v>4843</v>
      </c>
      <c r="AC100" s="90"/>
      <c r="AD100" s="90"/>
      <c r="AE100" s="91" t="s">
        <v>4844</v>
      </c>
      <c r="AF100" s="91"/>
      <c r="AG100" s="91"/>
      <c r="AH100" s="90" t="s">
        <v>4843</v>
      </c>
      <c r="AI100" s="90"/>
      <c r="AJ100" s="90"/>
      <c r="AK100" s="91" t="s">
        <v>4844</v>
      </c>
      <c r="AL100" s="91"/>
      <c r="AM100" s="91"/>
      <c r="AN100" s="90" t="s">
        <v>4843</v>
      </c>
      <c r="AO100" s="90"/>
      <c r="AP100" s="90"/>
      <c r="AQ100" s="91" t="s">
        <v>4844</v>
      </c>
      <c r="AR100" s="91"/>
      <c r="AS100" s="91"/>
      <c r="AT100" s="90" t="s">
        <v>4843</v>
      </c>
      <c r="AU100" s="90"/>
      <c r="AV100" s="90"/>
      <c r="AW100" s="91" t="s">
        <v>4844</v>
      </c>
      <c r="AX100" s="91"/>
      <c r="AY100" s="91"/>
      <c r="AZ100" s="90" t="s">
        <v>4843</v>
      </c>
      <c r="BA100" s="90"/>
      <c r="BB100" s="90"/>
      <c r="BC100" s="91" t="s">
        <v>4844</v>
      </c>
      <c r="BD100" s="91"/>
      <c r="BE100" s="91"/>
    </row>
    <row r="101" spans="1:57" hidden="1">
      <c r="A101" s="37"/>
      <c r="B101" s="37"/>
      <c r="C101" s="37"/>
      <c r="D101" s="38" t="s">
        <v>4845</v>
      </c>
      <c r="E101" s="38" t="s">
        <v>4846</v>
      </c>
      <c r="F101" s="38" t="s">
        <v>4847</v>
      </c>
      <c r="G101" s="38" t="s">
        <v>4845</v>
      </c>
      <c r="H101" s="38" t="s">
        <v>4846</v>
      </c>
      <c r="I101" s="38" t="s">
        <v>4847</v>
      </c>
      <c r="J101" s="38" t="s">
        <v>4845</v>
      </c>
      <c r="K101" s="38" t="s">
        <v>4846</v>
      </c>
      <c r="L101" s="38" t="s">
        <v>4847</v>
      </c>
      <c r="M101" s="38" t="s">
        <v>4845</v>
      </c>
      <c r="N101" s="38" t="s">
        <v>4846</v>
      </c>
      <c r="O101" s="38" t="s">
        <v>4847</v>
      </c>
      <c r="P101" s="38" t="s">
        <v>4845</v>
      </c>
      <c r="Q101" s="38" t="s">
        <v>4846</v>
      </c>
      <c r="R101" s="38" t="s">
        <v>4847</v>
      </c>
      <c r="S101" s="38" t="s">
        <v>4845</v>
      </c>
      <c r="T101" s="38" t="s">
        <v>4846</v>
      </c>
      <c r="U101" s="38" t="s">
        <v>4847</v>
      </c>
      <c r="V101" s="38" t="s">
        <v>4845</v>
      </c>
      <c r="W101" s="38" t="s">
        <v>4846</v>
      </c>
      <c r="X101" s="38" t="s">
        <v>4847</v>
      </c>
      <c r="Y101" s="38" t="s">
        <v>4845</v>
      </c>
      <c r="Z101" s="38" t="s">
        <v>4846</v>
      </c>
      <c r="AA101" s="38" t="s">
        <v>4847</v>
      </c>
      <c r="AB101" s="38" t="s">
        <v>4845</v>
      </c>
      <c r="AC101" s="38" t="s">
        <v>4846</v>
      </c>
      <c r="AD101" s="38" t="s">
        <v>4847</v>
      </c>
      <c r="AE101" s="38" t="s">
        <v>4845</v>
      </c>
      <c r="AF101" s="38" t="s">
        <v>4846</v>
      </c>
      <c r="AG101" s="38" t="s">
        <v>4847</v>
      </c>
      <c r="AH101" s="38" t="s">
        <v>4845</v>
      </c>
      <c r="AI101" s="38" t="s">
        <v>4846</v>
      </c>
      <c r="AJ101" s="38" t="s">
        <v>4847</v>
      </c>
      <c r="AK101" s="38" t="s">
        <v>4845</v>
      </c>
      <c r="AL101" s="38" t="s">
        <v>4846</v>
      </c>
      <c r="AM101" s="38" t="s">
        <v>4847</v>
      </c>
      <c r="AN101" s="38" t="s">
        <v>4845</v>
      </c>
      <c r="AO101" s="38" t="s">
        <v>4846</v>
      </c>
      <c r="AP101" s="38" t="s">
        <v>4847</v>
      </c>
      <c r="AQ101" s="38" t="s">
        <v>4845</v>
      </c>
      <c r="AR101" s="38" t="s">
        <v>4846</v>
      </c>
      <c r="AS101" s="38" t="s">
        <v>4847</v>
      </c>
      <c r="AT101" s="38" t="s">
        <v>4845</v>
      </c>
      <c r="AU101" s="38" t="s">
        <v>4846</v>
      </c>
      <c r="AV101" s="38" t="s">
        <v>4847</v>
      </c>
      <c r="AW101" s="38" t="s">
        <v>4845</v>
      </c>
      <c r="AX101" s="38" t="s">
        <v>4846</v>
      </c>
      <c r="AY101" s="38" t="s">
        <v>4847</v>
      </c>
      <c r="AZ101" s="38" t="s">
        <v>4845</v>
      </c>
      <c r="BA101" s="38" t="s">
        <v>4846</v>
      </c>
      <c r="BB101" s="38" t="s">
        <v>4847</v>
      </c>
      <c r="BC101" s="38" t="s">
        <v>4845</v>
      </c>
      <c r="BD101" s="38" t="s">
        <v>4846</v>
      </c>
      <c r="BE101" s="38" t="s">
        <v>4847</v>
      </c>
    </row>
    <row r="102" spans="1:57" hidden="1">
      <c r="A102" s="37"/>
      <c r="B102" s="37"/>
      <c r="C102" s="37"/>
      <c r="D102" s="43" t="s">
        <v>4848</v>
      </c>
      <c r="E102" s="43" t="s">
        <v>4848</v>
      </c>
      <c r="F102" s="43" t="s">
        <v>4848</v>
      </c>
      <c r="G102" s="43" t="s">
        <v>4848</v>
      </c>
      <c r="H102" s="43" t="s">
        <v>4848</v>
      </c>
      <c r="I102" s="43" t="s">
        <v>4915</v>
      </c>
      <c r="J102" s="43" t="s">
        <v>4848</v>
      </c>
      <c r="K102" s="43" t="s">
        <v>4848</v>
      </c>
      <c r="L102" s="43" t="s">
        <v>4848</v>
      </c>
      <c r="M102" s="43" t="s">
        <v>4848</v>
      </c>
      <c r="N102" s="43" t="s">
        <v>4848</v>
      </c>
      <c r="O102" s="43" t="s">
        <v>4915</v>
      </c>
      <c r="P102" s="43" t="s">
        <v>4848</v>
      </c>
      <c r="Q102" s="43" t="s">
        <v>4848</v>
      </c>
      <c r="R102" s="43" t="s">
        <v>4848</v>
      </c>
      <c r="S102" s="43" t="s">
        <v>4848</v>
      </c>
      <c r="T102" s="43" t="s">
        <v>4848</v>
      </c>
      <c r="U102" s="43" t="s">
        <v>4915</v>
      </c>
      <c r="V102" s="43" t="s">
        <v>4848</v>
      </c>
      <c r="W102" s="43" t="s">
        <v>4848</v>
      </c>
      <c r="X102" s="43" t="s">
        <v>4848</v>
      </c>
      <c r="Y102" s="43" t="s">
        <v>4848</v>
      </c>
      <c r="Z102" s="43" t="s">
        <v>4848</v>
      </c>
      <c r="AA102" s="43" t="s">
        <v>4915</v>
      </c>
      <c r="AB102" s="43" t="s">
        <v>4848</v>
      </c>
      <c r="AC102" s="43" t="s">
        <v>4848</v>
      </c>
      <c r="AD102" s="43" t="s">
        <v>4848</v>
      </c>
      <c r="AE102" s="43" t="s">
        <v>4848</v>
      </c>
      <c r="AF102" s="43" t="s">
        <v>4848</v>
      </c>
      <c r="AG102" s="43" t="s">
        <v>4915</v>
      </c>
      <c r="AH102" s="43" t="s">
        <v>4848</v>
      </c>
      <c r="AI102" s="43" t="s">
        <v>4848</v>
      </c>
      <c r="AJ102" s="43" t="s">
        <v>4848</v>
      </c>
      <c r="AK102" s="43" t="s">
        <v>4848</v>
      </c>
      <c r="AL102" s="43" t="s">
        <v>4848</v>
      </c>
      <c r="AM102" s="43" t="s">
        <v>4915</v>
      </c>
      <c r="AN102" s="43" t="s">
        <v>4848</v>
      </c>
      <c r="AO102" s="43" t="s">
        <v>4848</v>
      </c>
      <c r="AP102" s="43" t="s">
        <v>4848</v>
      </c>
      <c r="AQ102" s="43" t="s">
        <v>4848</v>
      </c>
      <c r="AR102" s="43" t="s">
        <v>4848</v>
      </c>
      <c r="AS102" s="43" t="s">
        <v>4915</v>
      </c>
      <c r="AT102" s="43" t="s">
        <v>4848</v>
      </c>
      <c r="AU102" s="43" t="s">
        <v>4848</v>
      </c>
      <c r="AV102" s="43" t="s">
        <v>4848</v>
      </c>
      <c r="AW102" s="43" t="s">
        <v>4848</v>
      </c>
      <c r="AX102" s="43" t="s">
        <v>4848</v>
      </c>
      <c r="AY102" s="43" t="s">
        <v>4915</v>
      </c>
      <c r="AZ102" s="43" t="s">
        <v>4848</v>
      </c>
      <c r="BA102" s="43" t="s">
        <v>4848</v>
      </c>
      <c r="BB102" s="43" t="s">
        <v>4848</v>
      </c>
      <c r="BC102" s="43" t="s">
        <v>4848</v>
      </c>
      <c r="BD102" s="43" t="s">
        <v>4848</v>
      </c>
      <c r="BE102" s="43" t="s">
        <v>4915</v>
      </c>
    </row>
    <row r="103" spans="1:57" hidden="1">
      <c r="A103" s="44" t="s">
        <v>4849</v>
      </c>
      <c r="B103" s="45"/>
      <c r="C103" s="37"/>
      <c r="D103" s="43"/>
      <c r="E103" s="43"/>
      <c r="F103" s="43"/>
      <c r="G103" s="70"/>
      <c r="H103" s="70"/>
      <c r="I103" s="71"/>
      <c r="J103" s="43"/>
      <c r="K103" s="43"/>
      <c r="L103" s="43"/>
      <c r="M103" s="70"/>
      <c r="N103" s="70"/>
      <c r="O103" s="71"/>
      <c r="P103" s="43"/>
      <c r="Q103" s="43"/>
      <c r="R103" s="43"/>
      <c r="S103" s="43"/>
      <c r="T103" s="70"/>
      <c r="U103" s="71"/>
      <c r="V103" s="43"/>
      <c r="W103" s="43"/>
      <c r="X103" s="43"/>
      <c r="Y103" s="43"/>
      <c r="Z103" s="70"/>
      <c r="AA103" s="71"/>
      <c r="AB103" s="43"/>
      <c r="AC103" s="43"/>
      <c r="AD103" s="43"/>
      <c r="AE103" s="43"/>
      <c r="AF103" s="70"/>
      <c r="AG103" s="71"/>
      <c r="AH103" s="43"/>
      <c r="AI103" s="43"/>
      <c r="AJ103" s="43"/>
      <c r="AK103" s="43"/>
      <c r="AL103" s="70"/>
      <c r="AM103" s="71"/>
      <c r="AN103" s="43"/>
      <c r="AO103" s="43"/>
      <c r="AP103" s="43"/>
      <c r="AQ103" s="43"/>
      <c r="AR103" s="70"/>
      <c r="AS103" s="71"/>
      <c r="AT103" s="43"/>
      <c r="AU103" s="43"/>
      <c r="AV103" s="43"/>
      <c r="AW103" s="43"/>
      <c r="AX103" s="70"/>
      <c r="AY103" s="71"/>
      <c r="AZ103" s="43"/>
      <c r="BA103" s="43"/>
      <c r="BB103" s="43"/>
      <c r="BC103" s="70"/>
      <c r="BD103" s="71"/>
    </row>
    <row r="104" spans="1:57" hidden="1">
      <c r="A104" s="48"/>
      <c r="B104" s="49" t="s">
        <v>4850</v>
      </c>
      <c r="C104" s="67">
        <v>1</v>
      </c>
      <c r="D104" s="72">
        <f>A125997278V_Latest</f>
        <v>245.21799999999999</v>
      </c>
      <c r="E104" s="72">
        <f>A126000878K_Latest</f>
        <v>138.44200000000001</v>
      </c>
      <c r="F104" s="72">
        <f>A125999078L_Latest</f>
        <v>106.776</v>
      </c>
      <c r="G104" s="72">
        <f>A125991878R_Latest</f>
        <v>709.28200000000004</v>
      </c>
      <c r="H104" s="72">
        <f>A125995478A_Latest</f>
        <v>364.76400000000001</v>
      </c>
      <c r="I104" s="72">
        <f>A125993678J_Latest</f>
        <v>344.51799999999997</v>
      </c>
      <c r="J104" s="72">
        <f>A125997278V_Latest</f>
        <v>245.21799999999999</v>
      </c>
      <c r="K104" s="72">
        <f>A126000878K_Latest</f>
        <v>138.44200000000001</v>
      </c>
      <c r="L104" s="72">
        <f>A125999078L_Latest</f>
        <v>106.776</v>
      </c>
      <c r="M104" s="72">
        <f>A125991878R_Latest</f>
        <v>709.28200000000004</v>
      </c>
      <c r="N104" s="72">
        <f>A125995478A_Latest</f>
        <v>364.76400000000001</v>
      </c>
      <c r="O104" s="72">
        <f>A125993678J_Latest</f>
        <v>344.51799999999997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</row>
    <row r="105" spans="1:57" hidden="1">
      <c r="A105" s="48"/>
      <c r="B105" s="49" t="s">
        <v>4851</v>
      </c>
      <c r="C105" s="67">
        <v>2</v>
      </c>
      <c r="D105" s="72">
        <f>A125996478V_Latest</f>
        <v>207.54400000000001</v>
      </c>
      <c r="E105" s="72">
        <f>A126000078L_Latest</f>
        <v>106.789</v>
      </c>
      <c r="F105" s="72">
        <f>A125998278L_Latest</f>
        <v>100.755</v>
      </c>
      <c r="G105" s="72">
        <f>A125991078T_Latest</f>
        <v>567.89400000000001</v>
      </c>
      <c r="H105" s="72">
        <f>A125994678A_Latest</f>
        <v>278.24099999999999</v>
      </c>
      <c r="I105" s="72">
        <f>A125992878J_Latest</f>
        <v>289.65300000000002</v>
      </c>
      <c r="J105" s="72"/>
      <c r="K105" s="72"/>
      <c r="L105" s="72"/>
      <c r="M105" s="72"/>
      <c r="N105" s="72"/>
      <c r="O105" s="72"/>
      <c r="P105" s="72">
        <f>A125996478V_Latest</f>
        <v>207.54400000000001</v>
      </c>
      <c r="Q105" s="72">
        <f>A126000078L_Latest</f>
        <v>106.789</v>
      </c>
      <c r="R105" s="72">
        <f>A125998278L_Latest</f>
        <v>100.755</v>
      </c>
      <c r="S105" s="72">
        <f>A125991078T_Latest</f>
        <v>567.89400000000001</v>
      </c>
      <c r="T105" s="72">
        <f>A125994678A_Latest</f>
        <v>278.24099999999999</v>
      </c>
      <c r="U105" s="72">
        <f>A125992878J_Latest</f>
        <v>289.65300000000002</v>
      </c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</row>
    <row r="106" spans="1:57" hidden="1">
      <c r="A106" s="48"/>
      <c r="B106" s="49" t="s">
        <v>4852</v>
      </c>
      <c r="C106" s="67">
        <v>3</v>
      </c>
      <c r="D106" s="72">
        <f>A125997478L_Latest</f>
        <v>170.29499999999999</v>
      </c>
      <c r="E106" s="72">
        <f>A126001078F_Latest</f>
        <v>94.795000000000002</v>
      </c>
      <c r="F106" s="72">
        <f>A125999278F_Latest</f>
        <v>75.498999999999995</v>
      </c>
      <c r="G106" s="72">
        <f>A125992078K_Latest</f>
        <v>490.89499999999998</v>
      </c>
      <c r="H106" s="72">
        <f>A125995678V_Latest</f>
        <v>242.14500000000001</v>
      </c>
      <c r="I106" s="72">
        <f>A125993878A_Latest</f>
        <v>248.749</v>
      </c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>
        <f>A125997478L_Latest</f>
        <v>170.29499999999999</v>
      </c>
      <c r="W106" s="72">
        <f>A126001078F_Latest</f>
        <v>94.795000000000002</v>
      </c>
      <c r="X106" s="72">
        <f>A125999278F_Latest</f>
        <v>75.498999999999995</v>
      </c>
      <c r="Y106" s="72">
        <f>A125992078K_Latest</f>
        <v>490.89499999999998</v>
      </c>
      <c r="Z106" s="72">
        <f>A125995678V_Latest</f>
        <v>242.14500000000001</v>
      </c>
      <c r="AA106" s="72">
        <f>A125993878A_Latest</f>
        <v>248.749</v>
      </c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</row>
    <row r="107" spans="1:57" hidden="1">
      <c r="A107" s="48"/>
      <c r="B107" s="49" t="s">
        <v>4853</v>
      </c>
      <c r="C107" s="67">
        <v>4</v>
      </c>
      <c r="D107" s="72">
        <f>A125997678F_Latest</f>
        <v>61.171999999999997</v>
      </c>
      <c r="E107" s="72">
        <f>A126001278X_Latest</f>
        <v>32.719000000000001</v>
      </c>
      <c r="F107" s="72">
        <f>A125999478X_Latest</f>
        <v>28.452999999999999</v>
      </c>
      <c r="G107" s="72">
        <f>A125992278C_Latest</f>
        <v>126.298</v>
      </c>
      <c r="H107" s="72">
        <f>A125995878L_Latest</f>
        <v>65.846999999999994</v>
      </c>
      <c r="I107" s="72">
        <f>A125994078W_Latest</f>
        <v>60.451000000000001</v>
      </c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>
        <f>A125997678F_Latest</f>
        <v>61.171999999999997</v>
      </c>
      <c r="AC107" s="72">
        <f>A126001278X_Latest</f>
        <v>32.719000000000001</v>
      </c>
      <c r="AD107" s="72">
        <f>A125999478X_Latest</f>
        <v>28.452999999999999</v>
      </c>
      <c r="AE107" s="72">
        <f>A125992278C_Latest</f>
        <v>126.298</v>
      </c>
      <c r="AF107" s="72">
        <f>A125995878L_Latest</f>
        <v>65.846999999999994</v>
      </c>
      <c r="AG107" s="72">
        <f>A125994078W_Latest</f>
        <v>60.451000000000001</v>
      </c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</row>
    <row r="108" spans="1:57" hidden="1">
      <c r="A108" s="48"/>
      <c r="B108" s="49" t="s">
        <v>4854</v>
      </c>
      <c r="C108" s="67">
        <v>5</v>
      </c>
      <c r="D108" s="72">
        <f>A125996678L_Latest</f>
        <v>89.087000000000003</v>
      </c>
      <c r="E108" s="72">
        <f>A126000278F_Latest</f>
        <v>51.951999999999998</v>
      </c>
      <c r="F108" s="72">
        <f>A125998478F_Latest</f>
        <v>37.134999999999998</v>
      </c>
      <c r="G108" s="72">
        <f>A125991278K_Latest</f>
        <v>266.66399999999999</v>
      </c>
      <c r="H108" s="72">
        <f>A125994878V_Latest</f>
        <v>136.78</v>
      </c>
      <c r="I108" s="72">
        <f>A125993078C_Latest</f>
        <v>129.88399999999999</v>
      </c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>
        <f>A125996678L_Latest</f>
        <v>89.087000000000003</v>
      </c>
      <c r="AI108" s="72">
        <f>A126000278F_Latest</f>
        <v>51.951999999999998</v>
      </c>
      <c r="AJ108" s="72">
        <f>A125998478F_Latest</f>
        <v>37.134999999999998</v>
      </c>
      <c r="AK108" s="72">
        <f>A125991278K_Latest</f>
        <v>266.66399999999999</v>
      </c>
      <c r="AL108" s="72">
        <f>A125994878V_Latest</f>
        <v>136.78</v>
      </c>
      <c r="AM108" s="72">
        <f>A125993078C_Latest</f>
        <v>129.88399999999999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</row>
    <row r="109" spans="1:57" hidden="1">
      <c r="A109" s="48"/>
      <c r="B109" s="49" t="s">
        <v>4855</v>
      </c>
      <c r="C109" s="67">
        <v>6</v>
      </c>
      <c r="D109" s="72">
        <f>A125996878F_Latest</f>
        <v>15.867000000000001</v>
      </c>
      <c r="E109" s="72">
        <f>A126000478X_Latest</f>
        <v>9.1829999999999998</v>
      </c>
      <c r="F109" s="72">
        <f>A125998678X_Latest</f>
        <v>6.6840000000000002</v>
      </c>
      <c r="G109" s="72">
        <f>A125991478C_Latest</f>
        <v>47.728999999999999</v>
      </c>
      <c r="H109" s="72">
        <f>A125995078R_Latest</f>
        <v>24.622</v>
      </c>
      <c r="I109" s="72">
        <f>A125993278W_Latest</f>
        <v>23.106999999999999</v>
      </c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>
        <f>A125996878F_Latest</f>
        <v>15.867000000000001</v>
      </c>
      <c r="AO109" s="72">
        <f>A126000478X_Latest</f>
        <v>9.1829999999999998</v>
      </c>
      <c r="AP109" s="72">
        <f>A125998678X_Latest</f>
        <v>6.6840000000000002</v>
      </c>
      <c r="AQ109" s="72">
        <f>A125991478C_Latest</f>
        <v>47.728999999999999</v>
      </c>
      <c r="AR109" s="72">
        <f>A125995078R_Latest</f>
        <v>24.622</v>
      </c>
      <c r="AS109" s="72">
        <f>A125993278W_Latest</f>
        <v>23.106999999999999</v>
      </c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</row>
    <row r="110" spans="1:57" hidden="1">
      <c r="A110" s="48"/>
      <c r="B110" s="49" t="s">
        <v>4856</v>
      </c>
      <c r="C110" s="67">
        <v>7</v>
      </c>
      <c r="D110" s="72">
        <f>A125997078A_Latest</f>
        <v>5.54</v>
      </c>
      <c r="E110" s="72">
        <f>A126000678T_Latest</f>
        <v>1.833</v>
      </c>
      <c r="F110" s="72">
        <f>A125998878T_Latest</f>
        <v>3.7069999999999999</v>
      </c>
      <c r="G110" s="72">
        <f>A125991678W_Latest</f>
        <v>21.946000000000002</v>
      </c>
      <c r="H110" s="72">
        <f>A125995278J_Latest</f>
        <v>11.702999999999999</v>
      </c>
      <c r="I110" s="72">
        <f>A125993478R_Latest</f>
        <v>10.243</v>
      </c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>
        <f>A125997078A_Latest</f>
        <v>5.54</v>
      </c>
      <c r="AU110" s="72">
        <f>A126000678T_Latest</f>
        <v>1.833</v>
      </c>
      <c r="AV110" s="72">
        <f>A125998878T_Latest</f>
        <v>3.7069999999999999</v>
      </c>
      <c r="AW110" s="72">
        <f>A125991678W_Latest</f>
        <v>21.946000000000002</v>
      </c>
      <c r="AX110" s="72">
        <f>A125995278J_Latest</f>
        <v>11.702999999999999</v>
      </c>
      <c r="AY110" s="72">
        <f>A125993478R_Latest</f>
        <v>10.243</v>
      </c>
      <c r="AZ110" s="72"/>
      <c r="BA110" s="72"/>
      <c r="BB110" s="72"/>
      <c r="BC110" s="72"/>
      <c r="BD110" s="72"/>
      <c r="BE110" s="72"/>
    </row>
    <row r="111" spans="1:57" hidden="1">
      <c r="A111" s="48"/>
      <c r="B111" s="49" t="s">
        <v>4857</v>
      </c>
      <c r="C111" s="67">
        <v>8</v>
      </c>
      <c r="D111" s="72">
        <f>A125996278A_Latest</f>
        <v>10.208</v>
      </c>
      <c r="E111" s="72">
        <f>A125999878K_Latest</f>
        <v>5.0179999999999998</v>
      </c>
      <c r="F111" s="72">
        <f>A125998078V_Latest</f>
        <v>5.19</v>
      </c>
      <c r="G111" s="72">
        <f>A125990878W_Latest</f>
        <v>46.256</v>
      </c>
      <c r="H111" s="72">
        <f>A125994478J_Latest</f>
        <v>20.756</v>
      </c>
      <c r="I111" s="72">
        <f>A125992678R_Latest</f>
        <v>25.5</v>
      </c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>
        <f>A125996278A_Latest</f>
        <v>10.208</v>
      </c>
      <c r="BA111" s="72">
        <f>A125999878K_Latest</f>
        <v>5.0179999999999998</v>
      </c>
      <c r="BB111" s="72">
        <f>A125998078V_Latest</f>
        <v>5.19</v>
      </c>
      <c r="BC111" s="72">
        <f>A125990878W_Latest</f>
        <v>46.256</v>
      </c>
      <c r="BD111" s="72">
        <f>A125994478J_Latest</f>
        <v>20.756</v>
      </c>
      <c r="BE111" s="72">
        <f>A125992678R_Latest</f>
        <v>25.5</v>
      </c>
    </row>
    <row r="112" spans="1:57" hidden="1">
      <c r="A112" s="44" t="s">
        <v>4858</v>
      </c>
      <c r="B112" s="50"/>
      <c r="C112" s="67">
        <v>9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</row>
    <row r="113" spans="1:57" hidden="1">
      <c r="A113" s="44"/>
      <c r="B113" s="49" t="s">
        <v>4859</v>
      </c>
      <c r="C113" s="67">
        <v>10</v>
      </c>
      <c r="D113" s="72">
        <f>A125996210F_Latest</f>
        <v>790.79700000000003</v>
      </c>
      <c r="E113" s="72">
        <f>A125999810R_Latest</f>
        <v>432.89699999999999</v>
      </c>
      <c r="F113" s="72">
        <f>A125998010X_Latest</f>
        <v>357.90100000000001</v>
      </c>
      <c r="G113" s="72">
        <f>A125990810A_Latest</f>
        <v>2255.3789999999999</v>
      </c>
      <c r="H113" s="72">
        <f>A125994410L_Latest</f>
        <v>1131.239</v>
      </c>
      <c r="I113" s="72">
        <f>A125992610V_Latest</f>
        <v>1124.1410000000001</v>
      </c>
      <c r="J113" s="72">
        <f>A125997410T_Latest</f>
        <v>240.38300000000001</v>
      </c>
      <c r="K113" s="72">
        <f>A126001010K_Latest</f>
        <v>135.185</v>
      </c>
      <c r="L113" s="72">
        <f>A125999210K_Latest</f>
        <v>105.19799999999999</v>
      </c>
      <c r="M113" s="72">
        <f>A125992010R_Latest</f>
        <v>705.29899999999998</v>
      </c>
      <c r="N113" s="72">
        <f>A125995610X_Latest</f>
        <v>362.12299999999999</v>
      </c>
      <c r="O113" s="72">
        <f>A125993810F_Latest</f>
        <v>343.17599999999999</v>
      </c>
      <c r="P113" s="72">
        <f>A125996610T_Latest</f>
        <v>203.52699999999999</v>
      </c>
      <c r="Q113" s="72">
        <f>A126000210K_Latest</f>
        <v>105.398</v>
      </c>
      <c r="R113" s="72">
        <f>A125998410K_Latest</f>
        <v>98.13</v>
      </c>
      <c r="S113" s="72">
        <f>A125991210R_Latest</f>
        <v>562.55200000000002</v>
      </c>
      <c r="T113" s="72">
        <f>A125994810X_Latest</f>
        <v>274.52999999999997</v>
      </c>
      <c r="U113" s="72">
        <f>A125993010J_Latest</f>
        <v>288.02100000000002</v>
      </c>
      <c r="V113" s="72">
        <f>A125997610K_Latest</f>
        <v>167.57300000000001</v>
      </c>
      <c r="W113" s="72">
        <f>A126001210C_Latest</f>
        <v>92.825999999999993</v>
      </c>
      <c r="X113" s="72">
        <f>A125999410C_Latest</f>
        <v>74.747</v>
      </c>
      <c r="Y113" s="72">
        <f>A125992210J_Latest</f>
        <v>485.12599999999998</v>
      </c>
      <c r="Z113" s="72">
        <f>A125995810T_Latest</f>
        <v>238.82499999999999</v>
      </c>
      <c r="AA113" s="72">
        <f>A125994010A_Latest</f>
        <v>246.30199999999999</v>
      </c>
      <c r="AB113" s="72">
        <f>A125997810C_Latest</f>
        <v>60.396000000000001</v>
      </c>
      <c r="AC113" s="72">
        <f>A126001410W_Latest</f>
        <v>31.943000000000001</v>
      </c>
      <c r="AD113" s="72">
        <f>A125999610W_Latest</f>
        <v>28.452999999999999</v>
      </c>
      <c r="AE113" s="72">
        <f>A125992410A_Latest</f>
        <v>125.101</v>
      </c>
      <c r="AF113" s="72">
        <f>A125996010L_Latest</f>
        <v>65.198999999999998</v>
      </c>
      <c r="AG113" s="72">
        <f>A125994210V_Latest</f>
        <v>59.902000000000001</v>
      </c>
      <c r="AH113" s="72">
        <f>A125996810K_Latest</f>
        <v>87.751999999999995</v>
      </c>
      <c r="AI113" s="72">
        <f>A126000410C_Latest</f>
        <v>51.62</v>
      </c>
      <c r="AJ113" s="72">
        <f>A125998610C_Latest</f>
        <v>36.131999999999998</v>
      </c>
      <c r="AK113" s="72">
        <f>A125991410J_Latest</f>
        <v>263.084</v>
      </c>
      <c r="AL113" s="72">
        <f>A125995010V_Latest</f>
        <v>134.41300000000001</v>
      </c>
      <c r="AM113" s="72">
        <f>A125993210A_Latest</f>
        <v>128.672</v>
      </c>
      <c r="AN113" s="72">
        <f>A125997010F_Latest</f>
        <v>15.69</v>
      </c>
      <c r="AO113" s="72">
        <f>A126000610W_Latest</f>
        <v>9.0739999999999998</v>
      </c>
      <c r="AP113" s="72">
        <f>A125998810W_Latest</f>
        <v>6.6159999999999997</v>
      </c>
      <c r="AQ113" s="72">
        <f>A125991610A_Latest</f>
        <v>47.014000000000003</v>
      </c>
      <c r="AR113" s="72">
        <f>A125995210L_Latest</f>
        <v>24.12</v>
      </c>
      <c r="AS113" s="72">
        <f>A125993410V_Latest</f>
        <v>22.893999999999998</v>
      </c>
      <c r="AT113" s="72">
        <f>A125997210X_Latest</f>
        <v>5.3639999999999999</v>
      </c>
      <c r="AU113" s="72">
        <f>A126000810R_Latest</f>
        <v>1.833</v>
      </c>
      <c r="AV113" s="72">
        <f>A125999010T_Latest</f>
        <v>3.5310000000000001</v>
      </c>
      <c r="AW113" s="72">
        <f>A125991810V_Latest</f>
        <v>21.567</v>
      </c>
      <c r="AX113" s="72">
        <f>A125995410F_Latest</f>
        <v>11.612</v>
      </c>
      <c r="AY113" s="72">
        <f>A125993610L_Latest</f>
        <v>9.9550000000000001</v>
      </c>
      <c r="AZ113" s="72">
        <f>A125996410X_Latest</f>
        <v>10.111000000000001</v>
      </c>
      <c r="BA113" s="72">
        <f>A126000010T_Latest</f>
        <v>5.0179999999999998</v>
      </c>
      <c r="BB113" s="72">
        <f>A125998210T_Latest</f>
        <v>5.093</v>
      </c>
      <c r="BC113" s="72">
        <f>A125991010W_Latest</f>
        <v>45.636000000000003</v>
      </c>
      <c r="BD113" s="72">
        <f>A125994610F_Latest</f>
        <v>20.417000000000002</v>
      </c>
      <c r="BE113" s="72">
        <f>A125992810L_Latest</f>
        <v>25.219000000000001</v>
      </c>
    </row>
    <row r="114" spans="1:57" hidden="1">
      <c r="A114" s="48"/>
      <c r="B114" s="51" t="s">
        <v>4860</v>
      </c>
      <c r="C114" s="67">
        <v>11</v>
      </c>
      <c r="D114" s="72">
        <f>A125996142R_Latest</f>
        <v>278.41699999999997</v>
      </c>
      <c r="E114" s="72">
        <f>A125999742X_Latest</f>
        <v>158.47900000000001</v>
      </c>
      <c r="F114" s="72">
        <f>A125997942F_Latest</f>
        <v>119.938</v>
      </c>
      <c r="G114" s="72">
        <f>A125990742K_Latest</f>
        <v>742.04100000000005</v>
      </c>
      <c r="H114" s="72">
        <f>A125994342W_Latest</f>
        <v>363.79700000000003</v>
      </c>
      <c r="I114" s="72">
        <f>A125992542C_Latest</f>
        <v>378.24400000000003</v>
      </c>
      <c r="J114" s="72">
        <f>A125997342A_Latest</f>
        <v>79.522000000000006</v>
      </c>
      <c r="K114" s="72">
        <f>A126000942T_Latest</f>
        <v>42.65</v>
      </c>
      <c r="L114" s="72">
        <f>A125999142V_Latest</f>
        <v>36.872</v>
      </c>
      <c r="M114" s="72">
        <f>A125991942W_Latest</f>
        <v>230.267</v>
      </c>
      <c r="N114" s="72">
        <f>A125995542J_Latest</f>
        <v>124.92700000000001</v>
      </c>
      <c r="O114" s="72">
        <f>A125993742R_Latest</f>
        <v>105.34</v>
      </c>
      <c r="P114" s="72">
        <f>A125996542A_Latest</f>
        <v>67.55</v>
      </c>
      <c r="Q114" s="72">
        <f>A126000142V_Latest</f>
        <v>35.35</v>
      </c>
      <c r="R114" s="72">
        <f>A125998342V_Latest</f>
        <v>32.200000000000003</v>
      </c>
      <c r="S114" s="72">
        <f>A125991142X_Latest</f>
        <v>186.38300000000001</v>
      </c>
      <c r="T114" s="72">
        <f>A125994742J_Latest</f>
        <v>85.605999999999995</v>
      </c>
      <c r="U114" s="72">
        <f>A125992942R_Latest</f>
        <v>100.777</v>
      </c>
      <c r="V114" s="72">
        <f>A125997542V_Latest</f>
        <v>64.769000000000005</v>
      </c>
      <c r="W114" s="72">
        <f>A126001142L_Latest</f>
        <v>39.03</v>
      </c>
      <c r="X114" s="72">
        <f>A125999342L_Latest</f>
        <v>25.739000000000001</v>
      </c>
      <c r="Y114" s="72">
        <f>A125992142T_Latest</f>
        <v>161.95099999999999</v>
      </c>
      <c r="Z114" s="72">
        <f>A125995742A_Latest</f>
        <v>74.87</v>
      </c>
      <c r="AA114" s="72">
        <f>A125993942J_Latest</f>
        <v>87.081000000000003</v>
      </c>
      <c r="AB114" s="72">
        <f>A125997742L_Latest</f>
        <v>24.506</v>
      </c>
      <c r="AC114" s="72">
        <f>A126001342F_Latest</f>
        <v>14.276</v>
      </c>
      <c r="AD114" s="72">
        <f>A125999542F_Latest</f>
        <v>10.23</v>
      </c>
      <c r="AE114" s="72">
        <f>A125992342K_Latest</f>
        <v>43.832000000000001</v>
      </c>
      <c r="AF114" s="72">
        <f>A125995942V_Latest</f>
        <v>21.734000000000002</v>
      </c>
      <c r="AG114" s="72">
        <f>A125994142C_Latest</f>
        <v>22.097999999999999</v>
      </c>
      <c r="AH114" s="72">
        <f>A125996742V_Latest</f>
        <v>31.481999999999999</v>
      </c>
      <c r="AI114" s="72">
        <f>A126000342L_Latest</f>
        <v>21.013999999999999</v>
      </c>
      <c r="AJ114" s="72">
        <f>A125998542L_Latest</f>
        <v>10.468999999999999</v>
      </c>
      <c r="AK114" s="72">
        <f>A125991342T_Latest</f>
        <v>83.355000000000004</v>
      </c>
      <c r="AL114" s="72">
        <f>A125994942A_Latest</f>
        <v>39.493000000000002</v>
      </c>
      <c r="AM114" s="72">
        <f>A125993142K_Latest</f>
        <v>43.860999999999997</v>
      </c>
      <c r="AN114" s="72">
        <f>A125996942L_Latest</f>
        <v>5.4429999999999996</v>
      </c>
      <c r="AO114" s="72">
        <f>A126000542F_Latest</f>
        <v>3.6059999999999999</v>
      </c>
      <c r="AP114" s="72">
        <f>A125998742F_Latest</f>
        <v>1.837</v>
      </c>
      <c r="AQ114" s="72">
        <f>A125991542K_Latest</f>
        <v>16.106999999999999</v>
      </c>
      <c r="AR114" s="72">
        <f>A125995142W_Latest</f>
        <v>8.9</v>
      </c>
      <c r="AS114" s="72">
        <f>A125993342C_Latest</f>
        <v>7.2069999999999999</v>
      </c>
      <c r="AT114" s="72">
        <f>A125997142J_Latest</f>
        <v>1.601</v>
      </c>
      <c r="AU114" s="72">
        <f>A126000742X_Latest</f>
        <v>0.57299999999999995</v>
      </c>
      <c r="AV114" s="72">
        <f>A125998942X_Latest</f>
        <v>1.028</v>
      </c>
      <c r="AW114" s="72">
        <f>A125991742C_Latest</f>
        <v>6.1459999999999999</v>
      </c>
      <c r="AX114" s="72">
        <f>A125995342R_Latest</f>
        <v>2.9980000000000002</v>
      </c>
      <c r="AY114" s="72">
        <f>A125993542W_Latest</f>
        <v>3.1480000000000001</v>
      </c>
      <c r="AZ114" s="72">
        <f>A125996342J_Latest</f>
        <v>3.544</v>
      </c>
      <c r="BA114" s="72">
        <f>A125999942T_Latest</f>
        <v>1.98</v>
      </c>
      <c r="BB114" s="72">
        <f>A125998142A_Latest</f>
        <v>1.5640000000000001</v>
      </c>
      <c r="BC114" s="72">
        <f>A125990942C_Latest</f>
        <v>14</v>
      </c>
      <c r="BD114" s="72">
        <f>A125994542R_Latest</f>
        <v>5.2679999999999998</v>
      </c>
      <c r="BE114" s="72">
        <f>A125992742W_Latest</f>
        <v>8.7319999999999993</v>
      </c>
    </row>
    <row r="115" spans="1:57" hidden="1">
      <c r="A115" s="48"/>
      <c r="B115" s="51" t="s">
        <v>4861</v>
      </c>
      <c r="C115" s="67">
        <v>12</v>
      </c>
      <c r="D115" s="72">
        <f>A125996214R_Latest</f>
        <v>294.81900000000002</v>
      </c>
      <c r="E115" s="72">
        <f>A125999814X_Latest</f>
        <v>157.99</v>
      </c>
      <c r="F115" s="72">
        <f>A125998014J_Latest</f>
        <v>136.82900000000001</v>
      </c>
      <c r="G115" s="72">
        <f>A125990814K_Latest</f>
        <v>1058.98</v>
      </c>
      <c r="H115" s="72">
        <f>A125994414W_Latest</f>
        <v>535.75400000000002</v>
      </c>
      <c r="I115" s="72">
        <f>A125992614C_Latest</f>
        <v>523.226</v>
      </c>
      <c r="J115" s="72">
        <f>A125997414A_Latest</f>
        <v>82.459000000000003</v>
      </c>
      <c r="K115" s="72">
        <f>A126001014V_Latest</f>
        <v>49.128999999999998</v>
      </c>
      <c r="L115" s="72">
        <f>A125999214V_Latest</f>
        <v>33.33</v>
      </c>
      <c r="M115" s="72">
        <f>A125992014X_Latest</f>
        <v>336.21899999999999</v>
      </c>
      <c r="N115" s="72">
        <f>A125995614J_Latest</f>
        <v>164.18899999999999</v>
      </c>
      <c r="O115" s="72">
        <f>A125993814R_Latest</f>
        <v>172.029</v>
      </c>
      <c r="P115" s="72">
        <f>A125996614A_Latest</f>
        <v>88.683000000000007</v>
      </c>
      <c r="Q115" s="72">
        <f>A126000214V_Latest</f>
        <v>47.313000000000002</v>
      </c>
      <c r="R115" s="72">
        <f>A125998414V_Latest</f>
        <v>41.37</v>
      </c>
      <c r="S115" s="72">
        <f>A125991214X_Latest</f>
        <v>271.452</v>
      </c>
      <c r="T115" s="72">
        <f>A125994814J_Latest</f>
        <v>135.82599999999999</v>
      </c>
      <c r="U115" s="72">
        <f>A125993014T_Latest</f>
        <v>135.625</v>
      </c>
      <c r="V115" s="72">
        <f>A125997614V_Latest</f>
        <v>60.966999999999999</v>
      </c>
      <c r="W115" s="72">
        <f>A126001214L_Latest</f>
        <v>31.512</v>
      </c>
      <c r="X115" s="72">
        <f>A125999414L_Latest</f>
        <v>29.454999999999998</v>
      </c>
      <c r="Y115" s="72">
        <f>A125992214T_Latest</f>
        <v>220.77799999999999</v>
      </c>
      <c r="Z115" s="72">
        <f>A125995814A_Latest</f>
        <v>117.65600000000001</v>
      </c>
      <c r="AA115" s="72">
        <f>A125994014K_Latest</f>
        <v>103.122</v>
      </c>
      <c r="AB115" s="72">
        <f>A125997814L_Latest</f>
        <v>19.242000000000001</v>
      </c>
      <c r="AC115" s="72">
        <f>A126001414F_Latest</f>
        <v>8.9640000000000004</v>
      </c>
      <c r="AD115" s="72">
        <f>A125999614F_Latest</f>
        <v>10.276999999999999</v>
      </c>
      <c r="AE115" s="72">
        <f>A125992414K_Latest</f>
        <v>53.942</v>
      </c>
      <c r="AF115" s="72">
        <f>A125996014W_Latest</f>
        <v>28.687000000000001</v>
      </c>
      <c r="AG115" s="72">
        <f>A125994214C_Latest</f>
        <v>25.254000000000001</v>
      </c>
      <c r="AH115" s="72">
        <f>A125996814V_Latest</f>
        <v>31.827999999999999</v>
      </c>
      <c r="AI115" s="72">
        <f>A126000414L_Latest</f>
        <v>15.576000000000001</v>
      </c>
      <c r="AJ115" s="72">
        <f>A125998614L_Latest</f>
        <v>16.251999999999999</v>
      </c>
      <c r="AK115" s="72">
        <f>A125991414T_Latest</f>
        <v>123.086</v>
      </c>
      <c r="AL115" s="72">
        <f>A125995014C_Latest</f>
        <v>63.173999999999999</v>
      </c>
      <c r="AM115" s="72">
        <f>A125993214K_Latest</f>
        <v>59.911999999999999</v>
      </c>
      <c r="AN115" s="72">
        <f>A125997014R_Latest</f>
        <v>5.3789999999999996</v>
      </c>
      <c r="AO115" s="72">
        <f>A126000614F_Latest</f>
        <v>2.78</v>
      </c>
      <c r="AP115" s="72">
        <f>A125998814F_Latest</f>
        <v>2.5990000000000002</v>
      </c>
      <c r="AQ115" s="72">
        <f>A125991614K_Latest</f>
        <v>19.253</v>
      </c>
      <c r="AR115" s="72">
        <f>A125995214W_Latest</f>
        <v>8.8949999999999996</v>
      </c>
      <c r="AS115" s="72">
        <f>A125993414C_Latest</f>
        <v>10.356999999999999</v>
      </c>
      <c r="AT115" s="72">
        <f>A125997214J_Latest</f>
        <v>2.2679999999999998</v>
      </c>
      <c r="AU115" s="72">
        <f>A126000814X_Latest</f>
        <v>0.874</v>
      </c>
      <c r="AV115" s="72">
        <f>A125999014A_Latest</f>
        <v>1.393</v>
      </c>
      <c r="AW115" s="72">
        <f>A125991814C_Latest</f>
        <v>11.536</v>
      </c>
      <c r="AX115" s="72">
        <f>A125995414R_Latest</f>
        <v>6.4530000000000003</v>
      </c>
      <c r="AY115" s="72">
        <f>A125993614W_Latest</f>
        <v>5.0830000000000002</v>
      </c>
      <c r="AZ115" s="72">
        <f>A125996414J_Latest</f>
        <v>3.9929999999999999</v>
      </c>
      <c r="BA115" s="72">
        <f>A126000014A_Latest</f>
        <v>1.84</v>
      </c>
      <c r="BB115" s="72">
        <f>A125998214A_Latest</f>
        <v>2.153</v>
      </c>
      <c r="BC115" s="72">
        <f>A125991014F_Latest</f>
        <v>22.715</v>
      </c>
      <c r="BD115" s="72">
        <f>A125994614R_Latest</f>
        <v>10.872</v>
      </c>
      <c r="BE115" s="72">
        <f>A125992814W_Latest</f>
        <v>11.843</v>
      </c>
    </row>
    <row r="116" spans="1:57" hidden="1">
      <c r="A116" s="48"/>
      <c r="B116" s="52" t="s">
        <v>4862</v>
      </c>
      <c r="C116" s="67">
        <v>13</v>
      </c>
      <c r="D116" s="72">
        <f>A125996218X_Latest</f>
        <v>174.22200000000001</v>
      </c>
      <c r="E116" s="72">
        <f>A125999818J_Latest</f>
        <v>100.643</v>
      </c>
      <c r="F116" s="72">
        <f>A125998018T_Latest</f>
        <v>73.58</v>
      </c>
      <c r="G116" s="72">
        <f>A125990818V_Latest</f>
        <v>650.03200000000004</v>
      </c>
      <c r="H116" s="72">
        <f>A125994418F_Latest</f>
        <v>339.56900000000002</v>
      </c>
      <c r="I116" s="72">
        <f>A125992618L_Latest</f>
        <v>310.46300000000002</v>
      </c>
      <c r="J116" s="72">
        <f>A125997418K_Latest</f>
        <v>49.747</v>
      </c>
      <c r="K116" s="72">
        <f>A126001018C_Latest</f>
        <v>30.802</v>
      </c>
      <c r="L116" s="72">
        <f>A125999218C_Latest</f>
        <v>18.945</v>
      </c>
      <c r="M116" s="72">
        <f>A125992018J_Latest</f>
        <v>205.58099999999999</v>
      </c>
      <c r="N116" s="72">
        <f>A125995618T_Latest</f>
        <v>102.026</v>
      </c>
      <c r="O116" s="72">
        <f>A125993818X_Latest</f>
        <v>103.55500000000001</v>
      </c>
      <c r="P116" s="72">
        <f>A125996618K_Latest</f>
        <v>53.74</v>
      </c>
      <c r="Q116" s="72">
        <f>A126000218C_Latest</f>
        <v>32.076999999999998</v>
      </c>
      <c r="R116" s="72">
        <f>A125998418C_Latest</f>
        <v>21.663</v>
      </c>
      <c r="S116" s="72">
        <f>A125991218J_Latest</f>
        <v>161.21299999999999</v>
      </c>
      <c r="T116" s="72">
        <f>A125994818T_Latest</f>
        <v>84.766000000000005</v>
      </c>
      <c r="U116" s="72">
        <f>A125993018A_Latest</f>
        <v>76.445999999999998</v>
      </c>
      <c r="V116" s="72">
        <f>A125997618C_Latest</f>
        <v>34.543999999999997</v>
      </c>
      <c r="W116" s="72">
        <f>A126001218W_Latest</f>
        <v>18.329999999999998</v>
      </c>
      <c r="X116" s="72">
        <f>A125999418W_Latest</f>
        <v>16.213999999999999</v>
      </c>
      <c r="Y116" s="72">
        <f>A125992218A_Latest</f>
        <v>140.76300000000001</v>
      </c>
      <c r="Z116" s="72">
        <f>A125995818K_Latest</f>
        <v>78.944000000000003</v>
      </c>
      <c r="AA116" s="72">
        <f>A125994018V_Latest</f>
        <v>61.819000000000003</v>
      </c>
      <c r="AB116" s="72">
        <f>A125997818W_Latest</f>
        <v>9.4770000000000003</v>
      </c>
      <c r="AC116" s="72">
        <f>A126001418R_Latest</f>
        <v>4.7850000000000001</v>
      </c>
      <c r="AD116" s="72">
        <f>A125999618R_Latest</f>
        <v>4.6920000000000002</v>
      </c>
      <c r="AE116" s="72">
        <f>A125992418V_Latest</f>
        <v>34.121000000000002</v>
      </c>
      <c r="AF116" s="72">
        <f>A125996018F_Latest</f>
        <v>18.983000000000001</v>
      </c>
      <c r="AG116" s="72">
        <f>A125994218L_Latest</f>
        <v>15.138999999999999</v>
      </c>
      <c r="AH116" s="72">
        <f>A125996818C_Latest</f>
        <v>19.536000000000001</v>
      </c>
      <c r="AI116" s="72">
        <f>A126000418W_Latest</f>
        <v>11.032999999999999</v>
      </c>
      <c r="AJ116" s="72">
        <f>A125998618W_Latest</f>
        <v>8.5030000000000001</v>
      </c>
      <c r="AK116" s="72">
        <f>A125991418A_Latest</f>
        <v>74.585999999999999</v>
      </c>
      <c r="AL116" s="72">
        <f>A125995018L_Latest</f>
        <v>38.457999999999998</v>
      </c>
      <c r="AM116" s="72">
        <f>A125993218V_Latest</f>
        <v>36.128</v>
      </c>
      <c r="AN116" s="72">
        <f>A125997018X_Latest</f>
        <v>3.0529999999999999</v>
      </c>
      <c r="AO116" s="72">
        <f>A126000618R_Latest</f>
        <v>1.673</v>
      </c>
      <c r="AP116" s="72">
        <f>A125998818R_Latest</f>
        <v>1.379</v>
      </c>
      <c r="AQ116" s="72">
        <f>A125991618V_Latest</f>
        <v>13.704000000000001</v>
      </c>
      <c r="AR116" s="72">
        <f>A125995218F_Latest</f>
        <v>6.3109999999999999</v>
      </c>
      <c r="AS116" s="72">
        <f>A125993418L_Latest</f>
        <v>7.3940000000000001</v>
      </c>
      <c r="AT116" s="72">
        <f>A125997218T_Latest</f>
        <v>1.5089999999999999</v>
      </c>
      <c r="AU116" s="72">
        <f>A126000818J_Latest</f>
        <v>0.65100000000000002</v>
      </c>
      <c r="AV116" s="72">
        <f>A125999018K_Latest</f>
        <v>0.85799999999999998</v>
      </c>
      <c r="AW116" s="72">
        <f>A125991818L_Latest</f>
        <v>7.6360000000000001</v>
      </c>
      <c r="AX116" s="72">
        <f>A125995418X_Latest</f>
        <v>4.391</v>
      </c>
      <c r="AY116" s="72">
        <f>A125993618F_Latest</f>
        <v>3.2450000000000001</v>
      </c>
      <c r="AZ116" s="72">
        <f>A125996418T_Latest</f>
        <v>2.6160000000000001</v>
      </c>
      <c r="BA116" s="72">
        <f>A126000018K_Latest</f>
        <v>1.2909999999999999</v>
      </c>
      <c r="BB116" s="72">
        <f>A125998218K_Latest</f>
        <v>1.325</v>
      </c>
      <c r="BC116" s="72">
        <f>A125991018R_Latest</f>
        <v>12.428000000000001</v>
      </c>
      <c r="BD116" s="72">
        <f>A125994618X_Latest</f>
        <v>5.6909999999999998</v>
      </c>
      <c r="BE116" s="72">
        <f>A125992818F_Latest</f>
        <v>6.7370000000000001</v>
      </c>
    </row>
    <row r="117" spans="1:57" hidden="1">
      <c r="A117" s="48"/>
      <c r="B117" s="52" t="s">
        <v>4863</v>
      </c>
      <c r="C117" s="67">
        <v>14</v>
      </c>
      <c r="D117" s="72">
        <f>A125996146X_Latest</f>
        <v>120.596</v>
      </c>
      <c r="E117" s="72">
        <f>A125999746J_Latest</f>
        <v>57.347000000000001</v>
      </c>
      <c r="F117" s="72">
        <f>A125997946R_Latest</f>
        <v>63.249000000000002</v>
      </c>
      <c r="G117" s="72">
        <f>A125990746V_Latest</f>
        <v>408.94799999999998</v>
      </c>
      <c r="H117" s="72">
        <f>A125994346F_Latest</f>
        <v>196.185</v>
      </c>
      <c r="I117" s="72">
        <f>A125992546L_Latest</f>
        <v>212.76300000000001</v>
      </c>
      <c r="J117" s="72">
        <f>A125997346K_Latest</f>
        <v>32.712000000000003</v>
      </c>
      <c r="K117" s="72">
        <f>A126000946A_Latest</f>
        <v>18.327000000000002</v>
      </c>
      <c r="L117" s="72">
        <f>A125999146C_Latest</f>
        <v>14.385</v>
      </c>
      <c r="M117" s="72">
        <f>A125991946F_Latest</f>
        <v>130.63800000000001</v>
      </c>
      <c r="N117" s="72">
        <f>A125995546T_Latest</f>
        <v>62.162999999999997</v>
      </c>
      <c r="O117" s="72">
        <f>A125993746X_Latest</f>
        <v>68.474000000000004</v>
      </c>
      <c r="P117" s="72">
        <f>A125996546K_Latest</f>
        <v>34.942999999999998</v>
      </c>
      <c r="Q117" s="72">
        <f>A126000146C_Latest</f>
        <v>15.236000000000001</v>
      </c>
      <c r="R117" s="72">
        <f>A125998346C_Latest</f>
        <v>19.707000000000001</v>
      </c>
      <c r="S117" s="72">
        <f>A125991146J_Latest</f>
        <v>110.239</v>
      </c>
      <c r="T117" s="72">
        <f>A125994746T_Latest</f>
        <v>51.06</v>
      </c>
      <c r="U117" s="72">
        <f>A125992946X_Latest</f>
        <v>59.179000000000002</v>
      </c>
      <c r="V117" s="72">
        <f>A125997546C_Latest</f>
        <v>26.422999999999998</v>
      </c>
      <c r="W117" s="72">
        <f>A126001146W_Latest</f>
        <v>13.183</v>
      </c>
      <c r="X117" s="72">
        <f>A125999346W_Latest</f>
        <v>13.241</v>
      </c>
      <c r="Y117" s="72">
        <f>A125992146A_Latest</f>
        <v>80.015000000000001</v>
      </c>
      <c r="Z117" s="72">
        <f>A125995746K_Latest</f>
        <v>38.712000000000003</v>
      </c>
      <c r="AA117" s="72">
        <f>A125993946T_Latest</f>
        <v>41.302999999999997</v>
      </c>
      <c r="AB117" s="72">
        <f>A125997746W_Latest</f>
        <v>9.7650000000000006</v>
      </c>
      <c r="AC117" s="72">
        <f>A126001346R_Latest</f>
        <v>4.18</v>
      </c>
      <c r="AD117" s="72">
        <f>A125999546R_Latest</f>
        <v>5.585</v>
      </c>
      <c r="AE117" s="72">
        <f>A125992346V_Latest</f>
        <v>19.82</v>
      </c>
      <c r="AF117" s="72">
        <f>A125995946C_Latest</f>
        <v>9.7050000000000001</v>
      </c>
      <c r="AG117" s="72">
        <f>A125994146L_Latest</f>
        <v>10.116</v>
      </c>
      <c r="AH117" s="72">
        <f>A125996746C_Latest</f>
        <v>12.292</v>
      </c>
      <c r="AI117" s="72">
        <f>A126000346W_Latest</f>
        <v>4.5430000000000001</v>
      </c>
      <c r="AJ117" s="72">
        <f>A125998546W_Latest</f>
        <v>7.7489999999999997</v>
      </c>
      <c r="AK117" s="72">
        <f>A125991346A_Latest</f>
        <v>48.5</v>
      </c>
      <c r="AL117" s="72">
        <f>A125994946K_Latest</f>
        <v>24.716000000000001</v>
      </c>
      <c r="AM117" s="72">
        <f>A125993146V_Latest</f>
        <v>23.783000000000001</v>
      </c>
      <c r="AN117" s="72">
        <f>A125996946W_Latest</f>
        <v>2.3260000000000001</v>
      </c>
      <c r="AO117" s="72">
        <f>A126000546R_Latest</f>
        <v>1.107</v>
      </c>
      <c r="AP117" s="72">
        <f>A125998746R_Latest</f>
        <v>1.2190000000000001</v>
      </c>
      <c r="AQ117" s="72">
        <f>A125991546V_Latest</f>
        <v>5.548</v>
      </c>
      <c r="AR117" s="72">
        <f>A125995146F_Latest</f>
        <v>2.585</v>
      </c>
      <c r="AS117" s="72">
        <f>A125993346L_Latest</f>
        <v>2.9630000000000001</v>
      </c>
      <c r="AT117" s="72">
        <f>A125997146T_Latest</f>
        <v>0.75800000000000001</v>
      </c>
      <c r="AU117" s="72">
        <f>A126000746J_Latest</f>
        <v>0.223</v>
      </c>
      <c r="AV117" s="72">
        <f>A125998946J_Latest</f>
        <v>0.53500000000000003</v>
      </c>
      <c r="AW117" s="72">
        <f>A125991746L_Latest</f>
        <v>3.9009999999999998</v>
      </c>
      <c r="AX117" s="72">
        <f>A125995346X_Latest</f>
        <v>2.0619999999999998</v>
      </c>
      <c r="AY117" s="72">
        <f>A125993546F_Latest</f>
        <v>1.8380000000000001</v>
      </c>
      <c r="AZ117" s="72">
        <f>A125996346T_Latest</f>
        <v>1.377</v>
      </c>
      <c r="BA117" s="72">
        <f>A125999946A_Latest</f>
        <v>0.54900000000000004</v>
      </c>
      <c r="BB117" s="72">
        <f>A125998146K_Latest</f>
        <v>0.82699999999999996</v>
      </c>
      <c r="BC117" s="72">
        <f>A125990946L_Latest</f>
        <v>10.287000000000001</v>
      </c>
      <c r="BD117" s="72">
        <f>A125994546X_Latest</f>
        <v>5.181</v>
      </c>
      <c r="BE117" s="72">
        <f>A125992746F_Latest</f>
        <v>5.1059999999999999</v>
      </c>
    </row>
    <row r="118" spans="1:57" hidden="1">
      <c r="A118" s="48"/>
      <c r="B118" s="51" t="s">
        <v>4864</v>
      </c>
      <c r="C118" s="67">
        <v>15</v>
      </c>
      <c r="D118" s="72">
        <f>A125996150R_Latest</f>
        <v>217.56200000000001</v>
      </c>
      <c r="E118" s="72">
        <f>A125999750X_Latest</f>
        <v>116.428</v>
      </c>
      <c r="F118" s="72">
        <f>A125997950F_Latest</f>
        <v>101.134</v>
      </c>
      <c r="G118" s="72">
        <f>A125990750K_Latest</f>
        <v>454.35899999999998</v>
      </c>
      <c r="H118" s="72">
        <f>A125994350W_Latest</f>
        <v>231.68799999999999</v>
      </c>
      <c r="I118" s="72">
        <f>A125992550C_Latest</f>
        <v>222.67</v>
      </c>
      <c r="J118" s="72">
        <f>A125997350A_Latest</f>
        <v>78.402000000000001</v>
      </c>
      <c r="K118" s="72">
        <f>A126000950T_Latest</f>
        <v>43.405000000000001</v>
      </c>
      <c r="L118" s="72">
        <f>A125999150V_Latest</f>
        <v>34.997</v>
      </c>
      <c r="M118" s="72">
        <f>A125991950W_Latest</f>
        <v>138.81299999999999</v>
      </c>
      <c r="N118" s="72">
        <f>A125995550J_Latest</f>
        <v>73.006</v>
      </c>
      <c r="O118" s="72">
        <f>A125993750R_Latest</f>
        <v>65.807000000000002</v>
      </c>
      <c r="P118" s="72">
        <f>A125996550A_Latest</f>
        <v>47.295000000000002</v>
      </c>
      <c r="Q118" s="72">
        <f>A126000150V_Latest</f>
        <v>22.734000000000002</v>
      </c>
      <c r="R118" s="72">
        <f>A125998350V_Latest</f>
        <v>24.56</v>
      </c>
      <c r="S118" s="72">
        <f>A125991150X_Latest</f>
        <v>104.717</v>
      </c>
      <c r="T118" s="72">
        <f>A125994750J_Latest</f>
        <v>53.097000000000001</v>
      </c>
      <c r="U118" s="72">
        <f>A125992950R_Latest</f>
        <v>51.619</v>
      </c>
      <c r="V118" s="72">
        <f>A125997550V_Latest</f>
        <v>41.837000000000003</v>
      </c>
      <c r="W118" s="72">
        <f>A126001150L_Latest</f>
        <v>22.283999999999999</v>
      </c>
      <c r="X118" s="72">
        <f>A125999350L_Latest</f>
        <v>19.553000000000001</v>
      </c>
      <c r="Y118" s="72">
        <f>A125992150T_Latest</f>
        <v>102.398</v>
      </c>
      <c r="Z118" s="72">
        <f>A125995750A_Latest</f>
        <v>46.298999999999999</v>
      </c>
      <c r="AA118" s="72">
        <f>A125993950J_Latest</f>
        <v>56.098999999999997</v>
      </c>
      <c r="AB118" s="72">
        <f>A125997750L_Latest</f>
        <v>16.649000000000001</v>
      </c>
      <c r="AC118" s="72">
        <f>A126001350F_Latest</f>
        <v>8.7029999999999994</v>
      </c>
      <c r="AD118" s="72">
        <f>A125999550F_Latest</f>
        <v>7.9459999999999997</v>
      </c>
      <c r="AE118" s="72">
        <f>A125992350K_Latest</f>
        <v>27.327000000000002</v>
      </c>
      <c r="AF118" s="72">
        <f>A125995950V_Latest</f>
        <v>14.778</v>
      </c>
      <c r="AG118" s="72">
        <f>A125994150C_Latest</f>
        <v>12.548999999999999</v>
      </c>
      <c r="AH118" s="72">
        <f>A125996750V_Latest</f>
        <v>24.442</v>
      </c>
      <c r="AI118" s="72">
        <f>A126000350L_Latest</f>
        <v>15.031000000000001</v>
      </c>
      <c r="AJ118" s="72">
        <f>A125998550L_Latest</f>
        <v>9.4109999999999996</v>
      </c>
      <c r="AK118" s="72">
        <f>A125991350T_Latest</f>
        <v>56.643999999999998</v>
      </c>
      <c r="AL118" s="72">
        <f>A125994950A_Latest</f>
        <v>31.745000000000001</v>
      </c>
      <c r="AM118" s="72">
        <f>A125993150K_Latest</f>
        <v>24.899000000000001</v>
      </c>
      <c r="AN118" s="72">
        <f>A125996950L_Latest</f>
        <v>4.8689999999999998</v>
      </c>
      <c r="AO118" s="72">
        <f>A126000550F_Latest</f>
        <v>2.6880000000000002</v>
      </c>
      <c r="AP118" s="72">
        <f>A125998750F_Latest</f>
        <v>2.181</v>
      </c>
      <c r="AQ118" s="72">
        <f>A125991550K_Latest</f>
        <v>11.654</v>
      </c>
      <c r="AR118" s="72">
        <f>A125995150W_Latest</f>
        <v>6.3250000000000002</v>
      </c>
      <c r="AS118" s="72">
        <f>A125993350C_Latest</f>
        <v>5.3289999999999997</v>
      </c>
      <c r="AT118" s="72">
        <f>A125997150J_Latest</f>
        <v>1.4950000000000001</v>
      </c>
      <c r="AU118" s="72">
        <f>A126000750X_Latest</f>
        <v>0.38500000000000001</v>
      </c>
      <c r="AV118" s="72">
        <f>A125998950X_Latest</f>
        <v>1.1100000000000001</v>
      </c>
      <c r="AW118" s="72">
        <f>A125991750C_Latest</f>
        <v>3.8839999999999999</v>
      </c>
      <c r="AX118" s="72">
        <f>A125995350R_Latest</f>
        <v>2.161</v>
      </c>
      <c r="AY118" s="72">
        <f>A125993550W_Latest</f>
        <v>1.7230000000000001</v>
      </c>
      <c r="AZ118" s="72">
        <f>A125996350J_Latest</f>
        <v>2.5739999999999998</v>
      </c>
      <c r="BA118" s="72">
        <f>A125999950T_Latest</f>
        <v>1.198</v>
      </c>
      <c r="BB118" s="72">
        <f>A125998150A_Latest</f>
        <v>1.3759999999999999</v>
      </c>
      <c r="BC118" s="72">
        <f>A125990950C_Latest</f>
        <v>8.9220000000000006</v>
      </c>
      <c r="BD118" s="72">
        <f>A125994550R_Latest</f>
        <v>4.2770000000000001</v>
      </c>
      <c r="BE118" s="72">
        <f>A125992750W_Latest</f>
        <v>4.6440000000000001</v>
      </c>
    </row>
    <row r="119" spans="1:57" hidden="1">
      <c r="A119" s="48"/>
      <c r="B119" s="52" t="s">
        <v>4865</v>
      </c>
      <c r="C119" s="67">
        <v>16</v>
      </c>
      <c r="D119" s="72">
        <f>A125996190J_Latest</f>
        <v>117.54600000000001</v>
      </c>
      <c r="E119" s="72">
        <f>A125999790T_Latest</f>
        <v>59.741999999999997</v>
      </c>
      <c r="F119" s="72">
        <f>A125997990X_Latest</f>
        <v>57.804000000000002</v>
      </c>
      <c r="G119" s="72">
        <f>A125990790C_Latest</f>
        <v>297.60500000000002</v>
      </c>
      <c r="H119" s="72">
        <f>A125994390R_Latest</f>
        <v>137.83699999999999</v>
      </c>
      <c r="I119" s="72">
        <f>A125992590W_Latest</f>
        <v>159.768</v>
      </c>
      <c r="J119" s="72">
        <f>A125997390V_Latest</f>
        <v>39.591999999999999</v>
      </c>
      <c r="K119" s="72">
        <f>A126000990K_Latest</f>
        <v>21.852</v>
      </c>
      <c r="L119" s="72">
        <f>A125999190L_Latest</f>
        <v>17.739999999999998</v>
      </c>
      <c r="M119" s="72">
        <f>A125991990R_Latest</f>
        <v>90.031000000000006</v>
      </c>
      <c r="N119" s="72">
        <f>A125995590A_Latest</f>
        <v>43.406999999999996</v>
      </c>
      <c r="O119" s="72">
        <f>A125993790J_Latest</f>
        <v>46.624000000000002</v>
      </c>
      <c r="P119" s="72">
        <f>A125996590V_Latest</f>
        <v>27.16</v>
      </c>
      <c r="Q119" s="72">
        <f>A126000190L_Latest</f>
        <v>11.778</v>
      </c>
      <c r="R119" s="72">
        <f>A125998390L_Latest</f>
        <v>15.382</v>
      </c>
      <c r="S119" s="72">
        <f>A125991190T_Latest</f>
        <v>67.962999999999994</v>
      </c>
      <c r="T119" s="72">
        <f>A125994790A_Latest</f>
        <v>30.297000000000001</v>
      </c>
      <c r="U119" s="72">
        <f>A125992990J_Latest</f>
        <v>37.665999999999997</v>
      </c>
      <c r="V119" s="72">
        <f>A125997590L_Latest</f>
        <v>22.385000000000002</v>
      </c>
      <c r="W119" s="72">
        <f>A126001190F_Latest</f>
        <v>11.147</v>
      </c>
      <c r="X119" s="72">
        <f>A125999390F_Latest</f>
        <v>11.238</v>
      </c>
      <c r="Y119" s="72">
        <f>A125992190K_Latest</f>
        <v>73.325000000000003</v>
      </c>
      <c r="Z119" s="72">
        <f>A125995790V_Latest</f>
        <v>31.969000000000001</v>
      </c>
      <c r="AA119" s="72">
        <f>A125993990A_Latest</f>
        <v>41.356000000000002</v>
      </c>
      <c r="AB119" s="72">
        <f>A125997790F_Latest</f>
        <v>9.7650000000000006</v>
      </c>
      <c r="AC119" s="72">
        <f>A126001390X_Latest</f>
        <v>4.2119999999999997</v>
      </c>
      <c r="AD119" s="72">
        <f>A125999590X_Latest</f>
        <v>5.5540000000000003</v>
      </c>
      <c r="AE119" s="72">
        <f>A125992390C_Latest</f>
        <v>18.792999999999999</v>
      </c>
      <c r="AF119" s="72">
        <f>A125995990L_Latest</f>
        <v>8.9030000000000005</v>
      </c>
      <c r="AG119" s="72">
        <f>A125994190W_Latest</f>
        <v>9.89</v>
      </c>
      <c r="AH119" s="72">
        <f>A125996790L_Latest</f>
        <v>14.526</v>
      </c>
      <c r="AI119" s="72">
        <f>A126000390F_Latest</f>
        <v>9.0180000000000007</v>
      </c>
      <c r="AJ119" s="72">
        <f>A125998590F_Latest</f>
        <v>5.508</v>
      </c>
      <c r="AK119" s="72">
        <f>A125991390K_Latest</f>
        <v>31.38</v>
      </c>
      <c r="AL119" s="72">
        <f>A125994990V_Latest</f>
        <v>15.285</v>
      </c>
      <c r="AM119" s="72">
        <f>A125993190C_Latest</f>
        <v>16.096</v>
      </c>
      <c r="AN119" s="72">
        <f>A125996990F_Latest</f>
        <v>2.1680000000000001</v>
      </c>
      <c r="AO119" s="72">
        <f>A126000590X_Latest</f>
        <v>1.2629999999999999</v>
      </c>
      <c r="AP119" s="72">
        <f>A125998790X_Latest</f>
        <v>0.90500000000000003</v>
      </c>
      <c r="AQ119" s="72">
        <f>A125991590C_Latest</f>
        <v>7.55</v>
      </c>
      <c r="AR119" s="72">
        <f>A125995190R_Latest</f>
        <v>4.1470000000000002</v>
      </c>
      <c r="AS119" s="72">
        <f>A125993390W_Latest</f>
        <v>3.403</v>
      </c>
      <c r="AT119" s="72">
        <f>A125997190A_Latest</f>
        <v>0.53200000000000003</v>
      </c>
      <c r="AU119" s="72">
        <f>A126000790T_Latest</f>
        <v>0.122</v>
      </c>
      <c r="AV119" s="72">
        <f>A125998990T_Latest</f>
        <v>0.41</v>
      </c>
      <c r="AW119" s="72">
        <f>A125991790W_Latest</f>
        <v>2.3279999999999998</v>
      </c>
      <c r="AX119" s="72">
        <f>A125995390J_Latest</f>
        <v>1.232</v>
      </c>
      <c r="AY119" s="72">
        <f>A125993590R_Latest</f>
        <v>1.097</v>
      </c>
      <c r="AZ119" s="72">
        <f>A125996390A_Latest</f>
        <v>1.4179999999999999</v>
      </c>
      <c r="BA119" s="72">
        <f>A125999990K_Latest</f>
        <v>0.35099999999999998</v>
      </c>
      <c r="BB119" s="72">
        <f>A125998190V_Latest</f>
        <v>1.0669999999999999</v>
      </c>
      <c r="BC119" s="72">
        <f>A125990990W_Latest</f>
        <v>6.234</v>
      </c>
      <c r="BD119" s="72">
        <f>A125994590J_Latest</f>
        <v>2.597</v>
      </c>
      <c r="BE119" s="72">
        <f>A125992790R_Latest</f>
        <v>3.637</v>
      </c>
    </row>
    <row r="120" spans="1:57" hidden="1">
      <c r="A120" s="48"/>
      <c r="B120" s="52" t="s">
        <v>4866</v>
      </c>
      <c r="C120" s="67">
        <v>17</v>
      </c>
      <c r="D120" s="72">
        <f>A125996110W_Latest</f>
        <v>100.01600000000001</v>
      </c>
      <c r="E120" s="72">
        <f>A125999710F_Latest</f>
        <v>56.686</v>
      </c>
      <c r="F120" s="72">
        <f>A125997910L_Latest</f>
        <v>43.33</v>
      </c>
      <c r="G120" s="72">
        <f>A125990710T_Latest</f>
        <v>156.75399999999999</v>
      </c>
      <c r="H120" s="72">
        <f>A125994310C_Latest</f>
        <v>93.850999999999999</v>
      </c>
      <c r="I120" s="72">
        <f>A125992510K_Latest</f>
        <v>62.902999999999999</v>
      </c>
      <c r="J120" s="72">
        <f>A125997310J_Latest</f>
        <v>38.81</v>
      </c>
      <c r="K120" s="72">
        <f>A126000910X_Latest</f>
        <v>21.553999999999998</v>
      </c>
      <c r="L120" s="72">
        <f>A125999110A_Latest</f>
        <v>17.256</v>
      </c>
      <c r="M120" s="72">
        <f>A125991910C_Latest</f>
        <v>48.781999999999996</v>
      </c>
      <c r="N120" s="72">
        <f>A125995510R_Latest</f>
        <v>29.599</v>
      </c>
      <c r="O120" s="72">
        <f>A125993710W_Latest</f>
        <v>19.184000000000001</v>
      </c>
      <c r="P120" s="72">
        <f>A125996510J_Latest</f>
        <v>20.134</v>
      </c>
      <c r="Q120" s="72">
        <f>A126000110A_Latest</f>
        <v>10.956</v>
      </c>
      <c r="R120" s="72">
        <f>A125998310A_Latest</f>
        <v>9.1780000000000008</v>
      </c>
      <c r="S120" s="72">
        <f>A125991110F_Latest</f>
        <v>36.753999999999998</v>
      </c>
      <c r="T120" s="72">
        <f>A125994710R_Latest</f>
        <v>22.8</v>
      </c>
      <c r="U120" s="72">
        <f>A125992910W_Latest</f>
        <v>13.954000000000001</v>
      </c>
      <c r="V120" s="72">
        <f>A125997510A_Latest</f>
        <v>19.452000000000002</v>
      </c>
      <c r="W120" s="72">
        <f>A126001110V_Latest</f>
        <v>11.137</v>
      </c>
      <c r="X120" s="72">
        <f>A125999310V_Latest</f>
        <v>8.3149999999999995</v>
      </c>
      <c r="Y120" s="72">
        <f>A125992110X_Latest</f>
        <v>29.073</v>
      </c>
      <c r="Z120" s="72">
        <f>A125995710J_Latest</f>
        <v>14.33</v>
      </c>
      <c r="AA120" s="72">
        <f>A125993910R_Latest</f>
        <v>14.743</v>
      </c>
      <c r="AB120" s="72">
        <f>A125997710V_Latest</f>
        <v>6.883</v>
      </c>
      <c r="AC120" s="72">
        <f>A126001310L_Latest</f>
        <v>4.4909999999999997</v>
      </c>
      <c r="AD120" s="72">
        <f>A125999510L_Latest</f>
        <v>2.3919999999999999</v>
      </c>
      <c r="AE120" s="72">
        <f>A125992310T_Latest</f>
        <v>8.5340000000000007</v>
      </c>
      <c r="AF120" s="72">
        <f>A125995910A_Latest</f>
        <v>5.875</v>
      </c>
      <c r="AG120" s="72">
        <f>A125994110K_Latest</f>
        <v>2.6589999999999998</v>
      </c>
      <c r="AH120" s="72">
        <f>A125996710A_Latest</f>
        <v>9.9160000000000004</v>
      </c>
      <c r="AI120" s="72">
        <f>A126000310V_Latest</f>
        <v>6.0119999999999996</v>
      </c>
      <c r="AJ120" s="72">
        <f>A125998510V_Latest</f>
        <v>3.903</v>
      </c>
      <c r="AK120" s="72">
        <f>A125991310X_Latest</f>
        <v>25.263999999999999</v>
      </c>
      <c r="AL120" s="72">
        <f>A125994910J_Latest</f>
        <v>16.460999999999999</v>
      </c>
      <c r="AM120" s="72">
        <f>A125993110T_Latest</f>
        <v>8.8030000000000008</v>
      </c>
      <c r="AN120" s="72">
        <f>A125996910V_Latest</f>
        <v>2.7010000000000001</v>
      </c>
      <c r="AO120" s="72">
        <f>A126000510L_Latest</f>
        <v>1.425</v>
      </c>
      <c r="AP120" s="72">
        <f>A125998710L_Latest</f>
        <v>1.276</v>
      </c>
      <c r="AQ120" s="72">
        <f>A125991510T_Latest</f>
        <v>4.1050000000000004</v>
      </c>
      <c r="AR120" s="72">
        <f>A125995110C_Latest</f>
        <v>2.1779999999999999</v>
      </c>
      <c r="AS120" s="72">
        <f>A125993310K_Latest</f>
        <v>1.9259999999999999</v>
      </c>
      <c r="AT120" s="72">
        <f>A125997110R_Latest</f>
        <v>0.96299999999999997</v>
      </c>
      <c r="AU120" s="72">
        <f>A126000710F_Latest</f>
        <v>0.26300000000000001</v>
      </c>
      <c r="AV120" s="72">
        <f>A125998910F_Latest</f>
        <v>0.69899999999999995</v>
      </c>
      <c r="AW120" s="72">
        <f>A125991710K_Latest</f>
        <v>1.556</v>
      </c>
      <c r="AX120" s="72">
        <f>A125995310W_Latest</f>
        <v>0.92900000000000005</v>
      </c>
      <c r="AY120" s="72">
        <f>A125993510C_Latest</f>
        <v>0.627</v>
      </c>
      <c r="AZ120" s="72">
        <f>A125996310R_Latest</f>
        <v>1.157</v>
      </c>
      <c r="BA120" s="72">
        <f>A125999910X_Latest</f>
        <v>0.84699999999999998</v>
      </c>
      <c r="BB120" s="72">
        <f>A125998110J_Latest</f>
        <v>0.309</v>
      </c>
      <c r="BC120" s="72">
        <f>A125990910K_Latest</f>
        <v>2.6869999999999998</v>
      </c>
      <c r="BD120" s="72">
        <f>A125994510W_Latest</f>
        <v>1.68</v>
      </c>
      <c r="BE120" s="72">
        <f>A125992710C_Latest</f>
        <v>1.0069999999999999</v>
      </c>
    </row>
    <row r="121" spans="1:57" hidden="1">
      <c r="A121" s="48"/>
      <c r="B121" s="49" t="s">
        <v>4867</v>
      </c>
      <c r="C121" s="67">
        <v>18</v>
      </c>
      <c r="D121" s="72">
        <f>A125996222R_Latest</f>
        <v>14.134</v>
      </c>
      <c r="E121" s="72">
        <f>A125999822X_Latest</f>
        <v>7.835</v>
      </c>
      <c r="F121" s="72">
        <f>A125998022J_Latest</f>
        <v>6.2990000000000004</v>
      </c>
      <c r="G121" s="72">
        <f>A125990822K_Latest</f>
        <v>21.582000000000001</v>
      </c>
      <c r="H121" s="72">
        <f>A125994422W_Latest</f>
        <v>13.618</v>
      </c>
      <c r="I121" s="72">
        <f>A125992622C_Latest</f>
        <v>7.9640000000000004</v>
      </c>
      <c r="J121" s="72">
        <f>A125997422A_Latest</f>
        <v>4.835</v>
      </c>
      <c r="K121" s="72">
        <f>A126001022V_Latest</f>
        <v>3.258</v>
      </c>
      <c r="L121" s="72">
        <f>A125999222V_Latest</f>
        <v>1.577</v>
      </c>
      <c r="M121" s="72">
        <f>A125992022X_Latest</f>
        <v>3.9830000000000001</v>
      </c>
      <c r="N121" s="72">
        <f>A125995622J_Latest</f>
        <v>2.641</v>
      </c>
      <c r="O121" s="72">
        <f>A125993822R_Latest</f>
        <v>1.3420000000000001</v>
      </c>
      <c r="P121" s="72">
        <f>A125996622A_Latest</f>
        <v>4.0170000000000003</v>
      </c>
      <c r="Q121" s="72">
        <f>A126000222V_Latest</f>
        <v>1.391</v>
      </c>
      <c r="R121" s="72">
        <f>A125998422V_Latest</f>
        <v>2.6259999999999999</v>
      </c>
      <c r="S121" s="72">
        <f>A125991222X_Latest</f>
        <v>5.3419999999999996</v>
      </c>
      <c r="T121" s="72">
        <f>A125994822J_Latest</f>
        <v>3.71</v>
      </c>
      <c r="U121" s="72">
        <f>A125993022T_Latest</f>
        <v>1.6319999999999999</v>
      </c>
      <c r="V121" s="72">
        <f>A125997622V_Latest</f>
        <v>2.722</v>
      </c>
      <c r="W121" s="72">
        <f>A126001222L_Latest</f>
        <v>1.9690000000000001</v>
      </c>
      <c r="X121" s="72">
        <f>A125999422L_Latest</f>
        <v>0.752</v>
      </c>
      <c r="Y121" s="72">
        <f>A125992222T_Latest</f>
        <v>5.7679999999999998</v>
      </c>
      <c r="Z121" s="72">
        <f>A125995822A_Latest</f>
        <v>3.3210000000000002</v>
      </c>
      <c r="AA121" s="72">
        <f>A125994022K_Latest</f>
        <v>2.4470000000000001</v>
      </c>
      <c r="AB121" s="72">
        <f>A125997822L_Latest</f>
        <v>0.77600000000000002</v>
      </c>
      <c r="AC121" s="72">
        <f>A126001422F_Latest</f>
        <v>0.77600000000000002</v>
      </c>
      <c r="AD121" s="72">
        <f>A125999622F_Latest</f>
        <v>0</v>
      </c>
      <c r="AE121" s="72">
        <f>A125992422K_Latest</f>
        <v>1.1970000000000001</v>
      </c>
      <c r="AF121" s="72">
        <f>A125996022W_Latest</f>
        <v>0.64800000000000002</v>
      </c>
      <c r="AG121" s="72">
        <f>A125994222C_Latest</f>
        <v>0.54900000000000004</v>
      </c>
      <c r="AH121" s="72">
        <f>A125996822V_Latest</f>
        <v>1.335</v>
      </c>
      <c r="AI121" s="72">
        <f>A126000422L_Latest</f>
        <v>0.33200000000000002</v>
      </c>
      <c r="AJ121" s="72">
        <f>A125998622L_Latest</f>
        <v>1.0029999999999999</v>
      </c>
      <c r="AK121" s="72">
        <f>A125991422T_Latest</f>
        <v>3.5790000000000002</v>
      </c>
      <c r="AL121" s="72">
        <f>A125995022C_Latest</f>
        <v>2.367</v>
      </c>
      <c r="AM121" s="72">
        <f>A125993222K_Latest</f>
        <v>1.212</v>
      </c>
      <c r="AN121" s="72">
        <f>A125997022R_Latest</f>
        <v>0.17599999999999999</v>
      </c>
      <c r="AO121" s="72">
        <f>A126000622F_Latest</f>
        <v>0.109</v>
      </c>
      <c r="AP121" s="72">
        <f>A125998822F_Latest</f>
        <v>6.7000000000000004E-2</v>
      </c>
      <c r="AQ121" s="72">
        <f>A125991622K_Latest</f>
        <v>0.71499999999999997</v>
      </c>
      <c r="AR121" s="72">
        <f>A125995222W_Latest</f>
        <v>0.502</v>
      </c>
      <c r="AS121" s="72">
        <f>A125993422C_Latest</f>
        <v>0.21299999999999999</v>
      </c>
      <c r="AT121" s="72">
        <f>A125997222J_Latest</f>
        <v>0.17599999999999999</v>
      </c>
      <c r="AU121" s="72">
        <f>A126000822X_Latest</f>
        <v>0</v>
      </c>
      <c r="AV121" s="72">
        <f>A125999022A_Latest</f>
        <v>0.17599999999999999</v>
      </c>
      <c r="AW121" s="72">
        <f>A125991822C_Latest</f>
        <v>0.379</v>
      </c>
      <c r="AX121" s="72">
        <f>A125995422R_Latest</f>
        <v>9.0999999999999998E-2</v>
      </c>
      <c r="AY121" s="72">
        <f>A125993622W_Latest</f>
        <v>0.28799999999999998</v>
      </c>
      <c r="AZ121" s="72">
        <f>A125996422J_Latest</f>
        <v>9.7000000000000003E-2</v>
      </c>
      <c r="BA121" s="72">
        <f>A126000022A_Latest</f>
        <v>0</v>
      </c>
      <c r="BB121" s="72">
        <f>A125998222A_Latest</f>
        <v>9.7000000000000003E-2</v>
      </c>
      <c r="BC121" s="72">
        <f>A125991022F_Latest</f>
        <v>0.61899999999999999</v>
      </c>
      <c r="BD121" s="72">
        <f>A125994622R_Latest</f>
        <v>0.33900000000000002</v>
      </c>
      <c r="BE121" s="72">
        <f>A125992822W_Latest</f>
        <v>0.28100000000000003</v>
      </c>
    </row>
    <row r="122" spans="1:57" hidden="1">
      <c r="A122" s="44" t="s">
        <v>4868</v>
      </c>
      <c r="B122" s="53"/>
      <c r="C122" s="67">
        <v>19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</row>
    <row r="123" spans="1:57" hidden="1">
      <c r="A123" s="54"/>
      <c r="B123" s="49" t="s">
        <v>4869</v>
      </c>
      <c r="C123" s="67">
        <v>20</v>
      </c>
      <c r="D123" s="72">
        <f>A125996154X_Latest</f>
        <v>656.58</v>
      </c>
      <c r="E123" s="72">
        <f>A125999754J_Latest</f>
        <v>350.39600000000002</v>
      </c>
      <c r="F123" s="72">
        <f>A125997954R_Latest</f>
        <v>306.18299999999999</v>
      </c>
      <c r="G123" s="72">
        <f>A125990754V_Latest</f>
        <v>1908.7370000000001</v>
      </c>
      <c r="H123" s="72">
        <f>A125994354F_Latest</f>
        <v>966.06200000000001</v>
      </c>
      <c r="I123" s="72">
        <f>A125992554L_Latest</f>
        <v>942.67399999999998</v>
      </c>
      <c r="J123" s="72">
        <f>A125997354K_Latest</f>
        <v>202.85400000000001</v>
      </c>
      <c r="K123" s="72">
        <f>A126000954A_Latest</f>
        <v>109.358</v>
      </c>
      <c r="L123" s="72">
        <f>A125999154C_Latest</f>
        <v>93.495999999999995</v>
      </c>
      <c r="M123" s="72">
        <f>A125991954F_Latest</f>
        <v>598.572</v>
      </c>
      <c r="N123" s="72">
        <f>A125995554T_Latest</f>
        <v>313.88</v>
      </c>
      <c r="O123" s="72">
        <f>A125993754X_Latest</f>
        <v>284.69200000000001</v>
      </c>
      <c r="P123" s="72">
        <f>A125996554K_Latest</f>
        <v>168.32400000000001</v>
      </c>
      <c r="Q123" s="72">
        <f>A126000154C_Latest</f>
        <v>85.716999999999999</v>
      </c>
      <c r="R123" s="72">
        <f>A125998354C_Latest</f>
        <v>82.605999999999995</v>
      </c>
      <c r="S123" s="72">
        <f>A125991154J_Latest</f>
        <v>474.233</v>
      </c>
      <c r="T123" s="72">
        <f>A125994754T_Latest</f>
        <v>231.69</v>
      </c>
      <c r="U123" s="72">
        <f>A125992954X_Latest</f>
        <v>242.54300000000001</v>
      </c>
      <c r="V123" s="72">
        <f>A125997554C_Latest</f>
        <v>139.999</v>
      </c>
      <c r="W123" s="72">
        <f>A126001154W_Latest</f>
        <v>77.215999999999994</v>
      </c>
      <c r="X123" s="72">
        <f>A125999354W_Latest</f>
        <v>62.783000000000001</v>
      </c>
      <c r="Y123" s="72">
        <f>A125992154A_Latest</f>
        <v>415.53500000000003</v>
      </c>
      <c r="Z123" s="72">
        <f>A125995754K_Latest</f>
        <v>207.81700000000001</v>
      </c>
      <c r="AA123" s="72">
        <f>A125993954T_Latest</f>
        <v>207.71700000000001</v>
      </c>
      <c r="AB123" s="72">
        <f>A125997754W_Latest</f>
        <v>49.601999999999997</v>
      </c>
      <c r="AC123" s="72">
        <f>A126001354R_Latest</f>
        <v>25.155000000000001</v>
      </c>
      <c r="AD123" s="72">
        <f>A125999554R_Latest</f>
        <v>24.446000000000002</v>
      </c>
      <c r="AE123" s="72">
        <f>A125992354V_Latest</f>
        <v>102.834</v>
      </c>
      <c r="AF123" s="72">
        <f>A125995954C_Latest</f>
        <v>52.808999999999997</v>
      </c>
      <c r="AG123" s="72">
        <f>A125994154L_Latest</f>
        <v>50.024999999999999</v>
      </c>
      <c r="AH123" s="72">
        <f>A125996754C_Latest</f>
        <v>70.876999999999995</v>
      </c>
      <c r="AI123" s="72">
        <f>A126000354W_Latest</f>
        <v>40.277000000000001</v>
      </c>
      <c r="AJ123" s="72">
        <f>A125998554W_Latest</f>
        <v>30.6</v>
      </c>
      <c r="AK123" s="72">
        <f>A125991354A_Latest</f>
        <v>221.785</v>
      </c>
      <c r="AL123" s="72">
        <f>A125994954K_Latest</f>
        <v>111.42100000000001</v>
      </c>
      <c r="AM123" s="72">
        <f>A125993154V_Latest</f>
        <v>110.364</v>
      </c>
      <c r="AN123" s="72">
        <f>A125996954W_Latest</f>
        <v>12.462999999999999</v>
      </c>
      <c r="AO123" s="72">
        <f>A126000554R_Latest</f>
        <v>7.3109999999999999</v>
      </c>
      <c r="AP123" s="72">
        <f>A125998754R_Latest</f>
        <v>5.1520000000000001</v>
      </c>
      <c r="AQ123" s="72">
        <f>A125991554V_Latest</f>
        <v>40.284999999999997</v>
      </c>
      <c r="AR123" s="72">
        <f>A125995154F_Latest</f>
        <v>21.824000000000002</v>
      </c>
      <c r="AS123" s="72">
        <f>A125993354L_Latest</f>
        <v>18.460999999999999</v>
      </c>
      <c r="AT123" s="72">
        <f>A125997154T_Latest</f>
        <v>4.2279999999999998</v>
      </c>
      <c r="AU123" s="72">
        <f>A126000754J_Latest</f>
        <v>1.385</v>
      </c>
      <c r="AV123" s="72">
        <f>A125998954J_Latest</f>
        <v>2.843</v>
      </c>
      <c r="AW123" s="72">
        <f>A125991754L_Latest</f>
        <v>18.765000000000001</v>
      </c>
      <c r="AX123" s="72">
        <f>A125995354X_Latest</f>
        <v>9.7449999999999992</v>
      </c>
      <c r="AY123" s="72">
        <f>A125993554F_Latest</f>
        <v>9.02</v>
      </c>
      <c r="AZ123" s="72">
        <f>A125996354T_Latest</f>
        <v>8.234</v>
      </c>
      <c r="BA123" s="72">
        <f>A125999954A_Latest</f>
        <v>3.9780000000000002</v>
      </c>
      <c r="BB123" s="72">
        <f>A125998154K_Latest</f>
        <v>4.2560000000000002</v>
      </c>
      <c r="BC123" s="72">
        <f>A125990954L_Latest</f>
        <v>36.728000000000002</v>
      </c>
      <c r="BD123" s="72">
        <f>A125994554X_Latest</f>
        <v>16.876000000000001</v>
      </c>
      <c r="BE123" s="72">
        <f>A125992754F_Latest</f>
        <v>19.852</v>
      </c>
    </row>
    <row r="124" spans="1:57" hidden="1">
      <c r="A124" s="54"/>
      <c r="B124" s="51" t="s">
        <v>4870</v>
      </c>
      <c r="C124" s="67">
        <v>21</v>
      </c>
      <c r="D124" s="72">
        <f>A125996082X_Latest</f>
        <v>279.35700000000003</v>
      </c>
      <c r="E124" s="72">
        <f>A125999682J_Latest</f>
        <v>131.07400000000001</v>
      </c>
      <c r="F124" s="72">
        <f>A125997882R_Latest</f>
        <v>148.28299999999999</v>
      </c>
      <c r="G124" s="72">
        <f>A125990682V_Latest</f>
        <v>1073.088</v>
      </c>
      <c r="H124" s="72">
        <f>A125994282F_Latest</f>
        <v>561.88699999999994</v>
      </c>
      <c r="I124" s="72">
        <f>A125992482L_Latest</f>
        <v>511.202</v>
      </c>
      <c r="J124" s="72">
        <f>A125997282K_Latest</f>
        <v>86.915000000000006</v>
      </c>
      <c r="K124" s="72">
        <f>A126000882A_Latest</f>
        <v>41.484999999999999</v>
      </c>
      <c r="L124" s="72">
        <f>A125999082C_Latest</f>
        <v>45.43</v>
      </c>
      <c r="M124" s="72">
        <f>A125991882F_Latest</f>
        <v>337.36399999999998</v>
      </c>
      <c r="N124" s="72">
        <f>A125995482T_Latest</f>
        <v>174.89099999999999</v>
      </c>
      <c r="O124" s="72">
        <f>A125993682X_Latest</f>
        <v>162.47300000000001</v>
      </c>
      <c r="P124" s="72">
        <f>A125996482K_Latest</f>
        <v>73.820999999999998</v>
      </c>
      <c r="Q124" s="72">
        <f>A126000082C_Latest</f>
        <v>32.011000000000003</v>
      </c>
      <c r="R124" s="72">
        <f>A125998282C_Latest</f>
        <v>41.81</v>
      </c>
      <c r="S124" s="72">
        <f>A125991082J_Latest</f>
        <v>254.798</v>
      </c>
      <c r="T124" s="72">
        <f>A125994682T_Latest</f>
        <v>131.44300000000001</v>
      </c>
      <c r="U124" s="72">
        <f>A125992882X_Latest</f>
        <v>123.35599999999999</v>
      </c>
      <c r="V124" s="72">
        <f>A125997482C_Latest</f>
        <v>56.241999999999997</v>
      </c>
      <c r="W124" s="72">
        <f>A126001082W_Latest</f>
        <v>27.981000000000002</v>
      </c>
      <c r="X124" s="72">
        <f>A125999282W_Latest</f>
        <v>28.260999999999999</v>
      </c>
      <c r="Y124" s="72">
        <f>A125992082A_Latest</f>
        <v>240.005</v>
      </c>
      <c r="Z124" s="72">
        <f>A125995682K_Latest</f>
        <v>129.63499999999999</v>
      </c>
      <c r="AA124" s="72">
        <f>A125993882T_Latest</f>
        <v>110.37</v>
      </c>
      <c r="AB124" s="72">
        <f>A125997682W_Latest</f>
        <v>17.675999999999998</v>
      </c>
      <c r="AC124" s="72">
        <f>A126001282R_Latest</f>
        <v>8.6460000000000008</v>
      </c>
      <c r="AD124" s="72">
        <f>A125999482R_Latest</f>
        <v>9.0299999999999994</v>
      </c>
      <c r="AE124" s="72">
        <f>A125992282V_Latest</f>
        <v>54.774000000000001</v>
      </c>
      <c r="AF124" s="72">
        <f>A125995882C_Latest</f>
        <v>28.867999999999999</v>
      </c>
      <c r="AG124" s="72">
        <f>A125994082L_Latest</f>
        <v>25.907</v>
      </c>
      <c r="AH124" s="72">
        <f>A125996682C_Latest</f>
        <v>34.021000000000001</v>
      </c>
      <c r="AI124" s="72">
        <f>A126000282W_Latest</f>
        <v>16.151</v>
      </c>
      <c r="AJ124" s="72">
        <f>A125998482W_Latest</f>
        <v>17.87</v>
      </c>
      <c r="AK124" s="72">
        <f>A125991282A_Latest</f>
        <v>128.79300000000001</v>
      </c>
      <c r="AL124" s="72">
        <f>A125994882K_Latest</f>
        <v>68.61</v>
      </c>
      <c r="AM124" s="72">
        <f>A125993082V_Latest</f>
        <v>60.183</v>
      </c>
      <c r="AN124" s="72">
        <f>A125996882W_Latest</f>
        <v>5.2590000000000003</v>
      </c>
      <c r="AO124" s="72">
        <f>A126000482R_Latest</f>
        <v>2.923</v>
      </c>
      <c r="AP124" s="72">
        <f>A125998682R_Latest</f>
        <v>2.3370000000000002</v>
      </c>
      <c r="AQ124" s="72">
        <f>A125991482V_Latest</f>
        <v>23.04</v>
      </c>
      <c r="AR124" s="72">
        <f>A125995082F_Latest</f>
        <v>12.019</v>
      </c>
      <c r="AS124" s="72">
        <f>A125993282L_Latest</f>
        <v>11.021000000000001</v>
      </c>
      <c r="AT124" s="72">
        <f>A125997082T_Latest</f>
        <v>2.1080000000000001</v>
      </c>
      <c r="AU124" s="72">
        <f>A126000682J_Latest</f>
        <v>0.45</v>
      </c>
      <c r="AV124" s="72">
        <f>A125998882J_Latest</f>
        <v>1.6579999999999999</v>
      </c>
      <c r="AW124" s="72">
        <f>A125991682L_Latest</f>
        <v>12.122</v>
      </c>
      <c r="AX124" s="72">
        <f>A125995282X_Latest</f>
        <v>6.093</v>
      </c>
      <c r="AY124" s="72">
        <f>A125993482F_Latest</f>
        <v>6.0289999999999999</v>
      </c>
      <c r="AZ124" s="72">
        <f>A125996282T_Latest</f>
        <v>3.3149999999999999</v>
      </c>
      <c r="BA124" s="72">
        <f>A125999882A_Latest</f>
        <v>1.427</v>
      </c>
      <c r="BB124" s="72">
        <f>A125998082K_Latest</f>
        <v>1.8879999999999999</v>
      </c>
      <c r="BC124" s="72">
        <f>A125990882L_Latest</f>
        <v>22.192</v>
      </c>
      <c r="BD124" s="72">
        <f>A125994482X_Latest</f>
        <v>10.329000000000001</v>
      </c>
      <c r="BE124" s="72">
        <f>A125992682F_Latest</f>
        <v>11.863</v>
      </c>
    </row>
    <row r="125" spans="1:57" hidden="1">
      <c r="A125" s="54"/>
      <c r="B125" s="52" t="s">
        <v>4871</v>
      </c>
      <c r="C125" s="67">
        <v>22</v>
      </c>
      <c r="D125" s="72">
        <f>A125996158J_Latest</f>
        <v>148.86699999999999</v>
      </c>
      <c r="E125" s="72">
        <f>A125999758T_Latest</f>
        <v>64.528000000000006</v>
      </c>
      <c r="F125" s="72">
        <f>A125997958X_Latest</f>
        <v>84.337999999999994</v>
      </c>
      <c r="G125" s="72">
        <f>A125990758C_Latest</f>
        <v>552.07899999999995</v>
      </c>
      <c r="H125" s="72">
        <f>A125994358R_Latest</f>
        <v>294.69799999999998</v>
      </c>
      <c r="I125" s="72">
        <f>A125992558W_Latest</f>
        <v>257.38099999999997</v>
      </c>
      <c r="J125" s="72">
        <f>A125997358V_Latest</f>
        <v>41.637999999999998</v>
      </c>
      <c r="K125" s="72">
        <f>A126000958K_Latest</f>
        <v>18.687000000000001</v>
      </c>
      <c r="L125" s="72">
        <f>A125999158L_Latest</f>
        <v>22.951000000000001</v>
      </c>
      <c r="M125" s="72">
        <f>A125991958R_Latest</f>
        <v>173.52</v>
      </c>
      <c r="N125" s="72">
        <f>A125995558A_Latest</f>
        <v>87.484999999999999</v>
      </c>
      <c r="O125" s="72">
        <f>A125993758J_Latest</f>
        <v>86.034999999999997</v>
      </c>
      <c r="P125" s="72">
        <f>A125996558V_Latest</f>
        <v>40.881</v>
      </c>
      <c r="Q125" s="72">
        <f>A126000158L_Latest</f>
        <v>17.593</v>
      </c>
      <c r="R125" s="72">
        <f>A125998358L_Latest</f>
        <v>23.288</v>
      </c>
      <c r="S125" s="72">
        <f>A125991158T_Latest</f>
        <v>127.65</v>
      </c>
      <c r="T125" s="72">
        <f>A125994758A_Latest</f>
        <v>68.159000000000006</v>
      </c>
      <c r="U125" s="72">
        <f>A125992958J_Latest</f>
        <v>59.491</v>
      </c>
      <c r="V125" s="72">
        <f>A125997558L_Latest</f>
        <v>31.71</v>
      </c>
      <c r="W125" s="72">
        <f>A126001158F_Latest</f>
        <v>13.875999999999999</v>
      </c>
      <c r="X125" s="72">
        <f>A125999358F_Latest</f>
        <v>17.834</v>
      </c>
      <c r="Y125" s="72">
        <f>A125992158K_Latest</f>
        <v>124.92400000000001</v>
      </c>
      <c r="Z125" s="72">
        <f>A125995758V_Latest</f>
        <v>66.783000000000001</v>
      </c>
      <c r="AA125" s="72">
        <f>A125993958A_Latest</f>
        <v>58.142000000000003</v>
      </c>
      <c r="AB125" s="72">
        <f>A125997758F_Latest</f>
        <v>9.4600000000000009</v>
      </c>
      <c r="AC125" s="72">
        <f>A126001358X_Latest</f>
        <v>3.355</v>
      </c>
      <c r="AD125" s="72">
        <f>A125999558X_Latest</f>
        <v>6.1040000000000001</v>
      </c>
      <c r="AE125" s="72">
        <f>A125992358C_Latest</f>
        <v>30.631</v>
      </c>
      <c r="AF125" s="72">
        <f>A125995958L_Latest</f>
        <v>19.545999999999999</v>
      </c>
      <c r="AG125" s="72">
        <f>A125994158W_Latest</f>
        <v>11.086</v>
      </c>
      <c r="AH125" s="72">
        <f>A125996758L_Latest</f>
        <v>19.798999999999999</v>
      </c>
      <c r="AI125" s="72">
        <f>A126000358F_Latest</f>
        <v>8.4819999999999993</v>
      </c>
      <c r="AJ125" s="72">
        <f>A125998558F_Latest</f>
        <v>11.317</v>
      </c>
      <c r="AK125" s="72">
        <f>A125991358K_Latest</f>
        <v>69.691000000000003</v>
      </c>
      <c r="AL125" s="72">
        <f>A125994958V_Latest</f>
        <v>38.390999999999998</v>
      </c>
      <c r="AM125" s="72">
        <f>A125993158C_Latest</f>
        <v>31.3</v>
      </c>
      <c r="AN125" s="72">
        <f>A125996958F_Latest</f>
        <v>2.2029999999999998</v>
      </c>
      <c r="AO125" s="72">
        <f>A126000558X_Latest</f>
        <v>1.294</v>
      </c>
      <c r="AP125" s="72">
        <f>A125998758X_Latest</f>
        <v>0.90900000000000003</v>
      </c>
      <c r="AQ125" s="72">
        <f>A125991558C_Latest</f>
        <v>10.483000000000001</v>
      </c>
      <c r="AR125" s="72">
        <f>A125995158R_Latest</f>
        <v>6.8710000000000004</v>
      </c>
      <c r="AS125" s="72">
        <f>A125993358W_Latest</f>
        <v>3.6120000000000001</v>
      </c>
      <c r="AT125" s="72">
        <f>A125997158A_Latest</f>
        <v>1.133</v>
      </c>
      <c r="AU125" s="72">
        <f>A126000758T_Latest</f>
        <v>0.25</v>
      </c>
      <c r="AV125" s="72">
        <f>A125998958T_Latest</f>
        <v>0.88300000000000001</v>
      </c>
      <c r="AW125" s="72">
        <f>A125991758W_Latest</f>
        <v>5.0839999999999996</v>
      </c>
      <c r="AX125" s="72">
        <f>A125995358J_Latest</f>
        <v>2.952</v>
      </c>
      <c r="AY125" s="72">
        <f>A125993558R_Latest</f>
        <v>2.1320000000000001</v>
      </c>
      <c r="AZ125" s="72">
        <f>A125996358A_Latest</f>
        <v>2.044</v>
      </c>
      <c r="BA125" s="72">
        <f>A125999958K_Latest</f>
        <v>0.99199999999999999</v>
      </c>
      <c r="BB125" s="72">
        <f>A125998158V_Latest</f>
        <v>1.052</v>
      </c>
      <c r="BC125" s="72">
        <f>A125990958W_Latest</f>
        <v>10.096</v>
      </c>
      <c r="BD125" s="72">
        <f>A125994558J_Latest</f>
        <v>4.5110000000000001</v>
      </c>
      <c r="BE125" s="72">
        <f>A125992758R_Latest</f>
        <v>5.585</v>
      </c>
    </row>
    <row r="126" spans="1:57" hidden="1">
      <c r="A126" s="54"/>
      <c r="B126" s="52" t="s">
        <v>4872</v>
      </c>
      <c r="C126" s="67">
        <v>23</v>
      </c>
      <c r="D126" s="72">
        <f>A125996162X_Latest</f>
        <v>130.49100000000001</v>
      </c>
      <c r="E126" s="72">
        <f>A125999762J_Latest</f>
        <v>66.546000000000006</v>
      </c>
      <c r="F126" s="72">
        <f>A125997962R_Latest</f>
        <v>63.945</v>
      </c>
      <c r="G126" s="72">
        <f>A125990762V_Latest</f>
        <v>521.00900000000001</v>
      </c>
      <c r="H126" s="72">
        <f>A125994362F_Latest</f>
        <v>267.18900000000002</v>
      </c>
      <c r="I126" s="72">
        <f>A125992562L_Latest</f>
        <v>253.82</v>
      </c>
      <c r="J126" s="72">
        <f>A125997362K_Latest</f>
        <v>45.277999999999999</v>
      </c>
      <c r="K126" s="72">
        <f>A126000962A_Latest</f>
        <v>22.798999999999999</v>
      </c>
      <c r="L126" s="72">
        <f>A125999162C_Latest</f>
        <v>22.478999999999999</v>
      </c>
      <c r="M126" s="72">
        <f>A125991962F_Latest</f>
        <v>163.84399999999999</v>
      </c>
      <c r="N126" s="72">
        <f>A125995562T_Latest</f>
        <v>87.406000000000006</v>
      </c>
      <c r="O126" s="72">
        <f>A125993762X_Latest</f>
        <v>76.438999999999993</v>
      </c>
      <c r="P126" s="72">
        <f>A125996562K_Latest</f>
        <v>32.94</v>
      </c>
      <c r="Q126" s="72">
        <f>A126000162C_Latest</f>
        <v>14.419</v>
      </c>
      <c r="R126" s="72">
        <f>A125998362C_Latest</f>
        <v>18.521999999999998</v>
      </c>
      <c r="S126" s="72">
        <f>A125991162J_Latest</f>
        <v>127.148</v>
      </c>
      <c r="T126" s="72">
        <f>A125994762T_Latest</f>
        <v>63.283999999999999</v>
      </c>
      <c r="U126" s="72">
        <f>A125992962X_Latest</f>
        <v>63.863999999999997</v>
      </c>
      <c r="V126" s="72">
        <f>A125997562C_Latest</f>
        <v>24.532</v>
      </c>
      <c r="W126" s="72">
        <f>A126001162W_Latest</f>
        <v>14.105</v>
      </c>
      <c r="X126" s="72">
        <f>A125999362W_Latest</f>
        <v>10.427</v>
      </c>
      <c r="Y126" s="72">
        <f>A125992162A_Latest</f>
        <v>115.08</v>
      </c>
      <c r="Z126" s="72">
        <f>A125995762K_Latest</f>
        <v>62.851999999999997</v>
      </c>
      <c r="AA126" s="72">
        <f>A125993962T_Latest</f>
        <v>52.228000000000002</v>
      </c>
      <c r="AB126" s="72">
        <f>A125997762W_Latest</f>
        <v>8.2170000000000005</v>
      </c>
      <c r="AC126" s="72">
        <f>A126001362R_Latest</f>
        <v>5.2910000000000004</v>
      </c>
      <c r="AD126" s="72">
        <f>A125999562R_Latest</f>
        <v>2.9260000000000002</v>
      </c>
      <c r="AE126" s="72">
        <f>A125992362V_Latest</f>
        <v>24.143000000000001</v>
      </c>
      <c r="AF126" s="72">
        <f>A125995962C_Latest</f>
        <v>9.3219999999999992</v>
      </c>
      <c r="AG126" s="72">
        <f>A125994162L_Latest</f>
        <v>14.821</v>
      </c>
      <c r="AH126" s="72">
        <f>A125996762C_Latest</f>
        <v>14.221</v>
      </c>
      <c r="AI126" s="72">
        <f>A126000362W_Latest</f>
        <v>7.6689999999999996</v>
      </c>
      <c r="AJ126" s="72">
        <f>A125998562W_Latest</f>
        <v>6.5519999999999996</v>
      </c>
      <c r="AK126" s="72">
        <f>A125991362A_Latest</f>
        <v>59.101999999999997</v>
      </c>
      <c r="AL126" s="72">
        <f>A125994962K_Latest</f>
        <v>30.218</v>
      </c>
      <c r="AM126" s="72">
        <f>A125993162V_Latest</f>
        <v>28.882999999999999</v>
      </c>
      <c r="AN126" s="72">
        <f>A125996962W_Latest</f>
        <v>3.0569999999999999</v>
      </c>
      <c r="AO126" s="72">
        <f>A126000562R_Latest</f>
        <v>1.629</v>
      </c>
      <c r="AP126" s="72">
        <f>A125998762R_Latest</f>
        <v>1.4279999999999999</v>
      </c>
      <c r="AQ126" s="72">
        <f>A125991562V_Latest</f>
        <v>12.557</v>
      </c>
      <c r="AR126" s="72">
        <f>A125995162F_Latest</f>
        <v>5.1479999999999997</v>
      </c>
      <c r="AS126" s="72">
        <f>A125993362L_Latest</f>
        <v>7.4089999999999998</v>
      </c>
      <c r="AT126" s="72">
        <f>A125997162T_Latest</f>
        <v>0.97499999999999998</v>
      </c>
      <c r="AU126" s="72">
        <f>A126000762J_Latest</f>
        <v>0.2</v>
      </c>
      <c r="AV126" s="72">
        <f>A125998962J_Latest</f>
        <v>0.77500000000000002</v>
      </c>
      <c r="AW126" s="72">
        <f>A125991762L_Latest</f>
        <v>7.0380000000000003</v>
      </c>
      <c r="AX126" s="72">
        <f>A125995362X_Latest</f>
        <v>3.141</v>
      </c>
      <c r="AY126" s="72">
        <f>A125993562F_Latest</f>
        <v>3.8969999999999998</v>
      </c>
      <c r="AZ126" s="72">
        <f>A125996362T_Latest</f>
        <v>1.2709999999999999</v>
      </c>
      <c r="BA126" s="72">
        <f>A125999962A_Latest</f>
        <v>0.435</v>
      </c>
      <c r="BB126" s="72">
        <f>A125998162K_Latest</f>
        <v>0.83599999999999997</v>
      </c>
      <c r="BC126" s="72">
        <f>A125990962L_Latest</f>
        <v>12.096</v>
      </c>
      <c r="BD126" s="72">
        <f>A125994562X_Latest</f>
        <v>5.8179999999999996</v>
      </c>
      <c r="BE126" s="72">
        <f>A125992762F_Latest</f>
        <v>6.2779999999999996</v>
      </c>
    </row>
    <row r="127" spans="1:57" hidden="1">
      <c r="A127" s="54"/>
      <c r="B127" s="51" t="s">
        <v>4873</v>
      </c>
      <c r="C127" s="67">
        <v>24</v>
      </c>
      <c r="D127" s="72">
        <f>A125996234X_Latest</f>
        <v>48.029000000000003</v>
      </c>
      <c r="E127" s="72">
        <f>A125999834J_Latest</f>
        <v>10.297000000000001</v>
      </c>
      <c r="F127" s="72">
        <f>A125998034T_Latest</f>
        <v>37.731999999999999</v>
      </c>
      <c r="G127" s="72">
        <f>A125990834V_Latest</f>
        <v>94.945999999999998</v>
      </c>
      <c r="H127" s="72">
        <f>A125994434F_Latest</f>
        <v>12.505000000000001</v>
      </c>
      <c r="I127" s="72">
        <f>A125992634L_Latest</f>
        <v>82.441000000000003</v>
      </c>
      <c r="J127" s="72">
        <f>A125997434K_Latest</f>
        <v>11.967000000000001</v>
      </c>
      <c r="K127" s="72">
        <f>A126001034C_Latest</f>
        <v>3.5760000000000001</v>
      </c>
      <c r="L127" s="72">
        <f>A125999234C_Latest</f>
        <v>8.391</v>
      </c>
      <c r="M127" s="72">
        <f>A125992034J_Latest</f>
        <v>25.417000000000002</v>
      </c>
      <c r="N127" s="72">
        <f>A125995634T_Latest</f>
        <v>4.8070000000000004</v>
      </c>
      <c r="O127" s="72">
        <f>A125993834X_Latest</f>
        <v>20.61</v>
      </c>
      <c r="P127" s="72">
        <f>A125996634K_Latest</f>
        <v>11.303000000000001</v>
      </c>
      <c r="Q127" s="72">
        <f>A126000234C_Latest</f>
        <v>3.4079999999999999</v>
      </c>
      <c r="R127" s="72">
        <f>A125998434C_Latest</f>
        <v>7.8959999999999999</v>
      </c>
      <c r="S127" s="72">
        <f>A125991234J_Latest</f>
        <v>23.71</v>
      </c>
      <c r="T127" s="72">
        <f>A125994834T_Latest</f>
        <v>1.631</v>
      </c>
      <c r="U127" s="72">
        <f>A125993034A_Latest</f>
        <v>22.079000000000001</v>
      </c>
      <c r="V127" s="72">
        <f>A125997634C_Latest</f>
        <v>11.734</v>
      </c>
      <c r="W127" s="72">
        <f>A126001234W_Latest</f>
        <v>1.1060000000000001</v>
      </c>
      <c r="X127" s="72">
        <f>A125999434W_Latest</f>
        <v>10.628</v>
      </c>
      <c r="Y127" s="72">
        <f>A125992234A_Latest</f>
        <v>24.309000000000001</v>
      </c>
      <c r="Z127" s="72">
        <f>A125995834K_Latest</f>
        <v>1.6759999999999999</v>
      </c>
      <c r="AA127" s="72">
        <f>A125994034V_Latest</f>
        <v>22.632999999999999</v>
      </c>
      <c r="AB127" s="72">
        <f>A125997834W_Latest</f>
        <v>4.516</v>
      </c>
      <c r="AC127" s="72">
        <f>A126001434R_Latest</f>
        <v>0.503</v>
      </c>
      <c r="AD127" s="72">
        <f>A125999634R_Latest</f>
        <v>4.0129999999999999</v>
      </c>
      <c r="AE127" s="72">
        <f>A125992434V_Latest</f>
        <v>6.5090000000000003</v>
      </c>
      <c r="AF127" s="72">
        <f>A125996034F_Latest</f>
        <v>1.7509999999999999</v>
      </c>
      <c r="AG127" s="72">
        <f>A125994234L_Latest</f>
        <v>4.7569999999999997</v>
      </c>
      <c r="AH127" s="72">
        <f>A125996834C_Latest</f>
        <v>5.7930000000000001</v>
      </c>
      <c r="AI127" s="72">
        <f>A126000434W_Latest</f>
        <v>1.3879999999999999</v>
      </c>
      <c r="AJ127" s="72">
        <f>A125998634W_Latest</f>
        <v>4.4050000000000002</v>
      </c>
      <c r="AK127" s="72">
        <f>A125991434A_Latest</f>
        <v>10.507999999999999</v>
      </c>
      <c r="AL127" s="72">
        <f>A125995034L_Latest</f>
        <v>1.9139999999999999</v>
      </c>
      <c r="AM127" s="72">
        <f>A125993234V_Latest</f>
        <v>8.5939999999999994</v>
      </c>
      <c r="AN127" s="72">
        <f>A125997034X_Latest</f>
        <v>1.659</v>
      </c>
      <c r="AO127" s="72">
        <f>A126000634R_Latest</f>
        <v>0.317</v>
      </c>
      <c r="AP127" s="72">
        <f>A125998834R_Latest</f>
        <v>1.3420000000000001</v>
      </c>
      <c r="AQ127" s="72">
        <f>A125991634V_Latest</f>
        <v>2.101</v>
      </c>
      <c r="AR127" s="72">
        <f>A125995234F_Latest</f>
        <v>0.34599999999999997</v>
      </c>
      <c r="AS127" s="72">
        <f>A125993434L_Latest</f>
        <v>1.756</v>
      </c>
      <c r="AT127" s="72">
        <f>A125997234T_Latest</f>
        <v>0.2</v>
      </c>
      <c r="AU127" s="72">
        <f>A126000834J_Latest</f>
        <v>0</v>
      </c>
      <c r="AV127" s="72">
        <f>A125999034K_Latest</f>
        <v>0.2</v>
      </c>
      <c r="AW127" s="72">
        <f>A125991834L_Latest</f>
        <v>0.46600000000000003</v>
      </c>
      <c r="AX127" s="72">
        <f>A125995434X_Latest</f>
        <v>0</v>
      </c>
      <c r="AY127" s="72">
        <f>A125993634F_Latest</f>
        <v>0.46600000000000003</v>
      </c>
      <c r="AZ127" s="72">
        <f>A125996434T_Latest</f>
        <v>0.85699999999999998</v>
      </c>
      <c r="BA127" s="72">
        <f>A126000034K_Latest</f>
        <v>0</v>
      </c>
      <c r="BB127" s="72">
        <f>A125998234K_Latest</f>
        <v>0.85699999999999998</v>
      </c>
      <c r="BC127" s="72">
        <f>A125991034R_Latest</f>
        <v>1.9279999999999999</v>
      </c>
      <c r="BD127" s="72">
        <f>A125994634X_Latest</f>
        <v>0.38100000000000001</v>
      </c>
      <c r="BE127" s="72">
        <f>A125992834F_Latest</f>
        <v>1.5469999999999999</v>
      </c>
    </row>
    <row r="128" spans="1:57" hidden="1">
      <c r="A128" s="54"/>
      <c r="B128" s="51" t="s">
        <v>4874</v>
      </c>
      <c r="C128" s="67">
        <v>25</v>
      </c>
      <c r="D128" s="72">
        <f>A125996054R_Latest</f>
        <v>110.551</v>
      </c>
      <c r="E128" s="72">
        <f>A125999654X_Latest</f>
        <v>60.542999999999999</v>
      </c>
      <c r="F128" s="72">
        <f>A125997854F_Latest</f>
        <v>50.009</v>
      </c>
      <c r="G128" s="72">
        <f>A125990654K_Latest</f>
        <v>298.89600000000002</v>
      </c>
      <c r="H128" s="72">
        <f>A125994254W_Latest</f>
        <v>135.613</v>
      </c>
      <c r="I128" s="72">
        <f>A125992454C_Latest</f>
        <v>163.28299999999999</v>
      </c>
      <c r="J128" s="72">
        <f>A125997254A_Latest</f>
        <v>34.156999999999996</v>
      </c>
      <c r="K128" s="72">
        <f>A126000854T_Latest</f>
        <v>18.516999999999999</v>
      </c>
      <c r="L128" s="72">
        <f>A125999054V_Latest</f>
        <v>15.638999999999999</v>
      </c>
      <c r="M128" s="72">
        <f>A125991854W_Latest</f>
        <v>93.835999999999999</v>
      </c>
      <c r="N128" s="72">
        <f>A125995454J_Latest</f>
        <v>48.643999999999998</v>
      </c>
      <c r="O128" s="72">
        <f>A125993654R_Latest</f>
        <v>45.192999999999998</v>
      </c>
      <c r="P128" s="72">
        <f>A125996454A_Latest</f>
        <v>32.051000000000002</v>
      </c>
      <c r="Q128" s="72">
        <f>A126000054V_Latest</f>
        <v>15.795</v>
      </c>
      <c r="R128" s="72">
        <f>A125998254V_Latest</f>
        <v>16.256</v>
      </c>
      <c r="S128" s="72">
        <f>A125991054X_Latest</f>
        <v>80.894999999999996</v>
      </c>
      <c r="T128" s="72">
        <f>A125994654J_Latest</f>
        <v>33.283000000000001</v>
      </c>
      <c r="U128" s="72">
        <f>A125992854R_Latest</f>
        <v>47.612000000000002</v>
      </c>
      <c r="V128" s="72">
        <f>A125997454V_Latest</f>
        <v>23.425999999999998</v>
      </c>
      <c r="W128" s="72">
        <f>A126001054L_Latest</f>
        <v>15.9</v>
      </c>
      <c r="X128" s="72">
        <f>A125999254L_Latest</f>
        <v>7.5259999999999998</v>
      </c>
      <c r="Y128" s="72">
        <f>A125992054T_Latest</f>
        <v>61.566000000000003</v>
      </c>
      <c r="Z128" s="72">
        <f>A125995654A_Latest</f>
        <v>25.675999999999998</v>
      </c>
      <c r="AA128" s="72">
        <f>A125993854J_Latest</f>
        <v>35.889000000000003</v>
      </c>
      <c r="AB128" s="72">
        <f>A125997654L_Latest</f>
        <v>8.6950000000000003</v>
      </c>
      <c r="AC128" s="72">
        <f>A126001254F_Latest</f>
        <v>4.032</v>
      </c>
      <c r="AD128" s="72">
        <f>A125999454F_Latest</f>
        <v>4.6630000000000003</v>
      </c>
      <c r="AE128" s="72">
        <f>A125992254K_Latest</f>
        <v>16.158000000000001</v>
      </c>
      <c r="AF128" s="72">
        <f>A125995854V_Latest</f>
        <v>8.798</v>
      </c>
      <c r="AG128" s="72">
        <f>A125994054C_Latest</f>
        <v>7.359</v>
      </c>
      <c r="AH128" s="72">
        <f>A125996654V_Latest</f>
        <v>8.1760000000000002</v>
      </c>
      <c r="AI128" s="72">
        <f>A126000254L_Latest</f>
        <v>4.2889999999999997</v>
      </c>
      <c r="AJ128" s="72">
        <f>A125998454L_Latest</f>
        <v>3.887</v>
      </c>
      <c r="AK128" s="72">
        <f>A125991254T_Latest</f>
        <v>32.831000000000003</v>
      </c>
      <c r="AL128" s="72">
        <f>A125994854A_Latest</f>
        <v>12.754</v>
      </c>
      <c r="AM128" s="72">
        <f>A125993054K_Latest</f>
        <v>20.077000000000002</v>
      </c>
      <c r="AN128" s="72">
        <f>A125996854L_Latest</f>
        <v>2.101</v>
      </c>
      <c r="AO128" s="72">
        <f>A126000454F_Latest</f>
        <v>1.1419999999999999</v>
      </c>
      <c r="AP128" s="72">
        <f>A125998654F_Latest</f>
        <v>0.95899999999999996</v>
      </c>
      <c r="AQ128" s="72">
        <f>A125991454K_Latest</f>
        <v>5.8730000000000002</v>
      </c>
      <c r="AR128" s="72">
        <f>A125995054W_Latest</f>
        <v>3.1469999999999998</v>
      </c>
      <c r="AS128" s="72">
        <f>A125993254C_Latest</f>
        <v>2.726</v>
      </c>
      <c r="AT128" s="72">
        <f>A125997054J_Latest</f>
        <v>0.625</v>
      </c>
      <c r="AU128" s="72">
        <f>A126000654X_Latest</f>
        <v>0.248</v>
      </c>
      <c r="AV128" s="72">
        <f>A125998854X_Latest</f>
        <v>0.377</v>
      </c>
      <c r="AW128" s="72">
        <f>A125991654C_Latest</f>
        <v>2.6680000000000001</v>
      </c>
      <c r="AX128" s="72">
        <f>A125995254R_Latest</f>
        <v>1.302</v>
      </c>
      <c r="AY128" s="72">
        <f>A125993454W_Latest</f>
        <v>1.367</v>
      </c>
      <c r="AZ128" s="72">
        <f>A125996254J_Latest</f>
        <v>1.32</v>
      </c>
      <c r="BA128" s="72">
        <f>A125999854T_Latest</f>
        <v>0.61899999999999999</v>
      </c>
      <c r="BB128" s="72">
        <f>A125998054A_Latest</f>
        <v>0.70099999999999996</v>
      </c>
      <c r="BC128" s="72">
        <f>A125990854C_Latest</f>
        <v>5.07</v>
      </c>
      <c r="BD128" s="72">
        <f>A125994454R_Latest</f>
        <v>2.0099999999999998</v>
      </c>
      <c r="BE128" s="72">
        <f>A125992654W_Latest</f>
        <v>3.06</v>
      </c>
    </row>
    <row r="129" spans="1:57" hidden="1">
      <c r="A129" s="55"/>
      <c r="B129" s="51" t="s">
        <v>4875</v>
      </c>
      <c r="C129" s="67">
        <v>26</v>
      </c>
      <c r="D129" s="72">
        <f>A125996226X_Latest</f>
        <v>188.31800000000001</v>
      </c>
      <c r="E129" s="72">
        <f>A125999826J_Latest</f>
        <v>129.328</v>
      </c>
      <c r="F129" s="72">
        <f>A125998026T_Latest</f>
        <v>58.99</v>
      </c>
      <c r="G129" s="72">
        <f>A125990826V_Latest</f>
        <v>355.512</v>
      </c>
      <c r="H129" s="72">
        <f>A125994426F_Latest</f>
        <v>207.15899999999999</v>
      </c>
      <c r="I129" s="72">
        <f>A125992626L_Latest</f>
        <v>148.35300000000001</v>
      </c>
      <c r="J129" s="72">
        <f>A125997426K_Latest</f>
        <v>59.118000000000002</v>
      </c>
      <c r="K129" s="72">
        <f>A126001026C_Latest</f>
        <v>38.286999999999999</v>
      </c>
      <c r="L129" s="72">
        <f>A125999226C_Latest</f>
        <v>20.831</v>
      </c>
      <c r="M129" s="72">
        <f>A125992026J_Latest</f>
        <v>117.97499999999999</v>
      </c>
      <c r="N129" s="72">
        <f>A125995626T_Latest</f>
        <v>71.328999999999994</v>
      </c>
      <c r="O129" s="72">
        <f>A125993826X_Latest</f>
        <v>46.646000000000001</v>
      </c>
      <c r="P129" s="72">
        <f>A125996626K_Latest</f>
        <v>45.792999999999999</v>
      </c>
      <c r="Q129" s="72">
        <f>A126000226C_Latest</f>
        <v>31.96</v>
      </c>
      <c r="R129" s="72">
        <f>A125998426C_Latest</f>
        <v>13.833</v>
      </c>
      <c r="S129" s="72">
        <f>A125991226J_Latest</f>
        <v>91.694999999999993</v>
      </c>
      <c r="T129" s="72">
        <f>A125994826T_Latest</f>
        <v>51.604999999999997</v>
      </c>
      <c r="U129" s="72">
        <f>A125993026A_Latest</f>
        <v>40.090000000000003</v>
      </c>
      <c r="V129" s="72">
        <f>A125997626C_Latest</f>
        <v>41.301000000000002</v>
      </c>
      <c r="W129" s="72">
        <f>A126001226W_Latest</f>
        <v>28.477</v>
      </c>
      <c r="X129" s="72">
        <f>A125999426W_Latest</f>
        <v>12.824999999999999</v>
      </c>
      <c r="Y129" s="72">
        <f>A125992226A_Latest</f>
        <v>71.572000000000003</v>
      </c>
      <c r="Z129" s="72">
        <f>A125995826K_Latest</f>
        <v>40.767000000000003</v>
      </c>
      <c r="AA129" s="72">
        <f>A125994026V_Latest</f>
        <v>30.805</v>
      </c>
      <c r="AB129" s="72">
        <f>A125997826W_Latest</f>
        <v>16.783999999999999</v>
      </c>
      <c r="AC129" s="72">
        <f>A126001426R_Latest</f>
        <v>10.871</v>
      </c>
      <c r="AD129" s="72">
        <f>A125999626R_Latest</f>
        <v>5.9119999999999999</v>
      </c>
      <c r="AE129" s="72">
        <f>A125992426V_Latest</f>
        <v>21.221</v>
      </c>
      <c r="AF129" s="72">
        <f>A125996026F_Latest</f>
        <v>11.287000000000001</v>
      </c>
      <c r="AG129" s="72">
        <f>A125994226L_Latest</f>
        <v>9.9339999999999993</v>
      </c>
      <c r="AH129" s="72">
        <f>A125996826C_Latest</f>
        <v>18.896000000000001</v>
      </c>
      <c r="AI129" s="72">
        <f>A126000426W_Latest</f>
        <v>14.984999999999999</v>
      </c>
      <c r="AJ129" s="72">
        <f>A125998626W_Latest</f>
        <v>3.911</v>
      </c>
      <c r="AK129" s="72">
        <f>A125991426A_Latest</f>
        <v>36.314</v>
      </c>
      <c r="AL129" s="72">
        <f>A125995026L_Latest</f>
        <v>21.356999999999999</v>
      </c>
      <c r="AM129" s="72">
        <f>A125993226V_Latest</f>
        <v>14.957000000000001</v>
      </c>
      <c r="AN129" s="72">
        <f>A125997026X_Latest</f>
        <v>2.923</v>
      </c>
      <c r="AO129" s="72">
        <f>A126000626R_Latest</f>
        <v>2.4089999999999998</v>
      </c>
      <c r="AP129" s="72">
        <f>A125998826R_Latest</f>
        <v>0.51400000000000001</v>
      </c>
      <c r="AQ129" s="72">
        <f>A125991626V_Latest</f>
        <v>8.4009999999999998</v>
      </c>
      <c r="AR129" s="72">
        <f>A125995226F_Latest</f>
        <v>5.5570000000000004</v>
      </c>
      <c r="AS129" s="72">
        <f>A125993426L_Latest</f>
        <v>2.8439999999999999</v>
      </c>
      <c r="AT129" s="72">
        <f>A125997226T_Latest</f>
        <v>0.93</v>
      </c>
      <c r="AU129" s="72">
        <f>A126000826J_Latest</f>
        <v>0.40699999999999997</v>
      </c>
      <c r="AV129" s="72">
        <f>A125999026K_Latest</f>
        <v>0.52300000000000002</v>
      </c>
      <c r="AW129" s="72">
        <f>A125991826L_Latest</f>
        <v>2.4950000000000001</v>
      </c>
      <c r="AX129" s="72">
        <f>A125995426X_Latest</f>
        <v>1.579</v>
      </c>
      <c r="AY129" s="72">
        <f>A125993626F_Latest</f>
        <v>0.91600000000000004</v>
      </c>
      <c r="AZ129" s="72">
        <f>A125996426T_Latest</f>
        <v>2.573</v>
      </c>
      <c r="BA129" s="72">
        <f>A126000026K_Latest</f>
        <v>1.931</v>
      </c>
      <c r="BB129" s="72">
        <f>A125998226K_Latest</f>
        <v>0.64100000000000001</v>
      </c>
      <c r="BC129" s="72">
        <f>A125991026R_Latest</f>
        <v>5.8390000000000004</v>
      </c>
      <c r="BD129" s="72">
        <f>A125994626X_Latest</f>
        <v>3.6789999999999998</v>
      </c>
      <c r="BE129" s="72">
        <f>A125992826F_Latest</f>
        <v>2.161</v>
      </c>
    </row>
    <row r="130" spans="1:57" hidden="1">
      <c r="A130" s="54"/>
      <c r="B130" s="51" t="s">
        <v>4876</v>
      </c>
      <c r="C130" s="67">
        <v>27</v>
      </c>
      <c r="D130" s="72">
        <f>A125996230R_Latest</f>
        <v>30.324000000000002</v>
      </c>
      <c r="E130" s="72">
        <f>A125999830X_Latest</f>
        <v>19.154</v>
      </c>
      <c r="F130" s="72">
        <f>A125998030J_Latest</f>
        <v>11.17</v>
      </c>
      <c r="G130" s="72">
        <f>A125990830K_Latest</f>
        <v>86.293000000000006</v>
      </c>
      <c r="H130" s="72">
        <f>A125994430W_Latest</f>
        <v>48.898000000000003</v>
      </c>
      <c r="I130" s="72">
        <f>A125992630C_Latest</f>
        <v>37.396000000000001</v>
      </c>
      <c r="J130" s="72">
        <f>A125997430A_Latest</f>
        <v>10.698</v>
      </c>
      <c r="K130" s="72">
        <f>A126001030V_Latest</f>
        <v>7.492</v>
      </c>
      <c r="L130" s="72">
        <f>A125999230V_Latest</f>
        <v>3.2050000000000001</v>
      </c>
      <c r="M130" s="72">
        <f>A125992030X_Latest</f>
        <v>23.978999999999999</v>
      </c>
      <c r="N130" s="72">
        <f>A125995630J_Latest</f>
        <v>14.21</v>
      </c>
      <c r="O130" s="72">
        <f>A125993830R_Latest</f>
        <v>9.77</v>
      </c>
      <c r="P130" s="72">
        <f>A125996630A_Latest</f>
        <v>5.3550000000000004</v>
      </c>
      <c r="Q130" s="72">
        <f>A126000230V_Latest</f>
        <v>2.5419999999999998</v>
      </c>
      <c r="R130" s="72">
        <f>A125998430V_Latest</f>
        <v>2.8130000000000002</v>
      </c>
      <c r="S130" s="72">
        <f>A125991230X_Latest</f>
        <v>23.135000000000002</v>
      </c>
      <c r="T130" s="72">
        <f>A125994830J_Latest</f>
        <v>13.728</v>
      </c>
      <c r="U130" s="72">
        <f>A125993030T_Latest</f>
        <v>9.407</v>
      </c>
      <c r="V130" s="72">
        <f>A125997630V_Latest</f>
        <v>7.2960000000000003</v>
      </c>
      <c r="W130" s="72">
        <f>A126001230L_Latest</f>
        <v>3.7530000000000001</v>
      </c>
      <c r="X130" s="72">
        <f>A125999430L_Latest</f>
        <v>3.5430000000000001</v>
      </c>
      <c r="Y130" s="72">
        <f>A125992230T_Latest</f>
        <v>18.082999999999998</v>
      </c>
      <c r="Z130" s="72">
        <f>A125995830A_Latest</f>
        <v>10.064</v>
      </c>
      <c r="AA130" s="72">
        <f>A125994030K_Latest</f>
        <v>8.0190000000000001</v>
      </c>
      <c r="AB130" s="72">
        <f>A125997830L_Latest</f>
        <v>1.931</v>
      </c>
      <c r="AC130" s="72">
        <f>A126001430F_Latest</f>
        <v>1.103</v>
      </c>
      <c r="AD130" s="72">
        <f>A125999630F_Latest</f>
        <v>0.82799999999999996</v>
      </c>
      <c r="AE130" s="72">
        <f>A125992430K_Latest</f>
        <v>4.1719999999999997</v>
      </c>
      <c r="AF130" s="72">
        <f>A125996030W_Latest</f>
        <v>2.1040000000000001</v>
      </c>
      <c r="AG130" s="72">
        <f>A125994230C_Latest</f>
        <v>2.0670000000000002</v>
      </c>
      <c r="AH130" s="72">
        <f>A125996830V_Latest</f>
        <v>3.9910000000000001</v>
      </c>
      <c r="AI130" s="72">
        <f>A126000430L_Latest</f>
        <v>3.4630000000000001</v>
      </c>
      <c r="AJ130" s="72">
        <f>A125998630L_Latest</f>
        <v>0.52800000000000002</v>
      </c>
      <c r="AK130" s="72">
        <f>A125991430T_Latest</f>
        <v>13.340999999999999</v>
      </c>
      <c r="AL130" s="72">
        <f>A125995030C_Latest</f>
        <v>6.7869999999999999</v>
      </c>
      <c r="AM130" s="72">
        <f>A125993230K_Latest</f>
        <v>6.5540000000000003</v>
      </c>
      <c r="AN130" s="72">
        <f>A125997030R_Latest</f>
        <v>0.52</v>
      </c>
      <c r="AO130" s="72">
        <f>A126000630F_Latest</f>
        <v>0.52</v>
      </c>
      <c r="AP130" s="72">
        <f>A125998830F_Latest</f>
        <v>0</v>
      </c>
      <c r="AQ130" s="72">
        <f>A125991630K_Latest</f>
        <v>0.87</v>
      </c>
      <c r="AR130" s="72">
        <f>A125995230W_Latest</f>
        <v>0.755</v>
      </c>
      <c r="AS130" s="72">
        <f>A125993430C_Latest</f>
        <v>0.115</v>
      </c>
      <c r="AT130" s="72">
        <f>A125997230J_Latest</f>
        <v>0.36499999999999999</v>
      </c>
      <c r="AU130" s="72">
        <f>A126000830X_Latest</f>
        <v>0.28000000000000003</v>
      </c>
      <c r="AV130" s="72">
        <f>A125999030A_Latest</f>
        <v>8.4000000000000005E-2</v>
      </c>
      <c r="AW130" s="72">
        <f>A125991830C_Latest</f>
        <v>1.0149999999999999</v>
      </c>
      <c r="AX130" s="72">
        <f>A125995430R_Latest</f>
        <v>0.77100000000000002</v>
      </c>
      <c r="AY130" s="72">
        <f>A125993630W_Latest</f>
        <v>0.24299999999999999</v>
      </c>
      <c r="AZ130" s="72">
        <f>A125996430J_Latest</f>
        <v>0.16900000000000001</v>
      </c>
      <c r="BA130" s="72">
        <f>A126000030A_Latest</f>
        <v>0</v>
      </c>
      <c r="BB130" s="72">
        <f>A125998230A_Latest</f>
        <v>0.16900000000000001</v>
      </c>
      <c r="BC130" s="72">
        <f>A125991030F_Latest</f>
        <v>1.6990000000000001</v>
      </c>
      <c r="BD130" s="72">
        <f>A125994630R_Latest</f>
        <v>0.47899999999999998</v>
      </c>
      <c r="BE130" s="72">
        <f>A125992830W_Latest</f>
        <v>1.2210000000000001</v>
      </c>
    </row>
    <row r="131" spans="1:57" hidden="1">
      <c r="A131" s="54"/>
      <c r="B131" s="49" t="s">
        <v>4877</v>
      </c>
      <c r="C131" s="67">
        <v>28</v>
      </c>
      <c r="D131" s="72">
        <f>A125996058X_Latest</f>
        <v>138.66900000000001</v>
      </c>
      <c r="E131" s="72">
        <f>A125999658J_Latest</f>
        <v>85.075999999999993</v>
      </c>
      <c r="F131" s="72">
        <f>A125997858R_Latest</f>
        <v>53.593000000000004</v>
      </c>
      <c r="G131" s="72">
        <f>A125990658V_Latest</f>
        <v>346.72199999999998</v>
      </c>
      <c r="H131" s="72">
        <f>A125994258F_Latest</f>
        <v>167.626</v>
      </c>
      <c r="I131" s="72">
        <f>A125992458L_Latest</f>
        <v>179.096</v>
      </c>
      <c r="J131" s="72">
        <f>A125997258K_Latest</f>
        <v>41.170999999999999</v>
      </c>
      <c r="K131" s="72">
        <f>A126000858A_Latest</f>
        <v>29.085000000000001</v>
      </c>
      <c r="L131" s="72">
        <f>A125999058C_Latest</f>
        <v>12.086</v>
      </c>
      <c r="M131" s="72">
        <f>A125991858F_Latest</f>
        <v>104.21299999999999</v>
      </c>
      <c r="N131" s="72">
        <f>A125995458T_Latest</f>
        <v>47.776000000000003</v>
      </c>
      <c r="O131" s="72">
        <f>A125993658X_Latest</f>
        <v>56.436999999999998</v>
      </c>
      <c r="P131" s="72">
        <f>A125996458K_Latest</f>
        <v>36.097000000000001</v>
      </c>
      <c r="Q131" s="72">
        <f>A126000058C_Latest</f>
        <v>18.506</v>
      </c>
      <c r="R131" s="72">
        <f>A125998258C_Latest</f>
        <v>17.591000000000001</v>
      </c>
      <c r="S131" s="72">
        <f>A125991058J_Latest</f>
        <v>91.474000000000004</v>
      </c>
      <c r="T131" s="72">
        <f>A125994658T_Latest</f>
        <v>45.176000000000002</v>
      </c>
      <c r="U131" s="72">
        <f>A125992858X_Latest</f>
        <v>46.298999999999999</v>
      </c>
      <c r="V131" s="72">
        <f>A125997458C_Latest</f>
        <v>27.106999999999999</v>
      </c>
      <c r="W131" s="72">
        <f>A126001058W_Latest</f>
        <v>16.527999999999999</v>
      </c>
      <c r="X131" s="72">
        <f>A125999258W_Latest</f>
        <v>10.579000000000001</v>
      </c>
      <c r="Y131" s="72">
        <f>A125992058A_Latest</f>
        <v>69.944000000000003</v>
      </c>
      <c r="Z131" s="72">
        <f>A125995658K_Latest</f>
        <v>32.508000000000003</v>
      </c>
      <c r="AA131" s="72">
        <f>A125993858T_Latest</f>
        <v>37.436</v>
      </c>
      <c r="AB131" s="72">
        <f>A125997658W_Latest</f>
        <v>10.804</v>
      </c>
      <c r="AC131" s="72">
        <f>A126001258R_Latest</f>
        <v>7.0119999999999996</v>
      </c>
      <c r="AD131" s="72">
        <f>A125999458R_Latest</f>
        <v>3.7930000000000001</v>
      </c>
      <c r="AE131" s="72">
        <f>A125992258V_Latest</f>
        <v>22.088999999999999</v>
      </c>
      <c r="AF131" s="72">
        <f>A125995858C_Latest</f>
        <v>12.407</v>
      </c>
      <c r="AG131" s="72">
        <f>A125994058L_Latest</f>
        <v>9.6829999999999998</v>
      </c>
      <c r="AH131" s="72">
        <f>A125996658C_Latest</f>
        <v>17.245999999999999</v>
      </c>
      <c r="AI131" s="72">
        <f>A126000258W_Latest</f>
        <v>10.711</v>
      </c>
      <c r="AJ131" s="72">
        <f>A125998458W_Latest</f>
        <v>6.5350000000000001</v>
      </c>
      <c r="AK131" s="72">
        <f>A125991258A_Latest</f>
        <v>40.536999999999999</v>
      </c>
      <c r="AL131" s="72">
        <f>A125994858K_Latest</f>
        <v>21.864999999999998</v>
      </c>
      <c r="AM131" s="72">
        <f>A125993058V_Latest</f>
        <v>18.670999999999999</v>
      </c>
      <c r="AN131" s="72">
        <f>A125996858W_Latest</f>
        <v>3.4039999999999999</v>
      </c>
      <c r="AO131" s="72">
        <f>A126000458R_Latest</f>
        <v>1.873</v>
      </c>
      <c r="AP131" s="72">
        <f>A125998658R_Latest</f>
        <v>1.5309999999999999</v>
      </c>
      <c r="AQ131" s="72">
        <f>A125991458V_Latest</f>
        <v>6.3559999999999999</v>
      </c>
      <c r="AR131" s="72">
        <f>A125995058F_Latest</f>
        <v>2.4359999999999999</v>
      </c>
      <c r="AS131" s="72">
        <f>A125993258L_Latest</f>
        <v>3.92</v>
      </c>
      <c r="AT131" s="72">
        <f>A125997058T_Latest</f>
        <v>1.113</v>
      </c>
      <c r="AU131" s="72">
        <f>A126000658J_Latest</f>
        <v>0.32100000000000001</v>
      </c>
      <c r="AV131" s="72">
        <f>A125998858J_Latest</f>
        <v>0.79200000000000004</v>
      </c>
      <c r="AW131" s="72">
        <f>A125991658L_Latest</f>
        <v>3.0529999999999999</v>
      </c>
      <c r="AX131" s="72">
        <f>A125995258X_Latest</f>
        <v>1.831</v>
      </c>
      <c r="AY131" s="72">
        <f>A125993458F_Latest</f>
        <v>1.2230000000000001</v>
      </c>
      <c r="AZ131" s="72">
        <f>A125996258T_Latest</f>
        <v>1.726</v>
      </c>
      <c r="BA131" s="72">
        <f>A125999858A_Latest</f>
        <v>1.0409999999999999</v>
      </c>
      <c r="BB131" s="72">
        <f>A125998058K_Latest</f>
        <v>0.68600000000000005</v>
      </c>
      <c r="BC131" s="72">
        <f>A125990858L_Latest</f>
        <v>9.0549999999999997</v>
      </c>
      <c r="BD131" s="72">
        <f>A125994458X_Latest</f>
        <v>3.6269999999999998</v>
      </c>
      <c r="BE131" s="72">
        <f>A125992658F_Latest</f>
        <v>5.4279999999999999</v>
      </c>
    </row>
    <row r="132" spans="1:57" hidden="1">
      <c r="A132" s="54"/>
      <c r="B132" s="51" t="s">
        <v>4878</v>
      </c>
      <c r="C132" s="67">
        <v>29</v>
      </c>
      <c r="D132" s="72">
        <f>A125996114F_Latest</f>
        <v>84.247</v>
      </c>
      <c r="E132" s="72">
        <f>A125999714R_Latest</f>
        <v>56.819000000000003</v>
      </c>
      <c r="F132" s="72">
        <f>A125997914W_Latest</f>
        <v>27.428999999999998</v>
      </c>
      <c r="G132" s="72">
        <f>A125990714A_Latest</f>
        <v>184.13499999999999</v>
      </c>
      <c r="H132" s="72">
        <f>A125994314L_Latest</f>
        <v>88.605999999999995</v>
      </c>
      <c r="I132" s="72">
        <f>A125992514V_Latest</f>
        <v>95.53</v>
      </c>
      <c r="J132" s="72">
        <f>A125997314T_Latest</f>
        <v>25.986999999999998</v>
      </c>
      <c r="K132" s="72">
        <f>A126000914J_Latest</f>
        <v>18.733000000000001</v>
      </c>
      <c r="L132" s="72">
        <f>A125999114K_Latest</f>
        <v>7.2539999999999996</v>
      </c>
      <c r="M132" s="72">
        <f>A125991914L_Latest</f>
        <v>58.686</v>
      </c>
      <c r="N132" s="72">
        <f>A125995514X_Latest</f>
        <v>27.529</v>
      </c>
      <c r="O132" s="72">
        <f>A125993714F_Latest</f>
        <v>31.158000000000001</v>
      </c>
      <c r="P132" s="72">
        <f>A125996514T_Latest</f>
        <v>21.773</v>
      </c>
      <c r="Q132" s="72">
        <f>A126000114K_Latest</f>
        <v>13.298999999999999</v>
      </c>
      <c r="R132" s="72">
        <f>A125998314K_Latest</f>
        <v>8.4740000000000002</v>
      </c>
      <c r="S132" s="72">
        <f>A125991114R_Latest</f>
        <v>47.19</v>
      </c>
      <c r="T132" s="72">
        <f>A125994714X_Latest</f>
        <v>23.940999999999999</v>
      </c>
      <c r="U132" s="72">
        <f>A125992914F_Latest</f>
        <v>23.248999999999999</v>
      </c>
      <c r="V132" s="72">
        <f>A125997514K_Latest</f>
        <v>14.474</v>
      </c>
      <c r="W132" s="72">
        <f>A126001114C_Latest</f>
        <v>10.154999999999999</v>
      </c>
      <c r="X132" s="72">
        <f>A125999314C_Latest</f>
        <v>4.3179999999999996</v>
      </c>
      <c r="Y132" s="72">
        <f>A125992114J_Latest</f>
        <v>31.443999999999999</v>
      </c>
      <c r="Z132" s="72">
        <f>A125995714T_Latest</f>
        <v>13.311</v>
      </c>
      <c r="AA132" s="72">
        <f>A125993914X_Latest</f>
        <v>18.132000000000001</v>
      </c>
      <c r="AB132" s="72">
        <f>A125997714C_Latest</f>
        <v>8.4049999999999994</v>
      </c>
      <c r="AC132" s="72">
        <f>A126001314W_Latest</f>
        <v>5.1260000000000003</v>
      </c>
      <c r="AD132" s="72">
        <f>A125999514W_Latest</f>
        <v>3.2789999999999999</v>
      </c>
      <c r="AE132" s="72">
        <f>A125992314A_Latest</f>
        <v>12.983000000000001</v>
      </c>
      <c r="AF132" s="72">
        <f>A125995914K_Latest</f>
        <v>6.4909999999999997</v>
      </c>
      <c r="AG132" s="72">
        <f>A125994114V_Latest</f>
        <v>6.492</v>
      </c>
      <c r="AH132" s="72">
        <f>A125996714K_Latest</f>
        <v>8.9730000000000008</v>
      </c>
      <c r="AI132" s="72">
        <f>A126000314C_Latest</f>
        <v>6.944</v>
      </c>
      <c r="AJ132" s="72">
        <f>A125998514C_Latest</f>
        <v>2.0289999999999999</v>
      </c>
      <c r="AK132" s="72">
        <f>A125991314J_Latest</f>
        <v>24.434999999999999</v>
      </c>
      <c r="AL132" s="72">
        <f>A125994914T_Latest</f>
        <v>12.84</v>
      </c>
      <c r="AM132" s="72">
        <f>A125993114A_Latest</f>
        <v>11.595000000000001</v>
      </c>
      <c r="AN132" s="72">
        <f>A125996914C_Latest</f>
        <v>3.0449999999999999</v>
      </c>
      <c r="AO132" s="72">
        <f>A126000514W_Latest</f>
        <v>1.786</v>
      </c>
      <c r="AP132" s="72">
        <f>A125998714W_Latest</f>
        <v>1.26</v>
      </c>
      <c r="AQ132" s="72">
        <f>A125991514A_Latest</f>
        <v>2.6429999999999998</v>
      </c>
      <c r="AR132" s="72">
        <f>A125995114L_Latest</f>
        <v>1.159</v>
      </c>
      <c r="AS132" s="72">
        <f>A125993314V_Latest</f>
        <v>1.484</v>
      </c>
      <c r="AT132" s="72">
        <f>A125997114X_Latest</f>
        <v>0.68100000000000005</v>
      </c>
      <c r="AU132" s="72">
        <f>A126000714R_Latest</f>
        <v>0.20300000000000001</v>
      </c>
      <c r="AV132" s="72">
        <f>A125998914R_Latest</f>
        <v>0.47799999999999998</v>
      </c>
      <c r="AW132" s="72">
        <f>A125991714V_Latest</f>
        <v>1.57</v>
      </c>
      <c r="AX132" s="72">
        <f>A125995314F_Latest</f>
        <v>0.67200000000000004</v>
      </c>
      <c r="AY132" s="72">
        <f>A125993514L_Latest</f>
        <v>0.89800000000000002</v>
      </c>
      <c r="AZ132" s="72">
        <f>A125996314X_Latest</f>
        <v>0.90900000000000003</v>
      </c>
      <c r="BA132" s="72">
        <f>A125999914J_Latest</f>
        <v>0.57299999999999995</v>
      </c>
      <c r="BB132" s="72">
        <f>A125998114T_Latest</f>
        <v>0.33600000000000002</v>
      </c>
      <c r="BC132" s="72">
        <f>A125990914V_Latest</f>
        <v>5.1840000000000002</v>
      </c>
      <c r="BD132" s="72">
        <f>A125994514F_Latest</f>
        <v>2.6629999999999998</v>
      </c>
      <c r="BE132" s="72">
        <f>A125992714L_Latest</f>
        <v>2.5219999999999998</v>
      </c>
    </row>
    <row r="133" spans="1:57" hidden="1">
      <c r="A133" s="54"/>
      <c r="B133" s="51" t="s">
        <v>4879</v>
      </c>
      <c r="C133" s="67">
        <v>30</v>
      </c>
      <c r="D133" s="72">
        <f>A125996166J_Latest</f>
        <v>54.421999999999997</v>
      </c>
      <c r="E133" s="72">
        <f>A125999766T_Latest</f>
        <v>28.257999999999999</v>
      </c>
      <c r="F133" s="72">
        <f>A125997966X_Latest</f>
        <v>26.164000000000001</v>
      </c>
      <c r="G133" s="72">
        <f>A125990766C_Latest</f>
        <v>162.58699999999999</v>
      </c>
      <c r="H133" s="72">
        <f>A125994366R_Latest</f>
        <v>79.02</v>
      </c>
      <c r="I133" s="72">
        <f>A125992566W_Latest</f>
        <v>83.566999999999993</v>
      </c>
      <c r="J133" s="72">
        <f>A125997366V_Latest</f>
        <v>15.183999999999999</v>
      </c>
      <c r="K133" s="72">
        <f>A126000966K_Latest</f>
        <v>10.352</v>
      </c>
      <c r="L133" s="72">
        <f>A125999166L_Latest</f>
        <v>4.8319999999999999</v>
      </c>
      <c r="M133" s="72">
        <f>A125991966R_Latest</f>
        <v>45.527000000000001</v>
      </c>
      <c r="N133" s="72">
        <f>A125995566A_Latest</f>
        <v>20.247</v>
      </c>
      <c r="O133" s="72">
        <f>A125993766J_Latest</f>
        <v>25.28</v>
      </c>
      <c r="P133" s="72">
        <f>A125996566V_Latest</f>
        <v>14.324</v>
      </c>
      <c r="Q133" s="72">
        <f>A126000166L_Latest</f>
        <v>5.2069999999999999</v>
      </c>
      <c r="R133" s="72">
        <f>A125998366L_Latest</f>
        <v>9.1170000000000009</v>
      </c>
      <c r="S133" s="72">
        <f>A125991166T_Latest</f>
        <v>44.283999999999999</v>
      </c>
      <c r="T133" s="72">
        <f>A125994766A_Latest</f>
        <v>21.234999999999999</v>
      </c>
      <c r="U133" s="72">
        <f>A125992966J_Latest</f>
        <v>23.05</v>
      </c>
      <c r="V133" s="72">
        <f>A125997566L_Latest</f>
        <v>12.632999999999999</v>
      </c>
      <c r="W133" s="72">
        <f>A126001166F_Latest</f>
        <v>6.3730000000000002</v>
      </c>
      <c r="X133" s="72">
        <f>A125999366F_Latest</f>
        <v>6.2610000000000001</v>
      </c>
      <c r="Y133" s="72">
        <f>A125992166K_Latest</f>
        <v>38.5</v>
      </c>
      <c r="Z133" s="72">
        <f>A125995766V_Latest</f>
        <v>19.196000000000002</v>
      </c>
      <c r="AA133" s="72">
        <f>A125993966A_Latest</f>
        <v>19.303999999999998</v>
      </c>
      <c r="AB133" s="72">
        <f>A125997766F_Latest</f>
        <v>2.399</v>
      </c>
      <c r="AC133" s="72">
        <f>A126001366X_Latest</f>
        <v>1.8859999999999999</v>
      </c>
      <c r="AD133" s="72">
        <f>A125999566X_Latest</f>
        <v>0.51300000000000001</v>
      </c>
      <c r="AE133" s="72">
        <f>A125992366C_Latest</f>
        <v>9.1069999999999993</v>
      </c>
      <c r="AF133" s="72">
        <f>A125995966L_Latest</f>
        <v>5.9160000000000004</v>
      </c>
      <c r="AG133" s="72">
        <f>A125994166W_Latest</f>
        <v>3.1909999999999998</v>
      </c>
      <c r="AH133" s="72">
        <f>A125996766L_Latest</f>
        <v>8.2729999999999997</v>
      </c>
      <c r="AI133" s="72">
        <f>A126000366F_Latest</f>
        <v>3.7679999999999998</v>
      </c>
      <c r="AJ133" s="72">
        <f>A125998566F_Latest</f>
        <v>4.5060000000000002</v>
      </c>
      <c r="AK133" s="72">
        <f>A125991366K_Latest</f>
        <v>16.102</v>
      </c>
      <c r="AL133" s="72">
        <f>A125994966V_Latest</f>
        <v>9.0259999999999998</v>
      </c>
      <c r="AM133" s="72">
        <f>A125993166C_Latest</f>
        <v>7.0759999999999996</v>
      </c>
      <c r="AN133" s="72">
        <f>A125996966F_Latest</f>
        <v>0.35899999999999999</v>
      </c>
      <c r="AO133" s="72">
        <f>A126000566X_Latest</f>
        <v>8.6999999999999994E-2</v>
      </c>
      <c r="AP133" s="72">
        <f>A125998766X_Latest</f>
        <v>0.27200000000000002</v>
      </c>
      <c r="AQ133" s="72">
        <f>A125991566C_Latest</f>
        <v>3.7130000000000001</v>
      </c>
      <c r="AR133" s="72">
        <f>A125995166R_Latest</f>
        <v>1.2769999999999999</v>
      </c>
      <c r="AS133" s="72">
        <f>A125993366W_Latest</f>
        <v>2.4359999999999999</v>
      </c>
      <c r="AT133" s="72">
        <f>A125997166A_Latest</f>
        <v>0.432</v>
      </c>
      <c r="AU133" s="72">
        <f>A126000766T_Latest</f>
        <v>0.11799999999999999</v>
      </c>
      <c r="AV133" s="72">
        <f>A125998966T_Latest</f>
        <v>0.315</v>
      </c>
      <c r="AW133" s="72">
        <f>A125991766W_Latest</f>
        <v>1.484</v>
      </c>
      <c r="AX133" s="72">
        <f>A125995366J_Latest</f>
        <v>1.159</v>
      </c>
      <c r="AY133" s="72">
        <f>A125993566R_Latest</f>
        <v>0.32500000000000001</v>
      </c>
      <c r="AZ133" s="72">
        <f>A125996366A_Latest</f>
        <v>0.81699999999999995</v>
      </c>
      <c r="BA133" s="72">
        <f>A125999966K_Latest</f>
        <v>0.46800000000000003</v>
      </c>
      <c r="BB133" s="72">
        <f>A125998166V_Latest</f>
        <v>0.34899999999999998</v>
      </c>
      <c r="BC133" s="72">
        <f>A125990966W_Latest</f>
        <v>3.871</v>
      </c>
      <c r="BD133" s="72">
        <f>A125994566J_Latest</f>
        <v>0.96399999999999997</v>
      </c>
      <c r="BE133" s="72">
        <f>A125992766R_Latest</f>
        <v>2.9060000000000001</v>
      </c>
    </row>
    <row r="134" spans="1:57" hidden="1">
      <c r="A134" s="54"/>
      <c r="B134" s="49" t="s">
        <v>4880</v>
      </c>
      <c r="C134" s="67">
        <v>31</v>
      </c>
      <c r="D134" s="72">
        <f>A125996238J_Latest</f>
        <v>9.6820000000000004</v>
      </c>
      <c r="E134" s="72">
        <f>A125999838T_Latest</f>
        <v>5.2590000000000003</v>
      </c>
      <c r="F134" s="72">
        <f>A125998038A_Latest</f>
        <v>4.423</v>
      </c>
      <c r="G134" s="72">
        <f>A125990838C_Latest</f>
        <v>21.503</v>
      </c>
      <c r="H134" s="72">
        <f>A125994438R_Latest</f>
        <v>11.169</v>
      </c>
      <c r="I134" s="72">
        <f>A125992638W_Latest</f>
        <v>10.334</v>
      </c>
      <c r="J134" s="72">
        <f>A125997438V_Latest</f>
        <v>1.194</v>
      </c>
      <c r="K134" s="72">
        <f>A126001038L_Latest</f>
        <v>0</v>
      </c>
      <c r="L134" s="72">
        <f>A125999238L_Latest</f>
        <v>1.194</v>
      </c>
      <c r="M134" s="72">
        <f>A125992038T_Latest</f>
        <v>6.4969999999999999</v>
      </c>
      <c r="N134" s="72">
        <f>A125995638A_Latest</f>
        <v>3.1080000000000001</v>
      </c>
      <c r="O134" s="72">
        <f>A125993838J_Latest</f>
        <v>3.3889999999999998</v>
      </c>
      <c r="P134" s="72">
        <f>A125996638V_Latest</f>
        <v>3.1230000000000002</v>
      </c>
      <c r="Q134" s="72">
        <f>A126000238L_Latest</f>
        <v>2.5659999999999998</v>
      </c>
      <c r="R134" s="72">
        <f>A125998438L_Latest</f>
        <v>0.55800000000000005</v>
      </c>
      <c r="S134" s="72">
        <f>A125991238T_Latest</f>
        <v>2.1859999999999999</v>
      </c>
      <c r="T134" s="72">
        <f>A125994838A_Latest</f>
        <v>1.375</v>
      </c>
      <c r="U134" s="72">
        <f>A125993038K_Latest</f>
        <v>0.81200000000000006</v>
      </c>
      <c r="V134" s="72">
        <f>A125997638L_Latest</f>
        <v>3.1890000000000001</v>
      </c>
      <c r="W134" s="72">
        <f>A126001238F_Latest</f>
        <v>1.0509999999999999</v>
      </c>
      <c r="X134" s="72">
        <f>A125999438F_Latest</f>
        <v>2.1379999999999999</v>
      </c>
      <c r="Y134" s="72">
        <f>A125992238K_Latest</f>
        <v>5.4160000000000004</v>
      </c>
      <c r="Z134" s="72">
        <f>A125995838V_Latest</f>
        <v>1.82</v>
      </c>
      <c r="AA134" s="72">
        <f>A125994038C_Latest</f>
        <v>3.5960000000000001</v>
      </c>
      <c r="AB134" s="72">
        <f>A125997838F_Latest</f>
        <v>0.76600000000000001</v>
      </c>
      <c r="AC134" s="72">
        <f>A126001438X_Latest</f>
        <v>0.55200000000000005</v>
      </c>
      <c r="AD134" s="72">
        <f>A125999638X_Latest</f>
        <v>0.214</v>
      </c>
      <c r="AE134" s="72">
        <f>A125992438C_Latest</f>
        <v>1.3740000000000001</v>
      </c>
      <c r="AF134" s="72">
        <f>A125996038R_Latest</f>
        <v>0.63100000000000001</v>
      </c>
      <c r="AG134" s="72">
        <f>A125994238W_Latest</f>
        <v>0.74299999999999999</v>
      </c>
      <c r="AH134" s="72">
        <f>A125996838L_Latest</f>
        <v>0.96399999999999997</v>
      </c>
      <c r="AI134" s="72">
        <f>A126000438F_Latest</f>
        <v>0.96399999999999997</v>
      </c>
      <c r="AJ134" s="72">
        <f>A125998638F_Latest</f>
        <v>0</v>
      </c>
      <c r="AK134" s="72">
        <f>A125991438K_Latest</f>
        <v>4.3410000000000002</v>
      </c>
      <c r="AL134" s="72">
        <f>A125995038W_Latest</f>
        <v>3.4929999999999999</v>
      </c>
      <c r="AM134" s="72">
        <f>A125993238C_Latest</f>
        <v>0.84799999999999998</v>
      </c>
      <c r="AN134" s="72">
        <f>A125997038J_Latest</f>
        <v>0</v>
      </c>
      <c r="AO134" s="72">
        <f>A126000638X_Latest</f>
        <v>0</v>
      </c>
      <c r="AP134" s="72">
        <f>A125998838X_Latest</f>
        <v>0</v>
      </c>
      <c r="AQ134" s="72">
        <f>A125991638C_Latest</f>
        <v>1.0880000000000001</v>
      </c>
      <c r="AR134" s="72">
        <f>A125995238R_Latest</f>
        <v>0.36199999999999999</v>
      </c>
      <c r="AS134" s="72">
        <f>A125993438W_Latest</f>
        <v>0.72599999999999998</v>
      </c>
      <c r="AT134" s="72">
        <f>A125997238A_Latest</f>
        <v>0.19800000000000001</v>
      </c>
      <c r="AU134" s="72">
        <f>A126000838T_Latest</f>
        <v>0.127</v>
      </c>
      <c r="AV134" s="72">
        <f>A125999038V_Latest</f>
        <v>7.1999999999999995E-2</v>
      </c>
      <c r="AW134" s="72">
        <f>A125991838W_Latest</f>
        <v>0.127</v>
      </c>
      <c r="AX134" s="72">
        <f>A125995438J_Latest</f>
        <v>0.127</v>
      </c>
      <c r="AY134" s="72">
        <f>A125993638R_Latest</f>
        <v>0</v>
      </c>
      <c r="AZ134" s="72">
        <f>A125996438A_Latest</f>
        <v>0.248</v>
      </c>
      <c r="BA134" s="72">
        <f>A126000038V_Latest</f>
        <v>0</v>
      </c>
      <c r="BB134" s="72">
        <f>A125998238V_Latest</f>
        <v>0.248</v>
      </c>
      <c r="BC134" s="72">
        <f>A125991038X_Latest</f>
        <v>0.47299999999999998</v>
      </c>
      <c r="BD134" s="72">
        <f>A125994638J_Latest</f>
        <v>0.252</v>
      </c>
      <c r="BE134" s="72">
        <f>A125992838R_Latest</f>
        <v>0.221</v>
      </c>
    </row>
    <row r="135" spans="1:57" hidden="1">
      <c r="A135" s="56" t="s">
        <v>4881</v>
      </c>
      <c r="B135" s="53"/>
      <c r="C135" s="67">
        <v>32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</row>
    <row r="136" spans="1:57" hidden="1">
      <c r="A136" s="53"/>
      <c r="B136" s="57" t="s">
        <v>4882</v>
      </c>
      <c r="C136" s="67">
        <v>33</v>
      </c>
      <c r="D136" s="72">
        <f>A125996062R_Latest</f>
        <v>510.57100000000003</v>
      </c>
      <c r="E136" s="72">
        <f>A125999662X_Latest</f>
        <v>276.00299999999999</v>
      </c>
      <c r="F136" s="72">
        <f>A125997862F_Latest</f>
        <v>234.56700000000001</v>
      </c>
      <c r="G136" s="72"/>
      <c r="H136" s="72"/>
      <c r="I136" s="72"/>
      <c r="J136" s="72">
        <f>A125997262A_Latest</f>
        <v>164.17400000000001</v>
      </c>
      <c r="K136" s="72">
        <f>A126000862T_Latest</f>
        <v>91.905000000000001</v>
      </c>
      <c r="L136" s="72">
        <f>A125999062V_Latest</f>
        <v>72.269000000000005</v>
      </c>
      <c r="M136" s="72"/>
      <c r="N136" s="72"/>
      <c r="O136" s="72"/>
      <c r="P136" s="72">
        <f>A125996462A_Latest</f>
        <v>127.096</v>
      </c>
      <c r="Q136" s="72">
        <f>A126000062V_Latest</f>
        <v>63.171999999999997</v>
      </c>
      <c r="R136" s="72">
        <f>A125998262V_Latest</f>
        <v>63.923999999999999</v>
      </c>
      <c r="S136" s="72"/>
      <c r="T136" s="72"/>
      <c r="U136" s="72"/>
      <c r="V136" s="72">
        <f>A125997462V_Latest</f>
        <v>106.706</v>
      </c>
      <c r="W136" s="72">
        <f>A126001062L_Latest</f>
        <v>60.732999999999997</v>
      </c>
      <c r="X136" s="72">
        <f>A125999262L_Latest</f>
        <v>45.972999999999999</v>
      </c>
      <c r="Y136" s="72"/>
      <c r="Z136" s="72"/>
      <c r="AA136" s="72"/>
      <c r="AB136" s="72">
        <f>A125997662L_Latest</f>
        <v>41.848999999999997</v>
      </c>
      <c r="AC136" s="72">
        <f>A126001262F_Latest</f>
        <v>21.824000000000002</v>
      </c>
      <c r="AD136" s="72">
        <f>A125999462F_Latest</f>
        <v>20.024999999999999</v>
      </c>
      <c r="AE136" s="72"/>
      <c r="AF136" s="72"/>
      <c r="AG136" s="72"/>
      <c r="AH136" s="72">
        <f>A125996662V_Latest</f>
        <v>51.029000000000003</v>
      </c>
      <c r="AI136" s="72">
        <f>A126000262L_Latest</f>
        <v>27.904</v>
      </c>
      <c r="AJ136" s="72">
        <f>A125998462L_Latest</f>
        <v>23.125</v>
      </c>
      <c r="AK136" s="72"/>
      <c r="AL136" s="72"/>
      <c r="AM136" s="72"/>
      <c r="AN136" s="72">
        <f>A125996862L_Latest</f>
        <v>11.865</v>
      </c>
      <c r="AO136" s="72">
        <f>A126000462F_Latest</f>
        <v>6.91</v>
      </c>
      <c r="AP136" s="72">
        <f>A125998662F_Latest</f>
        <v>4.9550000000000001</v>
      </c>
      <c r="AQ136" s="72"/>
      <c r="AR136" s="72"/>
      <c r="AS136" s="72"/>
      <c r="AT136" s="72">
        <f>A125997062J_Latest</f>
        <v>3.1779999999999999</v>
      </c>
      <c r="AU136" s="72">
        <f>A126000662X_Latest</f>
        <v>0.99299999999999999</v>
      </c>
      <c r="AV136" s="72">
        <f>A125998862X_Latest</f>
        <v>2.1840000000000002</v>
      </c>
      <c r="AW136" s="72"/>
      <c r="AX136" s="72"/>
      <c r="AY136" s="72"/>
      <c r="AZ136" s="72">
        <f>A125996262J_Latest</f>
        <v>4.6740000000000004</v>
      </c>
      <c r="BA136" s="72">
        <f>A125999862T_Latest</f>
        <v>2.5619999999999998</v>
      </c>
      <c r="BB136" s="72">
        <f>A125998062A_Latest</f>
        <v>2.1120000000000001</v>
      </c>
      <c r="BC136" s="72"/>
      <c r="BD136" s="72"/>
      <c r="BE136" s="72"/>
    </row>
    <row r="137" spans="1:57" hidden="1">
      <c r="A137" s="53"/>
      <c r="B137" s="57" t="s">
        <v>4884</v>
      </c>
      <c r="C137" s="67">
        <v>34</v>
      </c>
      <c r="D137" s="72">
        <f>A125996194T_Latest</f>
        <v>235.44200000000001</v>
      </c>
      <c r="E137" s="72">
        <f>A125999794A_Latest</f>
        <v>131.91499999999999</v>
      </c>
      <c r="F137" s="72">
        <f>A125997994J_Latest</f>
        <v>103.52800000000001</v>
      </c>
      <c r="G137" s="72">
        <f>A125990794L_Latest</f>
        <v>1129.3789999999999</v>
      </c>
      <c r="H137" s="72">
        <f>A125994394X_Latest</f>
        <v>563.04399999999998</v>
      </c>
      <c r="I137" s="72">
        <f>A125992594F_Latest</f>
        <v>566.33399999999995</v>
      </c>
      <c r="J137" s="72">
        <f>A125997394C_Latest</f>
        <v>63.841000000000001</v>
      </c>
      <c r="K137" s="72">
        <f>A126000994V_Latest</f>
        <v>37.939</v>
      </c>
      <c r="L137" s="72">
        <f>A125999194W_Latest</f>
        <v>25.902000000000001</v>
      </c>
      <c r="M137" s="72">
        <f>A125991994X_Latest</f>
        <v>366.81700000000001</v>
      </c>
      <c r="N137" s="72">
        <f>A125995594K_Latest</f>
        <v>182.084</v>
      </c>
      <c r="O137" s="72">
        <f>A125993794T_Latest</f>
        <v>184.733</v>
      </c>
      <c r="P137" s="72">
        <f>A125996594C_Latest</f>
        <v>66.341999999999999</v>
      </c>
      <c r="Q137" s="72">
        <f>A126000194W_Latest</f>
        <v>36.244</v>
      </c>
      <c r="R137" s="72">
        <f>A125998394W_Latest</f>
        <v>30.097999999999999</v>
      </c>
      <c r="S137" s="72">
        <f>A125991194A_Latest</f>
        <v>270.70600000000002</v>
      </c>
      <c r="T137" s="72">
        <f>A125994794K_Latest</f>
        <v>133.93100000000001</v>
      </c>
      <c r="U137" s="72">
        <f>A125992994T_Latest</f>
        <v>136.77600000000001</v>
      </c>
      <c r="V137" s="72">
        <f>A125997594W_Latest</f>
        <v>53.018000000000001</v>
      </c>
      <c r="W137" s="72">
        <f>A126001194R_Latest</f>
        <v>27.908999999999999</v>
      </c>
      <c r="X137" s="72">
        <f>A125999394R_Latest</f>
        <v>25.11</v>
      </c>
      <c r="Y137" s="72">
        <f>A125992194V_Latest</f>
        <v>256.48500000000001</v>
      </c>
      <c r="Z137" s="72">
        <f>A125995794C_Latest</f>
        <v>124.15900000000001</v>
      </c>
      <c r="AA137" s="72">
        <f>A125993994K_Latest</f>
        <v>132.327</v>
      </c>
      <c r="AB137" s="72">
        <f>A125997794R_Latest</f>
        <v>15.01</v>
      </c>
      <c r="AC137" s="72">
        <f>A126001394J_Latest</f>
        <v>8.3360000000000003</v>
      </c>
      <c r="AD137" s="72">
        <f>A125999594J_Latest</f>
        <v>6.6740000000000004</v>
      </c>
      <c r="AE137" s="72">
        <f>A125992394L_Latest</f>
        <v>59.74</v>
      </c>
      <c r="AF137" s="72">
        <f>A125995994W_Latest</f>
        <v>31.439</v>
      </c>
      <c r="AG137" s="72">
        <f>A125994194F_Latest</f>
        <v>28.300999999999998</v>
      </c>
      <c r="AH137" s="72">
        <f>A125996794W_Latest</f>
        <v>27.713000000000001</v>
      </c>
      <c r="AI137" s="72">
        <f>A126000394R_Latest</f>
        <v>17.326000000000001</v>
      </c>
      <c r="AJ137" s="72">
        <f>A125998594R_Latest</f>
        <v>10.387</v>
      </c>
      <c r="AK137" s="72">
        <f>A125991394V_Latest</f>
        <v>123.178</v>
      </c>
      <c r="AL137" s="72">
        <f>A125994994C_Latest</f>
        <v>64.664000000000001</v>
      </c>
      <c r="AM137" s="72">
        <f>A125993194L_Latest</f>
        <v>58.514000000000003</v>
      </c>
      <c r="AN137" s="72">
        <f>A125996994R_Latest</f>
        <v>3.149</v>
      </c>
      <c r="AO137" s="72">
        <f>A126000594J_Latest</f>
        <v>1.752</v>
      </c>
      <c r="AP137" s="72">
        <f>A125998794J_Latest</f>
        <v>1.397</v>
      </c>
      <c r="AQ137" s="72">
        <f>A125991594L_Latest</f>
        <v>22.047999999999998</v>
      </c>
      <c r="AR137" s="72">
        <f>A125995194X_Latest</f>
        <v>11.188000000000001</v>
      </c>
      <c r="AS137" s="72">
        <f>A125993394F_Latest</f>
        <v>10.86</v>
      </c>
      <c r="AT137" s="72">
        <f>A125997194K_Latest</f>
        <v>1.9630000000000001</v>
      </c>
      <c r="AU137" s="72">
        <f>A126000794A_Latest</f>
        <v>0.59599999999999997</v>
      </c>
      <c r="AV137" s="72">
        <f>A125998994A_Latest</f>
        <v>1.367</v>
      </c>
      <c r="AW137" s="72">
        <f>A125991794F_Latest</f>
        <v>11.023</v>
      </c>
      <c r="AX137" s="72">
        <f>A125995394T_Latest</f>
        <v>5.89</v>
      </c>
      <c r="AY137" s="72">
        <f>A125993594X_Latest</f>
        <v>5.1319999999999997</v>
      </c>
      <c r="AZ137" s="72">
        <f>A125996394K_Latest</f>
        <v>4.407</v>
      </c>
      <c r="BA137" s="72">
        <f>A125999994V_Latest</f>
        <v>1.8140000000000001</v>
      </c>
      <c r="BB137" s="72">
        <f>A125998194C_Latest</f>
        <v>2.5920000000000001</v>
      </c>
      <c r="BC137" s="72">
        <f>A125990994F_Latest</f>
        <v>19.382000000000001</v>
      </c>
      <c r="BD137" s="72">
        <f>A125994594T_Latest</f>
        <v>9.6890000000000001</v>
      </c>
      <c r="BE137" s="72">
        <f>A125992794X_Latest</f>
        <v>9.6929999999999996</v>
      </c>
    </row>
    <row r="138" spans="1:57" hidden="1">
      <c r="A138" s="53"/>
      <c r="B138" s="57" t="s">
        <v>4885</v>
      </c>
      <c r="C138" s="67">
        <v>35</v>
      </c>
      <c r="D138" s="72">
        <f>A125996198A_Latest</f>
        <v>45.332999999999998</v>
      </c>
      <c r="E138" s="72">
        <f>A125999798K_Latest</f>
        <v>26.33</v>
      </c>
      <c r="F138" s="72">
        <f>A125997998T_Latest</f>
        <v>19.003</v>
      </c>
      <c r="G138" s="72">
        <f>A125990798W_Latest</f>
        <v>921.29499999999996</v>
      </c>
      <c r="H138" s="72">
        <f>A125994398J_Latest</f>
        <v>466.73599999999999</v>
      </c>
      <c r="I138" s="72">
        <f>A125992598R_Latest</f>
        <v>454.55900000000003</v>
      </c>
      <c r="J138" s="72">
        <f>A125997398L_Latest</f>
        <v>14.503</v>
      </c>
      <c r="K138" s="72">
        <f>A126000998C_Latest</f>
        <v>7.9889999999999999</v>
      </c>
      <c r="L138" s="72">
        <f>A125999198F_Latest</f>
        <v>6.5140000000000002</v>
      </c>
      <c r="M138" s="72">
        <f>A125991998J_Latest</f>
        <v>274.01900000000001</v>
      </c>
      <c r="N138" s="72">
        <f>A125995598V_Latest</f>
        <v>143.72499999999999</v>
      </c>
      <c r="O138" s="72">
        <f>A125993798A_Latest</f>
        <v>130.29400000000001</v>
      </c>
      <c r="P138" s="72">
        <f>A125996598L_Latest</f>
        <v>12.46</v>
      </c>
      <c r="Q138" s="72">
        <f>A126000198F_Latest</f>
        <v>6.8</v>
      </c>
      <c r="R138" s="72">
        <f>A125998398F_Latest</f>
        <v>5.6609999999999996</v>
      </c>
      <c r="S138" s="72">
        <f>A125991198K_Latest</f>
        <v>233.92500000000001</v>
      </c>
      <c r="T138" s="72">
        <f>A125994798V_Latest</f>
        <v>116.822</v>
      </c>
      <c r="U138" s="72">
        <f>A125992998A_Latest</f>
        <v>117.102</v>
      </c>
      <c r="V138" s="72">
        <f>A125997598F_Latest</f>
        <v>7.4450000000000003</v>
      </c>
      <c r="W138" s="72">
        <f>A126001198X_Latest</f>
        <v>4.5990000000000002</v>
      </c>
      <c r="X138" s="72">
        <f>A125999398X_Latest</f>
        <v>2.8460000000000001</v>
      </c>
      <c r="Y138" s="72">
        <f>A125992198C_Latest</f>
        <v>194.822</v>
      </c>
      <c r="Z138" s="72">
        <f>A125995798L_Latest</f>
        <v>98.465000000000003</v>
      </c>
      <c r="AA138" s="72">
        <f>A125993998V_Latest</f>
        <v>96.356999999999999</v>
      </c>
      <c r="AB138" s="72">
        <f>A125997798X_Latest</f>
        <v>2.4289999999999998</v>
      </c>
      <c r="AC138" s="72">
        <f>A126001398T_Latest</f>
        <v>1.446</v>
      </c>
      <c r="AD138" s="72">
        <f>A125999598T_Latest</f>
        <v>0.98299999999999998</v>
      </c>
      <c r="AE138" s="72">
        <f>A125992398W_Latest</f>
        <v>50.829000000000001</v>
      </c>
      <c r="AF138" s="72">
        <f>A125995998F_Latest</f>
        <v>27.013999999999999</v>
      </c>
      <c r="AG138" s="72">
        <f>A125994198R_Latest</f>
        <v>23.815999999999999</v>
      </c>
      <c r="AH138" s="72">
        <f>A125996798F_Latest</f>
        <v>6.6829999999999998</v>
      </c>
      <c r="AI138" s="72">
        <f>A126000398X_Latest</f>
        <v>4.4039999999999999</v>
      </c>
      <c r="AJ138" s="72">
        <f>A125998598X_Latest</f>
        <v>2.278</v>
      </c>
      <c r="AK138" s="72">
        <f>A125991398C_Latest</f>
        <v>117.02800000000001</v>
      </c>
      <c r="AL138" s="72">
        <f>A125994998L_Latest</f>
        <v>56.707999999999998</v>
      </c>
      <c r="AM138" s="72">
        <f>A125993198W_Latest</f>
        <v>60.32</v>
      </c>
      <c r="AN138" s="72">
        <f>A125996998X_Latest</f>
        <v>0.77100000000000002</v>
      </c>
      <c r="AO138" s="72">
        <f>A126000598T_Latest</f>
        <v>0.52100000000000002</v>
      </c>
      <c r="AP138" s="72">
        <f>A125998798T_Latest</f>
        <v>0.25</v>
      </c>
      <c r="AQ138" s="72">
        <f>A125991598W_Latest</f>
        <v>20.498999999999999</v>
      </c>
      <c r="AR138" s="72">
        <f>A125995198J_Latest</f>
        <v>10.759</v>
      </c>
      <c r="AS138" s="72">
        <f>A125993398R_Latest</f>
        <v>9.74</v>
      </c>
      <c r="AT138" s="72">
        <f>A125997198V_Latest</f>
        <v>0.314</v>
      </c>
      <c r="AU138" s="72">
        <f>A126000798K_Latest</f>
        <v>0.159</v>
      </c>
      <c r="AV138" s="72">
        <f>A125998998K_Latest</f>
        <v>0.155</v>
      </c>
      <c r="AW138" s="72">
        <f>A125991798R_Latest</f>
        <v>8.2439999999999998</v>
      </c>
      <c r="AX138" s="72">
        <f>A125995398A_Latest</f>
        <v>4.4429999999999996</v>
      </c>
      <c r="AY138" s="72">
        <f>A125993598J_Latest</f>
        <v>3.8010000000000002</v>
      </c>
      <c r="AZ138" s="72">
        <f>A125996398V_Latest</f>
        <v>0.72699999999999998</v>
      </c>
      <c r="BA138" s="72">
        <f>A125999998C_Latest</f>
        <v>0.41199999999999998</v>
      </c>
      <c r="BB138" s="72">
        <f>A125998198L_Latest</f>
        <v>0.315</v>
      </c>
      <c r="BC138" s="72">
        <f>A125990998R_Latest</f>
        <v>21.928999999999998</v>
      </c>
      <c r="BD138" s="72">
        <f>A125994598A_Latest</f>
        <v>8.8000000000000007</v>
      </c>
      <c r="BE138" s="72">
        <f>A125992798J_Latest</f>
        <v>13.129</v>
      </c>
    </row>
    <row r="139" spans="1:57" hidden="1">
      <c r="A139" s="53"/>
      <c r="B139" s="57" t="s">
        <v>4886</v>
      </c>
      <c r="C139" s="67">
        <v>36</v>
      </c>
      <c r="D139" s="72">
        <f>A125996094J_Latest</f>
        <v>10.135999999999999</v>
      </c>
      <c r="E139" s="72">
        <f>A125999694T_Latest</f>
        <v>5.0709999999999997</v>
      </c>
      <c r="F139" s="72">
        <f>A125997894X_Latest</f>
        <v>5.0650000000000004</v>
      </c>
      <c r="G139" s="72">
        <f>A125990694C_Latest</f>
        <v>168.52500000000001</v>
      </c>
      <c r="H139" s="72">
        <f>A125994294R_Latest</f>
        <v>87.516999999999996</v>
      </c>
      <c r="I139" s="72">
        <f>A125992494W_Latest</f>
        <v>81.007999999999996</v>
      </c>
      <c r="J139" s="72">
        <f>A125997294V_Latest</f>
        <v>2.0910000000000002</v>
      </c>
      <c r="K139" s="72">
        <f>A126000894K_Latest</f>
        <v>0</v>
      </c>
      <c r="L139" s="72">
        <f>A125999094L_Latest</f>
        <v>2.0910000000000002</v>
      </c>
      <c r="M139" s="72">
        <f>A125991894R_Latest</f>
        <v>50.533999999999999</v>
      </c>
      <c r="N139" s="72">
        <f>A125995494A_Latest</f>
        <v>28.803000000000001</v>
      </c>
      <c r="O139" s="72">
        <f>A125993694J_Latest</f>
        <v>21.731000000000002</v>
      </c>
      <c r="P139" s="72">
        <f>A125996494V_Latest</f>
        <v>1.6459999999999999</v>
      </c>
      <c r="Q139" s="72">
        <f>A126000094L_Latest</f>
        <v>0.57399999999999995</v>
      </c>
      <c r="R139" s="72">
        <f>A125998294L_Latest</f>
        <v>1.0720000000000001</v>
      </c>
      <c r="S139" s="72">
        <f>A125991094T_Latest</f>
        <v>46.683999999999997</v>
      </c>
      <c r="T139" s="72">
        <f>A125994694A_Latest</f>
        <v>21.009</v>
      </c>
      <c r="U139" s="72">
        <f>A125992894J_Latest</f>
        <v>25.675000000000001</v>
      </c>
      <c r="V139" s="72">
        <f>A125997494L_Latest</f>
        <v>2.4940000000000002</v>
      </c>
      <c r="W139" s="72">
        <f>A126001094F_Latest</f>
        <v>1.5549999999999999</v>
      </c>
      <c r="X139" s="72">
        <f>A125999294F_Latest</f>
        <v>0.93899999999999995</v>
      </c>
      <c r="Y139" s="72">
        <f>A125992094K_Latest</f>
        <v>30.152999999999999</v>
      </c>
      <c r="Z139" s="72">
        <f>A125995694V_Latest</f>
        <v>14.769</v>
      </c>
      <c r="AA139" s="72">
        <f>A125993894A_Latest</f>
        <v>15.384</v>
      </c>
      <c r="AB139" s="72">
        <f>A125997694F_Latest</f>
        <v>0.91100000000000003</v>
      </c>
      <c r="AC139" s="72">
        <f>A126001294X_Latest</f>
        <v>0.53900000000000003</v>
      </c>
      <c r="AD139" s="72">
        <f>A125999494X_Latest</f>
        <v>0.371</v>
      </c>
      <c r="AE139" s="72">
        <f>A125992294C_Latest</f>
        <v>11.04</v>
      </c>
      <c r="AF139" s="72">
        <f>A125995894L_Latest</f>
        <v>5.2939999999999996</v>
      </c>
      <c r="AG139" s="72">
        <f>A125994094W_Latest</f>
        <v>5.7460000000000004</v>
      </c>
      <c r="AH139" s="72">
        <f>A125996694L_Latest</f>
        <v>2.6579999999999999</v>
      </c>
      <c r="AI139" s="72">
        <f>A126000294F_Latest</f>
        <v>2.3180000000000001</v>
      </c>
      <c r="AJ139" s="72">
        <f>A125998494F_Latest</f>
        <v>0.34</v>
      </c>
      <c r="AK139" s="72">
        <f>A125991294K_Latest</f>
        <v>20.45</v>
      </c>
      <c r="AL139" s="72">
        <f>A125994894V_Latest</f>
        <v>13.093999999999999</v>
      </c>
      <c r="AM139" s="72">
        <f>A125993094C_Latest</f>
        <v>7.3570000000000002</v>
      </c>
      <c r="AN139" s="72">
        <f>A125996894F_Latest</f>
        <v>8.2000000000000003E-2</v>
      </c>
      <c r="AO139" s="72">
        <f>A126000494X_Latest</f>
        <v>0</v>
      </c>
      <c r="AP139" s="72">
        <f>A125998694X_Latest</f>
        <v>8.2000000000000003E-2</v>
      </c>
      <c r="AQ139" s="72">
        <f>A125991494C_Latest</f>
        <v>3.726</v>
      </c>
      <c r="AR139" s="72">
        <f>A125995094R_Latest</f>
        <v>1.996</v>
      </c>
      <c r="AS139" s="72">
        <f>A125993294W_Latest</f>
        <v>1.73</v>
      </c>
      <c r="AT139" s="72">
        <f>A125997094A_Latest</f>
        <v>8.4000000000000005E-2</v>
      </c>
      <c r="AU139" s="72">
        <f>A126000694T_Latest</f>
        <v>8.4000000000000005E-2</v>
      </c>
      <c r="AV139" s="72">
        <f>A125998894T_Latest</f>
        <v>0</v>
      </c>
      <c r="AW139" s="72">
        <f>A125991694W_Latest</f>
        <v>1.946</v>
      </c>
      <c r="AX139" s="72">
        <f>A125995294J_Latest</f>
        <v>0.89700000000000002</v>
      </c>
      <c r="AY139" s="72">
        <f>A125993494R_Latest</f>
        <v>1.0489999999999999</v>
      </c>
      <c r="AZ139" s="72">
        <f>A125996294A_Latest</f>
        <v>0.17</v>
      </c>
      <c r="BA139" s="72">
        <f>A125999894K_Latest</f>
        <v>0</v>
      </c>
      <c r="BB139" s="72">
        <f>A125998094V_Latest</f>
        <v>0.17</v>
      </c>
      <c r="BC139" s="72">
        <f>A125990894W_Latest</f>
        <v>3.9929999999999999</v>
      </c>
      <c r="BD139" s="72">
        <f>A125994494J_Latest</f>
        <v>1.6559999999999999</v>
      </c>
      <c r="BE139" s="72">
        <f>A125992694R_Latest</f>
        <v>2.3370000000000002</v>
      </c>
    </row>
    <row r="140" spans="1:57" hidden="1">
      <c r="A140" s="53"/>
      <c r="B140" s="57" t="s">
        <v>4887</v>
      </c>
      <c r="C140" s="67">
        <v>37</v>
      </c>
      <c r="D140" s="72">
        <f>A125996066X_Latest</f>
        <v>3.4489999999999998</v>
      </c>
      <c r="E140" s="72">
        <f>A125999666J_Latest</f>
        <v>1.413</v>
      </c>
      <c r="F140" s="72">
        <f>A125997866R_Latest</f>
        <v>2.0369999999999999</v>
      </c>
      <c r="G140" s="72">
        <f>A125990666V_Latest</f>
        <v>57.762</v>
      </c>
      <c r="H140" s="72">
        <f>A125994266F_Latest</f>
        <v>27.559000000000001</v>
      </c>
      <c r="I140" s="72">
        <f>A125992466L_Latest</f>
        <v>30.202999999999999</v>
      </c>
      <c r="J140" s="72">
        <f>A125997266K_Latest</f>
        <v>0.61</v>
      </c>
      <c r="K140" s="72">
        <f>A126000866A_Latest</f>
        <v>0.61</v>
      </c>
      <c r="L140" s="72">
        <f>A125999066C_Latest</f>
        <v>0</v>
      </c>
      <c r="M140" s="72">
        <f>A125991866F_Latest</f>
        <v>17.911999999999999</v>
      </c>
      <c r="N140" s="72">
        <f>A125995466T_Latest</f>
        <v>10.151999999999999</v>
      </c>
      <c r="O140" s="72">
        <f>A125993666X_Latest</f>
        <v>7.76</v>
      </c>
      <c r="P140" s="72">
        <f>A125996466K_Latest</f>
        <v>0</v>
      </c>
      <c r="Q140" s="72">
        <f>A126000066C_Latest</f>
        <v>0</v>
      </c>
      <c r="R140" s="72">
        <f>A125998266C_Latest</f>
        <v>0</v>
      </c>
      <c r="S140" s="72">
        <f>A125991066J_Latest</f>
        <v>16.579000000000001</v>
      </c>
      <c r="T140" s="72">
        <f>A125994666T_Latest</f>
        <v>6.4779999999999998</v>
      </c>
      <c r="U140" s="72">
        <f>A125992866X_Latest</f>
        <v>10.1</v>
      </c>
      <c r="V140" s="72">
        <f>A125997466C_Latest</f>
        <v>0.63100000000000001</v>
      </c>
      <c r="W140" s="72">
        <f>A126001066W_Latest</f>
        <v>0</v>
      </c>
      <c r="X140" s="72">
        <f>A125999266W_Latest</f>
        <v>0.63100000000000001</v>
      </c>
      <c r="Y140" s="72">
        <f>A125992066A_Latest</f>
        <v>9.4339999999999993</v>
      </c>
      <c r="Z140" s="72">
        <f>A125995666K_Latest</f>
        <v>4.7530000000000001</v>
      </c>
      <c r="AA140" s="72">
        <f>A125993866T_Latest</f>
        <v>4.681</v>
      </c>
      <c r="AB140" s="72">
        <f>A125997666W_Latest</f>
        <v>0.97299999999999998</v>
      </c>
      <c r="AC140" s="72">
        <f>A126001266R_Latest</f>
        <v>0.57199999999999995</v>
      </c>
      <c r="AD140" s="72">
        <f>A125999466R_Latest</f>
        <v>0.40100000000000002</v>
      </c>
      <c r="AE140" s="72">
        <f>A125992266V_Latest</f>
        <v>4.6879999999999997</v>
      </c>
      <c r="AF140" s="72">
        <f>A125995866C_Latest</f>
        <v>2.1</v>
      </c>
      <c r="AG140" s="72">
        <f>A125994066L_Latest</f>
        <v>2.5880000000000001</v>
      </c>
      <c r="AH140" s="72">
        <f>A125996666C_Latest</f>
        <v>1.0049999999999999</v>
      </c>
      <c r="AI140" s="72">
        <f>A126000266W_Latest</f>
        <v>0</v>
      </c>
      <c r="AJ140" s="72">
        <f>A125998466W_Latest</f>
        <v>1.0049999999999999</v>
      </c>
      <c r="AK140" s="72">
        <f>A125991266A_Latest</f>
        <v>6.0069999999999997</v>
      </c>
      <c r="AL140" s="72">
        <f>A125994866K_Latest</f>
        <v>2.3130000000000002</v>
      </c>
      <c r="AM140" s="72">
        <f>A125993066V_Latest</f>
        <v>3.694</v>
      </c>
      <c r="AN140" s="72">
        <f>A125996866W_Latest</f>
        <v>0</v>
      </c>
      <c r="AO140" s="72">
        <f>A126000466R_Latest</f>
        <v>0</v>
      </c>
      <c r="AP140" s="72">
        <f>A125998666R_Latest</f>
        <v>0</v>
      </c>
      <c r="AQ140" s="72">
        <f>A125991466V_Latest</f>
        <v>1.456</v>
      </c>
      <c r="AR140" s="72">
        <f>A125995066F_Latest</f>
        <v>0.67900000000000005</v>
      </c>
      <c r="AS140" s="72">
        <f>A125993266L_Latest</f>
        <v>0.77800000000000002</v>
      </c>
      <c r="AT140" s="72">
        <f>A125997066T_Latest</f>
        <v>0</v>
      </c>
      <c r="AU140" s="72">
        <f>A126000666J_Latest</f>
        <v>0</v>
      </c>
      <c r="AV140" s="72">
        <f>A125998866J_Latest</f>
        <v>0</v>
      </c>
      <c r="AW140" s="72">
        <f>A125991666L_Latest</f>
        <v>0.73299999999999998</v>
      </c>
      <c r="AX140" s="72">
        <f>A125995266X_Latest</f>
        <v>0.47299999999999998</v>
      </c>
      <c r="AY140" s="72">
        <f>A125993466F_Latest</f>
        <v>0.26</v>
      </c>
      <c r="AZ140" s="72">
        <f>A125996266T_Latest</f>
        <v>0.23</v>
      </c>
      <c r="BA140" s="72">
        <f>A125999866A_Latest</f>
        <v>0.23</v>
      </c>
      <c r="BB140" s="72">
        <f>A125998066K_Latest</f>
        <v>0</v>
      </c>
      <c r="BC140" s="72">
        <f>A125990866L_Latest</f>
        <v>0.95299999999999996</v>
      </c>
      <c r="BD140" s="72">
        <f>A125994466X_Latest</f>
        <v>0.61099999999999999</v>
      </c>
      <c r="BE140" s="72">
        <f>A125992666F_Latest</f>
        <v>0.34200000000000003</v>
      </c>
    </row>
    <row r="141" spans="1:57" hidden="1">
      <c r="A141" s="44" t="s">
        <v>4888</v>
      </c>
      <c r="B141" s="58"/>
      <c r="C141" s="67">
        <v>38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</row>
    <row r="142" spans="1:57" hidden="1">
      <c r="A142" s="59"/>
      <c r="B142" s="49" t="s">
        <v>4889</v>
      </c>
      <c r="C142" s="67">
        <v>39</v>
      </c>
      <c r="D142" s="72"/>
      <c r="E142" s="72"/>
      <c r="F142" s="72"/>
      <c r="G142" s="72">
        <f>A125990718K_Latest</f>
        <v>121.479</v>
      </c>
      <c r="H142" s="72">
        <f>A125994318W_Latest</f>
        <v>56.837000000000003</v>
      </c>
      <c r="I142" s="72">
        <f>A125992518C_Latest</f>
        <v>64.641999999999996</v>
      </c>
      <c r="J142" s="72"/>
      <c r="K142" s="72"/>
      <c r="L142" s="72"/>
      <c r="M142" s="72">
        <f>A125991918W_Latest</f>
        <v>30.632000000000001</v>
      </c>
      <c r="N142" s="72">
        <f>A125995518J_Latest</f>
        <v>16.196000000000002</v>
      </c>
      <c r="O142" s="72">
        <f>A125993718R_Latest</f>
        <v>14.436</v>
      </c>
      <c r="P142" s="72"/>
      <c r="Q142" s="72"/>
      <c r="R142" s="72"/>
      <c r="S142" s="72">
        <f>A125991118X_Latest</f>
        <v>37.927</v>
      </c>
      <c r="T142" s="72">
        <f>A125994718J_Latest</f>
        <v>17.315999999999999</v>
      </c>
      <c r="U142" s="72">
        <f>A125992918R_Latest</f>
        <v>20.611000000000001</v>
      </c>
      <c r="V142" s="72"/>
      <c r="W142" s="72"/>
      <c r="X142" s="72"/>
      <c r="Y142" s="72">
        <f>A125992118T_Latest</f>
        <v>29.46</v>
      </c>
      <c r="Z142" s="72">
        <f>A125995718A_Latest</f>
        <v>13.718999999999999</v>
      </c>
      <c r="AA142" s="72">
        <f>A125993918J_Latest</f>
        <v>15.741</v>
      </c>
      <c r="AB142" s="72"/>
      <c r="AC142" s="72"/>
      <c r="AD142" s="72"/>
      <c r="AE142" s="72">
        <f>A125992318K_Latest</f>
        <v>6.8639999999999999</v>
      </c>
      <c r="AF142" s="72">
        <f>A125995918V_Latest</f>
        <v>2.63</v>
      </c>
      <c r="AG142" s="72">
        <f>A125994118C_Latest</f>
        <v>4.234</v>
      </c>
      <c r="AH142" s="72"/>
      <c r="AI142" s="72"/>
      <c r="AJ142" s="72"/>
      <c r="AK142" s="72">
        <f>A125991318T_Latest</f>
        <v>10.615</v>
      </c>
      <c r="AL142" s="72">
        <f>A125994918A_Latest</f>
        <v>4.7990000000000004</v>
      </c>
      <c r="AM142" s="72">
        <f>A125993118K_Latest</f>
        <v>5.8159999999999998</v>
      </c>
      <c r="AN142" s="72"/>
      <c r="AO142" s="72"/>
      <c r="AP142" s="72"/>
      <c r="AQ142" s="72">
        <f>A125991518K_Latest</f>
        <v>4.2770000000000001</v>
      </c>
      <c r="AR142" s="72">
        <f>A125995118W_Latest</f>
        <v>1.956</v>
      </c>
      <c r="AS142" s="72">
        <f>A125993318C_Latest</f>
        <v>2.3210000000000002</v>
      </c>
      <c r="AT142" s="72"/>
      <c r="AU142" s="72"/>
      <c r="AV142" s="72"/>
      <c r="AW142" s="72">
        <f>A125991718C_Latest</f>
        <v>0.80700000000000005</v>
      </c>
      <c r="AX142" s="72">
        <f>A125995318R_Latest</f>
        <v>0.221</v>
      </c>
      <c r="AY142" s="72">
        <f>A125993518W_Latest</f>
        <v>0.58599999999999997</v>
      </c>
      <c r="AZ142" s="72"/>
      <c r="BA142" s="72"/>
      <c r="BB142" s="72"/>
      <c r="BC142" s="72">
        <f>A125990918C_Latest</f>
        <v>0.89700000000000002</v>
      </c>
      <c r="BD142" s="72">
        <f>A125994518R_Latest</f>
        <v>0</v>
      </c>
      <c r="BE142" s="72">
        <f>A125992718W_Latest</f>
        <v>0.89700000000000002</v>
      </c>
    </row>
    <row r="143" spans="1:57" hidden="1">
      <c r="A143" s="59"/>
      <c r="B143" s="49" t="s">
        <v>4890</v>
      </c>
      <c r="C143" s="67">
        <v>40</v>
      </c>
      <c r="D143" s="72">
        <f>A125996086J_Latest</f>
        <v>727.36599999999999</v>
      </c>
      <c r="E143" s="72">
        <f>A125999686T_Latest</f>
        <v>400.13400000000001</v>
      </c>
      <c r="F143" s="72">
        <f>A125997886X_Latest</f>
        <v>327.23200000000003</v>
      </c>
      <c r="G143" s="72">
        <f>A125990686C_Latest</f>
        <v>326.202</v>
      </c>
      <c r="H143" s="72">
        <f>A125994286R_Latest</f>
        <v>153.119</v>
      </c>
      <c r="I143" s="72">
        <f>A125992486W_Latest</f>
        <v>173.08199999999999</v>
      </c>
      <c r="J143" s="72">
        <f>A125997286V_Latest</f>
        <v>216.09399999999999</v>
      </c>
      <c r="K143" s="72">
        <f>A126000886K_Latest</f>
        <v>120.949</v>
      </c>
      <c r="L143" s="72">
        <f>A125999086L_Latest</f>
        <v>95.144999999999996</v>
      </c>
      <c r="M143" s="72">
        <f>A125991886R_Latest</f>
        <v>87.537999999999997</v>
      </c>
      <c r="N143" s="72">
        <f>A125995486A_Latest</f>
        <v>40.097999999999999</v>
      </c>
      <c r="O143" s="72">
        <f>A125993686J_Latest</f>
        <v>47.44</v>
      </c>
      <c r="P143" s="72">
        <f>A125996486V_Latest</f>
        <v>188.488</v>
      </c>
      <c r="Q143" s="72">
        <f>A126000086L_Latest</f>
        <v>98.655000000000001</v>
      </c>
      <c r="R143" s="72">
        <f>A125998286L_Latest</f>
        <v>89.832999999999998</v>
      </c>
      <c r="S143" s="72">
        <f>A125991086T_Latest</f>
        <v>100.026</v>
      </c>
      <c r="T143" s="72">
        <f>A125994686A_Latest</f>
        <v>46.295000000000002</v>
      </c>
      <c r="U143" s="72">
        <f>A125992886J_Latest</f>
        <v>53.731000000000002</v>
      </c>
      <c r="V143" s="72">
        <f>A125997486L_Latest</f>
        <v>157.37100000000001</v>
      </c>
      <c r="W143" s="72">
        <f>A126001086F_Latest</f>
        <v>89.307000000000002</v>
      </c>
      <c r="X143" s="72">
        <f>A125999286F_Latest</f>
        <v>68.063999999999993</v>
      </c>
      <c r="Y143" s="72">
        <f>A125992086K_Latest</f>
        <v>68.885999999999996</v>
      </c>
      <c r="Z143" s="72">
        <f>A125995686V_Latest</f>
        <v>36.521000000000001</v>
      </c>
      <c r="AA143" s="72">
        <f>A125993886A_Latest</f>
        <v>32.363999999999997</v>
      </c>
      <c r="AB143" s="72">
        <f>A125997686F_Latest</f>
        <v>56.033000000000001</v>
      </c>
      <c r="AC143" s="72">
        <f>A126001286X_Latest</f>
        <v>28.716000000000001</v>
      </c>
      <c r="AD143" s="72">
        <f>A125999486X_Latest</f>
        <v>27.317</v>
      </c>
      <c r="AE143" s="72">
        <f>A125992286C_Latest</f>
        <v>18.399000000000001</v>
      </c>
      <c r="AF143" s="72">
        <f>A125995886L_Latest</f>
        <v>7.6989999999999998</v>
      </c>
      <c r="AG143" s="72">
        <f>A125994086W_Latest</f>
        <v>10.7</v>
      </c>
      <c r="AH143" s="72">
        <f>A125996686L_Latest</f>
        <v>79.936000000000007</v>
      </c>
      <c r="AI143" s="72">
        <f>A126000286F_Latest</f>
        <v>47.579000000000001</v>
      </c>
      <c r="AJ143" s="72">
        <f>A125998486F_Latest</f>
        <v>32.356999999999999</v>
      </c>
      <c r="AK143" s="72">
        <f>A125991286K_Latest</f>
        <v>30.286000000000001</v>
      </c>
      <c r="AL143" s="72">
        <f>A125994886V_Latest</f>
        <v>12.09</v>
      </c>
      <c r="AM143" s="72">
        <f>A125993086C_Latest</f>
        <v>18.196000000000002</v>
      </c>
      <c r="AN143" s="72">
        <f>A125996886F_Latest</f>
        <v>14.492000000000001</v>
      </c>
      <c r="AO143" s="72">
        <f>A126000486X_Latest</f>
        <v>8.5709999999999997</v>
      </c>
      <c r="AP143" s="72">
        <f>A125998686X_Latest</f>
        <v>5.9210000000000003</v>
      </c>
      <c r="AQ143" s="72">
        <f>A125991486C_Latest</f>
        <v>9.0719999999999992</v>
      </c>
      <c r="AR143" s="72">
        <f>A125995086R_Latest</f>
        <v>4.157</v>
      </c>
      <c r="AS143" s="72">
        <f>A125993286W_Latest</f>
        <v>4.915</v>
      </c>
      <c r="AT143" s="72">
        <f>A125997086A_Latest</f>
        <v>5.1390000000000002</v>
      </c>
      <c r="AU143" s="72">
        <f>A126000686T_Latest</f>
        <v>1.734</v>
      </c>
      <c r="AV143" s="72">
        <f>A125998886T_Latest</f>
        <v>3.4049999999999998</v>
      </c>
      <c r="AW143" s="72">
        <f>A125991686W_Latest</f>
        <v>3.4540000000000002</v>
      </c>
      <c r="AX143" s="72">
        <f>A125995286J_Latest</f>
        <v>1.4119999999999999</v>
      </c>
      <c r="AY143" s="72">
        <f>A125993486R_Latest</f>
        <v>2.0430000000000001</v>
      </c>
      <c r="AZ143" s="72">
        <f>A125996286A_Latest</f>
        <v>9.8130000000000006</v>
      </c>
      <c r="BA143" s="72">
        <f>A125999886K_Latest</f>
        <v>4.6230000000000002</v>
      </c>
      <c r="BB143" s="72">
        <f>A125998086V_Latest</f>
        <v>5.19</v>
      </c>
      <c r="BC143" s="72">
        <f>A125990886W_Latest</f>
        <v>8.5399999999999991</v>
      </c>
      <c r="BD143" s="72">
        <f>A125994486J_Latest</f>
        <v>4.8460000000000001</v>
      </c>
      <c r="BE143" s="72">
        <f>A125992686R_Latest</f>
        <v>3.694</v>
      </c>
    </row>
    <row r="144" spans="1:57" hidden="1">
      <c r="A144" s="59"/>
      <c r="B144" s="49" t="s">
        <v>4891</v>
      </c>
      <c r="C144" s="67">
        <v>41</v>
      </c>
      <c r="D144" s="72">
        <f>A125996122F_Latest</f>
        <v>599.51499999999999</v>
      </c>
      <c r="E144" s="72">
        <f>A125999722R_Latest</f>
        <v>330.59800000000001</v>
      </c>
      <c r="F144" s="72">
        <f>A125997922W_Latest</f>
        <v>268.91699999999997</v>
      </c>
      <c r="G144" s="72">
        <f>A125990722A_Latest</f>
        <v>287.01100000000002</v>
      </c>
      <c r="H144" s="72">
        <f>A125994322L_Latest</f>
        <v>129.10900000000001</v>
      </c>
      <c r="I144" s="72">
        <f>A125992522V_Latest</f>
        <v>157.90100000000001</v>
      </c>
      <c r="J144" s="72">
        <f>A125997322T_Latest</f>
        <v>179.66</v>
      </c>
      <c r="K144" s="72">
        <f>A126000922J_Latest</f>
        <v>101.39400000000001</v>
      </c>
      <c r="L144" s="72">
        <f>A125999122K_Latest</f>
        <v>78.266000000000005</v>
      </c>
      <c r="M144" s="72">
        <f>A125991922L_Latest</f>
        <v>74.701999999999998</v>
      </c>
      <c r="N144" s="72">
        <f>A125995522X_Latest</f>
        <v>33.332999999999998</v>
      </c>
      <c r="O144" s="72">
        <f>A125993722F_Latest</f>
        <v>41.369</v>
      </c>
      <c r="P144" s="72">
        <f>A125996522T_Latest</f>
        <v>155.072</v>
      </c>
      <c r="Q144" s="72">
        <f>A126000122K_Latest</f>
        <v>82.611000000000004</v>
      </c>
      <c r="R144" s="72">
        <f>A125998322K_Latest</f>
        <v>72.460999999999999</v>
      </c>
      <c r="S144" s="72">
        <f>A125991122R_Latest</f>
        <v>90.352999999999994</v>
      </c>
      <c r="T144" s="72">
        <f>A125994722X_Latest</f>
        <v>38.228000000000002</v>
      </c>
      <c r="U144" s="72">
        <f>A125992922F_Latest</f>
        <v>52.124000000000002</v>
      </c>
      <c r="V144" s="72">
        <f>A125997522K_Latest</f>
        <v>133.02099999999999</v>
      </c>
      <c r="W144" s="72">
        <f>A126001122C_Latest</f>
        <v>75.477999999999994</v>
      </c>
      <c r="X144" s="72">
        <f>A125999322C_Latest</f>
        <v>57.542999999999999</v>
      </c>
      <c r="Y144" s="72">
        <f>A125992122J_Latest</f>
        <v>65.113</v>
      </c>
      <c r="Z144" s="72">
        <f>A125995722T_Latest</f>
        <v>31.834</v>
      </c>
      <c r="AA144" s="72">
        <f>A125993922X_Latest</f>
        <v>33.28</v>
      </c>
      <c r="AB144" s="72">
        <f>A125997722C_Latest</f>
        <v>43.631</v>
      </c>
      <c r="AC144" s="72">
        <f>A126001322W_Latest</f>
        <v>22.206</v>
      </c>
      <c r="AD144" s="72">
        <f>A125999522W_Latest</f>
        <v>21.425000000000001</v>
      </c>
      <c r="AE144" s="72">
        <f>A125992322A_Latest</f>
        <v>15.879</v>
      </c>
      <c r="AF144" s="72">
        <f>A125995922K_Latest</f>
        <v>7.0330000000000004</v>
      </c>
      <c r="AG144" s="72">
        <f>A125994122V_Latest</f>
        <v>8.8460000000000001</v>
      </c>
      <c r="AH144" s="72">
        <f>A125996722K_Latest</f>
        <v>65.108000000000004</v>
      </c>
      <c r="AI144" s="72">
        <f>A126000322C_Latest</f>
        <v>36.326000000000001</v>
      </c>
      <c r="AJ144" s="72">
        <f>A125998522C_Latest</f>
        <v>28.782</v>
      </c>
      <c r="AK144" s="72">
        <f>A125991322J_Latest</f>
        <v>23.529</v>
      </c>
      <c r="AL144" s="72">
        <f>A125994922T_Latest</f>
        <v>10.801</v>
      </c>
      <c r="AM144" s="72">
        <f>A125993122A_Latest</f>
        <v>12.728</v>
      </c>
      <c r="AN144" s="72">
        <f>A125996922C_Latest</f>
        <v>11.621</v>
      </c>
      <c r="AO144" s="72">
        <f>A126000522W_Latest</f>
        <v>7.25</v>
      </c>
      <c r="AP144" s="72">
        <f>A125998722W_Latest</f>
        <v>4.3719999999999999</v>
      </c>
      <c r="AQ144" s="72">
        <f>A125991522A_Latest</f>
        <v>9.1620000000000008</v>
      </c>
      <c r="AR144" s="72">
        <f>A125995122L_Latest</f>
        <v>3.9079999999999999</v>
      </c>
      <c r="AS144" s="72">
        <f>A125993322V_Latest</f>
        <v>5.2530000000000001</v>
      </c>
      <c r="AT144" s="72">
        <f>A125997122X_Latest</f>
        <v>3.2480000000000002</v>
      </c>
      <c r="AU144" s="72">
        <f>A126000722R_Latest</f>
        <v>1.163</v>
      </c>
      <c r="AV144" s="72">
        <f>A125998922R_Latest</f>
        <v>2.0859999999999999</v>
      </c>
      <c r="AW144" s="72">
        <f>A125991722V_Latest</f>
        <v>3.02</v>
      </c>
      <c r="AX144" s="72">
        <f>A125995322F_Latest</f>
        <v>1.2989999999999999</v>
      </c>
      <c r="AY144" s="72">
        <f>A125993522L_Latest</f>
        <v>1.7210000000000001</v>
      </c>
      <c r="AZ144" s="72">
        <f>A125996322X_Latest</f>
        <v>8.1530000000000005</v>
      </c>
      <c r="BA144" s="72">
        <f>A125999922J_Latest</f>
        <v>4.1710000000000003</v>
      </c>
      <c r="BB144" s="72">
        <f>A125998122T_Latest</f>
        <v>3.9820000000000002</v>
      </c>
      <c r="BC144" s="72">
        <f>A125990922V_Latest</f>
        <v>5.2519999999999998</v>
      </c>
      <c r="BD144" s="72">
        <f>A125994522F_Latest</f>
        <v>2.6720000000000002</v>
      </c>
      <c r="BE144" s="72">
        <f>A125992722L_Latest</f>
        <v>2.58</v>
      </c>
    </row>
    <row r="145" spans="1:57" hidden="1">
      <c r="A145" s="59"/>
      <c r="B145" s="49" t="s">
        <v>4892</v>
      </c>
      <c r="C145" s="67">
        <v>42</v>
      </c>
      <c r="D145" s="72">
        <f>A125996098T_Latest</f>
        <v>333.089</v>
      </c>
      <c r="E145" s="72">
        <f>A125999698A_Latest</f>
        <v>183.08600000000001</v>
      </c>
      <c r="F145" s="72">
        <f>A125997898J_Latest</f>
        <v>150.00299999999999</v>
      </c>
      <c r="G145" s="72">
        <f>A125990698L_Latest</f>
        <v>222.816</v>
      </c>
      <c r="H145" s="72">
        <f>A125994298X_Latest</f>
        <v>99.090999999999994</v>
      </c>
      <c r="I145" s="72">
        <f>A125992498F_Latest</f>
        <v>123.72499999999999</v>
      </c>
      <c r="J145" s="72">
        <f>A125997298C_Latest</f>
        <v>100.845</v>
      </c>
      <c r="K145" s="72">
        <f>A126000898V_Latest</f>
        <v>60.226999999999997</v>
      </c>
      <c r="L145" s="72">
        <f>A125999098W_Latest</f>
        <v>40.618000000000002</v>
      </c>
      <c r="M145" s="72">
        <f>A125991898X_Latest</f>
        <v>57.555</v>
      </c>
      <c r="N145" s="72">
        <f>A125995498K_Latest</f>
        <v>24.067</v>
      </c>
      <c r="O145" s="72">
        <f>A125993698T_Latest</f>
        <v>33.487000000000002</v>
      </c>
      <c r="P145" s="72">
        <f>A125996498C_Latest</f>
        <v>92.156999999999996</v>
      </c>
      <c r="Q145" s="72">
        <f>A126000098W_Latest</f>
        <v>45.030999999999999</v>
      </c>
      <c r="R145" s="72">
        <f>A125998298W_Latest</f>
        <v>47.125999999999998</v>
      </c>
      <c r="S145" s="72">
        <f>A125991098A_Latest</f>
        <v>71.241</v>
      </c>
      <c r="T145" s="72">
        <f>A125994698K_Latest</f>
        <v>28.866</v>
      </c>
      <c r="U145" s="72">
        <f>A125992898T_Latest</f>
        <v>42.375</v>
      </c>
      <c r="V145" s="72">
        <f>A125997498W_Latest</f>
        <v>70.917000000000002</v>
      </c>
      <c r="W145" s="72">
        <f>A126001098R_Latest</f>
        <v>40.96</v>
      </c>
      <c r="X145" s="72">
        <f>A125999298R_Latest</f>
        <v>29.956</v>
      </c>
      <c r="Y145" s="72">
        <f>A125992098V_Latest</f>
        <v>47.561</v>
      </c>
      <c r="Z145" s="72">
        <f>A125995698C_Latest</f>
        <v>25.667999999999999</v>
      </c>
      <c r="AA145" s="72">
        <f>A125993898K_Latest</f>
        <v>21.893000000000001</v>
      </c>
      <c r="AB145" s="72">
        <f>A125997698R_Latest</f>
        <v>23.334</v>
      </c>
      <c r="AC145" s="72">
        <f>A126001298J_Latest</f>
        <v>11.933</v>
      </c>
      <c r="AD145" s="72">
        <f>A125999498J_Latest</f>
        <v>11.4</v>
      </c>
      <c r="AE145" s="72">
        <f>A125992298L_Latest</f>
        <v>9.9220000000000006</v>
      </c>
      <c r="AF145" s="72">
        <f>A125995898W_Latest</f>
        <v>4.617</v>
      </c>
      <c r="AG145" s="72">
        <f>A125994098F_Latest</f>
        <v>5.3049999999999997</v>
      </c>
      <c r="AH145" s="72">
        <f>A125996698W_Latest</f>
        <v>33.279000000000003</v>
      </c>
      <c r="AI145" s="72">
        <f>A126000298R_Latest</f>
        <v>18.242999999999999</v>
      </c>
      <c r="AJ145" s="72">
        <f>A125998498R_Latest</f>
        <v>15.036</v>
      </c>
      <c r="AK145" s="72">
        <f>A125991298V_Latest</f>
        <v>21.64</v>
      </c>
      <c r="AL145" s="72">
        <f>A125994898C_Latest</f>
        <v>7.8109999999999999</v>
      </c>
      <c r="AM145" s="72">
        <f>A125993098L_Latest</f>
        <v>13.829000000000001</v>
      </c>
      <c r="AN145" s="72">
        <f>A125996898R_Latest</f>
        <v>6.2859999999999996</v>
      </c>
      <c r="AO145" s="72">
        <f>A126000498J_Latest</f>
        <v>3.585</v>
      </c>
      <c r="AP145" s="72">
        <f>A125998698J_Latest</f>
        <v>2.7</v>
      </c>
      <c r="AQ145" s="72">
        <f>A125991498L_Latest</f>
        <v>5.859</v>
      </c>
      <c r="AR145" s="72">
        <f>A125995098X_Latest</f>
        <v>3.0659999999999998</v>
      </c>
      <c r="AS145" s="72">
        <f>A125993298F_Latest</f>
        <v>2.7930000000000001</v>
      </c>
      <c r="AT145" s="72">
        <f>A125997098K_Latest</f>
        <v>2.2400000000000002</v>
      </c>
      <c r="AU145" s="72">
        <f>A126000698A_Latest</f>
        <v>0.81499999999999995</v>
      </c>
      <c r="AV145" s="72">
        <f>A125998898A_Latest</f>
        <v>1.425</v>
      </c>
      <c r="AW145" s="72">
        <f>A125991698F_Latest</f>
        <v>1.7869999999999999</v>
      </c>
      <c r="AX145" s="72">
        <f>A125995298T_Latest</f>
        <v>0.53900000000000003</v>
      </c>
      <c r="AY145" s="72">
        <f>A125993498X_Latest</f>
        <v>1.248</v>
      </c>
      <c r="AZ145" s="72">
        <f>A125996298K_Latest</f>
        <v>4.032</v>
      </c>
      <c r="BA145" s="72">
        <f>A125999898V_Latest</f>
        <v>2.2909999999999999</v>
      </c>
      <c r="BB145" s="72">
        <f>A125998098C_Latest</f>
        <v>1.7410000000000001</v>
      </c>
      <c r="BC145" s="72">
        <f>A125990898F_Latest</f>
        <v>7.25</v>
      </c>
      <c r="BD145" s="72">
        <f>A125994498T_Latest</f>
        <v>4.4560000000000004</v>
      </c>
      <c r="BE145" s="72">
        <f>A125992698X_Latest</f>
        <v>2.794</v>
      </c>
    </row>
    <row r="146" spans="1:57" hidden="1">
      <c r="A146" s="59"/>
      <c r="B146" s="49" t="s">
        <v>4893</v>
      </c>
      <c r="C146" s="67">
        <v>43</v>
      </c>
      <c r="D146" s="72">
        <f>A125996126R_Latest</f>
        <v>442.08300000000003</v>
      </c>
      <c r="E146" s="72">
        <f>A125999726X_Latest</f>
        <v>246.11500000000001</v>
      </c>
      <c r="F146" s="72">
        <f>A125997926F_Latest</f>
        <v>195.96799999999999</v>
      </c>
      <c r="G146" s="72">
        <f>A125990726K_Latest</f>
        <v>210.68299999999999</v>
      </c>
      <c r="H146" s="72">
        <f>A125994326W_Latest</f>
        <v>98.239000000000004</v>
      </c>
      <c r="I146" s="72">
        <f>A125992526C_Latest</f>
        <v>112.444</v>
      </c>
      <c r="J146" s="72">
        <f>A125997326A_Latest</f>
        <v>132.73400000000001</v>
      </c>
      <c r="K146" s="72">
        <f>A126000926T_Latest</f>
        <v>77.194000000000003</v>
      </c>
      <c r="L146" s="72">
        <f>A125999126V_Latest</f>
        <v>55.54</v>
      </c>
      <c r="M146" s="72">
        <f>A125991926W_Latest</f>
        <v>57.156999999999996</v>
      </c>
      <c r="N146" s="72">
        <f>A125995526J_Latest</f>
        <v>28.908999999999999</v>
      </c>
      <c r="O146" s="72">
        <f>A125993726R_Latest</f>
        <v>28.248999999999999</v>
      </c>
      <c r="P146" s="72">
        <f>A125996526A_Latest</f>
        <v>121.279</v>
      </c>
      <c r="Q146" s="72">
        <f>A126000126V_Latest</f>
        <v>63.14</v>
      </c>
      <c r="R146" s="72">
        <f>A125998326V_Latest</f>
        <v>58.137999999999998</v>
      </c>
      <c r="S146" s="72">
        <f>A125991126X_Latest</f>
        <v>67.311999999999998</v>
      </c>
      <c r="T146" s="72">
        <f>A125994726J_Latest</f>
        <v>29.757000000000001</v>
      </c>
      <c r="U146" s="72">
        <f>A125992926R_Latest</f>
        <v>37.554000000000002</v>
      </c>
      <c r="V146" s="72">
        <f>A125997526V_Latest</f>
        <v>91.45</v>
      </c>
      <c r="W146" s="72">
        <f>A126001126L_Latest</f>
        <v>51.237000000000002</v>
      </c>
      <c r="X146" s="72">
        <f>A125999326L_Latest</f>
        <v>40.213000000000001</v>
      </c>
      <c r="Y146" s="72">
        <f>A125992126T_Latest</f>
        <v>43.268999999999998</v>
      </c>
      <c r="Z146" s="72">
        <f>A125995726A_Latest</f>
        <v>22.456</v>
      </c>
      <c r="AA146" s="72">
        <f>A125993926J_Latest</f>
        <v>20.812999999999999</v>
      </c>
      <c r="AB146" s="72">
        <f>A125997726L_Latest</f>
        <v>32.488</v>
      </c>
      <c r="AC146" s="72">
        <f>A126001326F_Latest</f>
        <v>17.402999999999999</v>
      </c>
      <c r="AD146" s="72">
        <f>A125999526F_Latest</f>
        <v>15.084</v>
      </c>
      <c r="AE146" s="72">
        <f>A125992326K_Latest</f>
        <v>11.134</v>
      </c>
      <c r="AF146" s="72">
        <f>A125995926V_Latest</f>
        <v>4.585</v>
      </c>
      <c r="AG146" s="72">
        <f>A125994126C_Latest</f>
        <v>6.55</v>
      </c>
      <c r="AH146" s="72">
        <f>A125996726V_Latest</f>
        <v>48.131</v>
      </c>
      <c r="AI146" s="72">
        <f>A126000326L_Latest</f>
        <v>29.542999999999999</v>
      </c>
      <c r="AJ146" s="72">
        <f>A125998526L_Latest</f>
        <v>18.588000000000001</v>
      </c>
      <c r="AK146" s="72">
        <f>A125991326T_Latest</f>
        <v>19.216999999999999</v>
      </c>
      <c r="AL146" s="72">
        <f>A125994926A_Latest</f>
        <v>6.0990000000000002</v>
      </c>
      <c r="AM146" s="72">
        <f>A125993126K_Latest</f>
        <v>13.117000000000001</v>
      </c>
      <c r="AN146" s="72">
        <f>A125996926L_Latest</f>
        <v>9.2409999999999997</v>
      </c>
      <c r="AO146" s="72">
        <f>A126000526F_Latest</f>
        <v>5.3440000000000003</v>
      </c>
      <c r="AP146" s="72">
        <f>A125998726F_Latest</f>
        <v>3.8969999999999998</v>
      </c>
      <c r="AQ146" s="72">
        <f>A125991526K_Latest</f>
        <v>6.0490000000000004</v>
      </c>
      <c r="AR146" s="72">
        <f>A125995126W_Latest</f>
        <v>2.65</v>
      </c>
      <c r="AS146" s="72">
        <f>A125993326C_Latest</f>
        <v>3.399</v>
      </c>
      <c r="AT146" s="72">
        <f>A125997126J_Latest</f>
        <v>2.9849999999999999</v>
      </c>
      <c r="AU146" s="72">
        <f>A126000726X_Latest</f>
        <v>0.92600000000000005</v>
      </c>
      <c r="AV146" s="72">
        <f>A125998926X_Latest</f>
        <v>2.0590000000000002</v>
      </c>
      <c r="AW146" s="72">
        <f>A125991726C_Latest</f>
        <v>2.298</v>
      </c>
      <c r="AX146" s="72">
        <f>A125995326R_Latest</f>
        <v>1.222</v>
      </c>
      <c r="AY146" s="72">
        <f>A125993526W_Latest</f>
        <v>1.0760000000000001</v>
      </c>
      <c r="AZ146" s="72">
        <f>A125996326J_Latest</f>
        <v>3.7759999999999998</v>
      </c>
      <c r="BA146" s="72">
        <f>A125999926T_Latest</f>
        <v>1.3280000000000001</v>
      </c>
      <c r="BB146" s="72">
        <f>A125998126A_Latest</f>
        <v>2.4489999999999998</v>
      </c>
      <c r="BC146" s="72">
        <f>A125990926C_Latest</f>
        <v>4.2469999999999999</v>
      </c>
      <c r="BD146" s="72">
        <f>A125994526R_Latest</f>
        <v>2.56</v>
      </c>
      <c r="BE146" s="72">
        <f>A125992726W_Latest</f>
        <v>1.6870000000000001</v>
      </c>
    </row>
    <row r="147" spans="1:57" hidden="1">
      <c r="A147" s="59"/>
      <c r="B147" s="49" t="s">
        <v>4894</v>
      </c>
      <c r="C147" s="67">
        <v>44</v>
      </c>
      <c r="D147" s="72">
        <f>A125996170X_Latest</f>
        <v>53.531999999999996</v>
      </c>
      <c r="E147" s="72">
        <f>A125999770J_Latest</f>
        <v>32.595999999999997</v>
      </c>
      <c r="F147" s="72">
        <f>A125997970R_Latest</f>
        <v>20.936</v>
      </c>
      <c r="G147" s="72">
        <f>A125990770V_Latest</f>
        <v>59.539000000000001</v>
      </c>
      <c r="H147" s="72">
        <f>A125994370F_Latest</f>
        <v>30.108000000000001</v>
      </c>
      <c r="I147" s="72">
        <f>A125992570L_Latest</f>
        <v>29.431999999999999</v>
      </c>
      <c r="J147" s="72">
        <f>A125997370K_Latest</f>
        <v>19.577000000000002</v>
      </c>
      <c r="K147" s="72">
        <f>A126000970A_Latest</f>
        <v>11.531000000000001</v>
      </c>
      <c r="L147" s="72">
        <f>A125999170C_Latest</f>
        <v>8.0459999999999994</v>
      </c>
      <c r="M147" s="72">
        <f>A125991970F_Latest</f>
        <v>16.106999999999999</v>
      </c>
      <c r="N147" s="72">
        <f>A125995570T_Latest</f>
        <v>9.7210000000000001</v>
      </c>
      <c r="O147" s="72">
        <f>A125993770X_Latest</f>
        <v>6.3849999999999998</v>
      </c>
      <c r="P147" s="72">
        <f>A125996570K_Latest</f>
        <v>15.518000000000001</v>
      </c>
      <c r="Q147" s="72">
        <f>A126000170C_Latest</f>
        <v>8.5440000000000005</v>
      </c>
      <c r="R147" s="72">
        <f>A125998370C_Latest</f>
        <v>6.9729999999999999</v>
      </c>
      <c r="S147" s="72">
        <f>A125991170J_Latest</f>
        <v>14.444000000000001</v>
      </c>
      <c r="T147" s="72">
        <f>A125994770T_Latest</f>
        <v>6.383</v>
      </c>
      <c r="U147" s="72">
        <f>A125992970X_Latest</f>
        <v>8.0609999999999999</v>
      </c>
      <c r="V147" s="72">
        <f>A125997570C_Latest</f>
        <v>7.7489999999999997</v>
      </c>
      <c r="W147" s="72">
        <f>A126001170W_Latest</f>
        <v>6.016</v>
      </c>
      <c r="X147" s="72">
        <f>A125999370W_Latest</f>
        <v>1.7330000000000001</v>
      </c>
      <c r="Y147" s="72">
        <f>A125992170A_Latest</f>
        <v>17.422000000000001</v>
      </c>
      <c r="Z147" s="72">
        <f>A125995770K_Latest</f>
        <v>10.3</v>
      </c>
      <c r="AA147" s="72">
        <f>A125993970T_Latest</f>
        <v>7.1230000000000002</v>
      </c>
      <c r="AB147" s="72">
        <f>A125997770W_Latest</f>
        <v>4.9669999999999996</v>
      </c>
      <c r="AC147" s="72">
        <f>A126001370R_Latest</f>
        <v>3.238</v>
      </c>
      <c r="AD147" s="72">
        <f>A125999570R_Latest</f>
        <v>1.7290000000000001</v>
      </c>
      <c r="AE147" s="72">
        <f>A125992370V_Latest</f>
        <v>2.4039999999999999</v>
      </c>
      <c r="AF147" s="72">
        <f>A125995970C_Latest</f>
        <v>1.708</v>
      </c>
      <c r="AG147" s="72">
        <f>A125994170L_Latest</f>
        <v>0.69599999999999995</v>
      </c>
      <c r="AH147" s="72">
        <f>A125996770C_Latest</f>
        <v>4.5339999999999998</v>
      </c>
      <c r="AI147" s="72">
        <f>A126000370W_Latest</f>
        <v>2.823</v>
      </c>
      <c r="AJ147" s="72">
        <f>A125998570W_Latest</f>
        <v>1.712</v>
      </c>
      <c r="AK147" s="72">
        <f>A125991370A_Latest</f>
        <v>7.1890000000000001</v>
      </c>
      <c r="AL147" s="72">
        <f>A125994970K_Latest</f>
        <v>0.747</v>
      </c>
      <c r="AM147" s="72">
        <f>A125993170V_Latest</f>
        <v>6.4420000000000002</v>
      </c>
      <c r="AN147" s="72">
        <f>A125996970W_Latest</f>
        <v>0.45800000000000002</v>
      </c>
      <c r="AO147" s="72">
        <f>A126000570R_Latest</f>
        <v>0.224</v>
      </c>
      <c r="AP147" s="72">
        <f>A125998770R_Latest</f>
        <v>0.23400000000000001</v>
      </c>
      <c r="AQ147" s="72">
        <f>A125991570V_Latest</f>
        <v>0.88100000000000001</v>
      </c>
      <c r="AR147" s="72">
        <f>A125995170F_Latest</f>
        <v>0.3</v>
      </c>
      <c r="AS147" s="72">
        <f>A125993370L_Latest</f>
        <v>0.58099999999999996</v>
      </c>
      <c r="AT147" s="72">
        <f>A125997170T_Latest</f>
        <v>0.245</v>
      </c>
      <c r="AU147" s="72">
        <f>A126000770J_Latest</f>
        <v>0.04</v>
      </c>
      <c r="AV147" s="72">
        <f>A125998970J_Latest</f>
        <v>0.20599999999999999</v>
      </c>
      <c r="AW147" s="72">
        <f>A125991770L_Latest</f>
        <v>0.2</v>
      </c>
      <c r="AX147" s="72">
        <f>A125995370X_Latest</f>
        <v>5.8000000000000003E-2</v>
      </c>
      <c r="AY147" s="72">
        <f>A125993570F_Latest</f>
        <v>0.14299999999999999</v>
      </c>
      <c r="AZ147" s="72">
        <f>A125996370T_Latest</f>
        <v>0.48299999999999998</v>
      </c>
      <c r="BA147" s="72">
        <f>A125999970A_Latest</f>
        <v>0.18</v>
      </c>
      <c r="BB147" s="72">
        <f>A125998170K_Latest</f>
        <v>0.30399999999999999</v>
      </c>
      <c r="BC147" s="72">
        <f>A125990970L_Latest</f>
        <v>0.89200000000000002</v>
      </c>
      <c r="BD147" s="72">
        <f>A125994570X_Latest</f>
        <v>0.89200000000000002</v>
      </c>
      <c r="BE147" s="72">
        <f>A125992770F_Latest</f>
        <v>0</v>
      </c>
    </row>
    <row r="148" spans="1:57" hidden="1">
      <c r="A148" s="59"/>
      <c r="B148" s="49" t="s">
        <v>4895</v>
      </c>
      <c r="C148" s="67">
        <v>45</v>
      </c>
      <c r="D148" s="72">
        <f>A125996130F_Latest</f>
        <v>89.555999999999997</v>
      </c>
      <c r="E148" s="72">
        <f>A125999730R_Latest</f>
        <v>49.996000000000002</v>
      </c>
      <c r="F148" s="72">
        <f>A125997930W_Latest</f>
        <v>39.56</v>
      </c>
      <c r="G148" s="72">
        <f>A125990730A_Latest</f>
        <v>56.298000000000002</v>
      </c>
      <c r="H148" s="72">
        <f>A125994330L_Latest</f>
        <v>27.067</v>
      </c>
      <c r="I148" s="72">
        <f>A125992530V_Latest</f>
        <v>29.231000000000002</v>
      </c>
      <c r="J148" s="72">
        <f>A125997330T_Latest</f>
        <v>24.920999999999999</v>
      </c>
      <c r="K148" s="72">
        <f>A126000930J_Latest</f>
        <v>15.39</v>
      </c>
      <c r="L148" s="72">
        <f>A125999130K_Latest</f>
        <v>9.5310000000000006</v>
      </c>
      <c r="M148" s="72">
        <f>A125991930L_Latest</f>
        <v>15.487</v>
      </c>
      <c r="N148" s="72">
        <f>A125995530X_Latest</f>
        <v>6.5949999999999998</v>
      </c>
      <c r="O148" s="72">
        <f>A125993730F_Latest</f>
        <v>8.8919999999999995</v>
      </c>
      <c r="P148" s="72">
        <f>A125996530T_Latest</f>
        <v>29.55</v>
      </c>
      <c r="Q148" s="72">
        <f>A126000130K_Latest</f>
        <v>15.721</v>
      </c>
      <c r="R148" s="72">
        <f>A125998330K_Latest</f>
        <v>13.83</v>
      </c>
      <c r="S148" s="72">
        <f>A125991130R_Latest</f>
        <v>20.63</v>
      </c>
      <c r="T148" s="72">
        <f>A125994730X_Latest</f>
        <v>8.0310000000000006</v>
      </c>
      <c r="U148" s="72">
        <f>A125992930F_Latest</f>
        <v>12.599</v>
      </c>
      <c r="V148" s="72">
        <f>A125997530K_Latest</f>
        <v>16.277999999999999</v>
      </c>
      <c r="W148" s="72">
        <f>A126001130C_Latest</f>
        <v>6.968</v>
      </c>
      <c r="X148" s="72">
        <f>A125999330C_Latest</f>
        <v>9.31</v>
      </c>
      <c r="Y148" s="72">
        <f>A125992130J_Latest</f>
        <v>8.8840000000000003</v>
      </c>
      <c r="Z148" s="72">
        <f>A125995730T_Latest</f>
        <v>6.2030000000000003</v>
      </c>
      <c r="AA148" s="72">
        <f>A125993930X_Latest</f>
        <v>2.68</v>
      </c>
      <c r="AB148" s="72">
        <f>A125997730C_Latest</f>
        <v>7.5739999999999998</v>
      </c>
      <c r="AC148" s="72">
        <f>A126001330W_Latest</f>
        <v>5.0229999999999997</v>
      </c>
      <c r="AD148" s="72">
        <f>A125999530W_Latest</f>
        <v>2.5499999999999998</v>
      </c>
      <c r="AE148" s="72">
        <f>A125992330A_Latest</f>
        <v>2.2440000000000002</v>
      </c>
      <c r="AF148" s="72">
        <f>A125995930K_Latest</f>
        <v>1.1499999999999999</v>
      </c>
      <c r="AG148" s="72">
        <f>A125994130V_Latest</f>
        <v>1.0940000000000001</v>
      </c>
      <c r="AH148" s="72">
        <f>A125996730K_Latest</f>
        <v>9.2149999999999999</v>
      </c>
      <c r="AI148" s="72">
        <f>A126000330C_Latest</f>
        <v>5.8259999999999996</v>
      </c>
      <c r="AJ148" s="72">
        <f>A125998530C_Latest</f>
        <v>3.3889999999999998</v>
      </c>
      <c r="AK148" s="72">
        <f>A125991330J_Latest</f>
        <v>5.7229999999999999</v>
      </c>
      <c r="AL148" s="72">
        <f>A125994930T_Latest</f>
        <v>3.4710000000000001</v>
      </c>
      <c r="AM148" s="72">
        <f>A125993130A_Latest</f>
        <v>2.2519999999999998</v>
      </c>
      <c r="AN148" s="72">
        <f>A125996930C_Latest</f>
        <v>1.1399999999999999</v>
      </c>
      <c r="AO148" s="72">
        <f>A126000530W_Latest</f>
        <v>0.65800000000000003</v>
      </c>
      <c r="AP148" s="72">
        <f>A125998730W_Latest</f>
        <v>0.48199999999999998</v>
      </c>
      <c r="AQ148" s="72">
        <f>A125991530A_Latest</f>
        <v>1.246</v>
      </c>
      <c r="AR148" s="72">
        <f>A125995130L_Latest</f>
        <v>0.25700000000000001</v>
      </c>
      <c r="AS148" s="72">
        <f>A125993330V_Latest</f>
        <v>0.99</v>
      </c>
      <c r="AT148" s="72">
        <f>A125997130X_Latest</f>
        <v>6.9000000000000006E-2</v>
      </c>
      <c r="AU148" s="72">
        <f>A126000730R_Latest</f>
        <v>0</v>
      </c>
      <c r="AV148" s="72">
        <f>A125998930R_Latest</f>
        <v>6.9000000000000006E-2</v>
      </c>
      <c r="AW148" s="72">
        <f>A125991730V_Latest</f>
        <v>0.66200000000000003</v>
      </c>
      <c r="AX148" s="72">
        <f>A125995330F_Latest</f>
        <v>0.29899999999999999</v>
      </c>
      <c r="AY148" s="72">
        <f>A125993530L_Latest</f>
        <v>0.36299999999999999</v>
      </c>
      <c r="AZ148" s="72">
        <f>A125996330X_Latest</f>
        <v>0.80900000000000005</v>
      </c>
      <c r="BA148" s="72">
        <f>A125999930J_Latest</f>
        <v>0.41</v>
      </c>
      <c r="BB148" s="72">
        <f>A125998130T_Latest</f>
        <v>0.39900000000000002</v>
      </c>
      <c r="BC148" s="72">
        <f>A125990930V_Latest</f>
        <v>1.4219999999999999</v>
      </c>
      <c r="BD148" s="72">
        <f>A125994530F_Latest</f>
        <v>1.06</v>
      </c>
      <c r="BE148" s="72">
        <f>A125992730L_Latest</f>
        <v>0.36099999999999999</v>
      </c>
    </row>
    <row r="149" spans="1:57" hidden="1">
      <c r="A149" s="59"/>
      <c r="B149" s="49" t="s">
        <v>4896</v>
      </c>
      <c r="C149" s="67">
        <v>46</v>
      </c>
      <c r="D149" s="72">
        <f>A125996102W_Latest</f>
        <v>343.46600000000001</v>
      </c>
      <c r="E149" s="72">
        <f>A125999702F_Latest</f>
        <v>199.054</v>
      </c>
      <c r="F149" s="72">
        <f>A125997902L_Latest</f>
        <v>144.41200000000001</v>
      </c>
      <c r="G149" s="72">
        <f>A125990702T_Latest</f>
        <v>102.27</v>
      </c>
      <c r="H149" s="72">
        <f>A125994302C_Latest</f>
        <v>50.030999999999999</v>
      </c>
      <c r="I149" s="72">
        <f>A125992502K_Latest</f>
        <v>52.238999999999997</v>
      </c>
      <c r="J149" s="72">
        <f>A125997302J_Latest</f>
        <v>105.374</v>
      </c>
      <c r="K149" s="72">
        <f>A126000902X_Latest</f>
        <v>63.424999999999997</v>
      </c>
      <c r="L149" s="72">
        <f>A125999102A_Latest</f>
        <v>41.948999999999998</v>
      </c>
      <c r="M149" s="72">
        <f>A125991902C_Latest</f>
        <v>23.562000000000001</v>
      </c>
      <c r="N149" s="72">
        <f>A125995502R_Latest</f>
        <v>12.763999999999999</v>
      </c>
      <c r="O149" s="72">
        <f>A125993702W_Latest</f>
        <v>10.798</v>
      </c>
      <c r="P149" s="72">
        <f>A125996502J_Latest</f>
        <v>73.983000000000004</v>
      </c>
      <c r="Q149" s="72">
        <f>A126000102A_Latest</f>
        <v>42.722999999999999</v>
      </c>
      <c r="R149" s="72">
        <f>A125998302A_Latest</f>
        <v>31.26</v>
      </c>
      <c r="S149" s="72">
        <f>A125991102F_Latest</f>
        <v>37.012999999999998</v>
      </c>
      <c r="T149" s="72">
        <f>A125994702R_Latest</f>
        <v>12.689</v>
      </c>
      <c r="U149" s="72">
        <f>A125992902W_Latest</f>
        <v>24.323</v>
      </c>
      <c r="V149" s="72">
        <f>A125997502A_Latest</f>
        <v>83.694999999999993</v>
      </c>
      <c r="W149" s="72">
        <f>A126001102V_Latest</f>
        <v>45.482999999999997</v>
      </c>
      <c r="X149" s="72">
        <f>A125999302V_Latest</f>
        <v>38.212000000000003</v>
      </c>
      <c r="Y149" s="72">
        <f>A125992102X_Latest</f>
        <v>25.79</v>
      </c>
      <c r="Z149" s="72">
        <f>A125995702J_Latest</f>
        <v>16.713999999999999</v>
      </c>
      <c r="AA149" s="72">
        <f>A125993902R_Latest</f>
        <v>9.0760000000000005</v>
      </c>
      <c r="AB149" s="72">
        <f>A125997702V_Latest</f>
        <v>30.228000000000002</v>
      </c>
      <c r="AC149" s="72">
        <f>A126001302L_Latest</f>
        <v>15.581</v>
      </c>
      <c r="AD149" s="72">
        <f>A125999502L_Latest</f>
        <v>14.647</v>
      </c>
      <c r="AE149" s="72">
        <f>A125992302T_Latest</f>
        <v>6.6790000000000003</v>
      </c>
      <c r="AF149" s="72">
        <f>A125995902A_Latest</f>
        <v>2.681</v>
      </c>
      <c r="AG149" s="72">
        <f>A125994102K_Latest</f>
        <v>3.9980000000000002</v>
      </c>
      <c r="AH149" s="72">
        <f>A125996702A_Latest</f>
        <v>35.709000000000003</v>
      </c>
      <c r="AI149" s="72">
        <f>A126000302V_Latest</f>
        <v>23.917000000000002</v>
      </c>
      <c r="AJ149" s="72">
        <f>A125998502V_Latest</f>
        <v>11.792</v>
      </c>
      <c r="AK149" s="72">
        <f>A125991302X_Latest</f>
        <v>5.173</v>
      </c>
      <c r="AL149" s="72">
        <f>A125994902J_Latest</f>
        <v>3.2480000000000002</v>
      </c>
      <c r="AM149" s="72">
        <f>A125993102T_Latest</f>
        <v>1.925</v>
      </c>
      <c r="AN149" s="72">
        <f>A125996902V_Latest</f>
        <v>9.0549999999999997</v>
      </c>
      <c r="AO149" s="72">
        <f>A126000502L_Latest</f>
        <v>5.7320000000000002</v>
      </c>
      <c r="AP149" s="72">
        <f>A125998702L_Latest</f>
        <v>3.3239999999999998</v>
      </c>
      <c r="AQ149" s="72">
        <f>A125991502T_Latest</f>
        <v>3.1040000000000001</v>
      </c>
      <c r="AR149" s="72">
        <f>A125995102C_Latest</f>
        <v>1.2929999999999999</v>
      </c>
      <c r="AS149" s="72">
        <f>A125993302K_Latest</f>
        <v>1.8109999999999999</v>
      </c>
      <c r="AT149" s="72">
        <f>A125997102R_Latest</f>
        <v>2.6110000000000002</v>
      </c>
      <c r="AU149" s="72">
        <f>A126000702F_Latest</f>
        <v>0.873</v>
      </c>
      <c r="AV149" s="72">
        <f>A125998902F_Latest</f>
        <v>1.7390000000000001</v>
      </c>
      <c r="AW149" s="72">
        <f>A125991702K_Latest</f>
        <v>0.47499999999999998</v>
      </c>
      <c r="AX149" s="72">
        <f>A125995302W_Latest</f>
        <v>0.34</v>
      </c>
      <c r="AY149" s="72">
        <f>A125993502C_Latest</f>
        <v>0.13500000000000001</v>
      </c>
      <c r="AZ149" s="72">
        <f>A125996302R_Latest</f>
        <v>2.8109999999999999</v>
      </c>
      <c r="BA149" s="72">
        <f>A125999902X_Latest</f>
        <v>1.32</v>
      </c>
      <c r="BB149" s="72">
        <f>A125998102J_Latest</f>
        <v>1.49</v>
      </c>
      <c r="BC149" s="72">
        <f>A125990902K_Latest</f>
        <v>0.47399999999999998</v>
      </c>
      <c r="BD149" s="72">
        <f>A125994502W_Latest</f>
        <v>0.30199999999999999</v>
      </c>
      <c r="BE149" s="72">
        <f>A125992702C_Latest</f>
        <v>0.17299999999999999</v>
      </c>
    </row>
    <row r="150" spans="1:57" hidden="1">
      <c r="A150" s="55"/>
      <c r="B150" s="49" t="s">
        <v>4897</v>
      </c>
      <c r="C150" s="67">
        <v>47</v>
      </c>
      <c r="D150" s="72">
        <f>A125996202F_Latest</f>
        <v>198.29900000000001</v>
      </c>
      <c r="E150" s="72">
        <f>A125999802R_Latest</f>
        <v>125.837</v>
      </c>
      <c r="F150" s="72">
        <f>A125998002X_Latest</f>
        <v>72.462000000000003</v>
      </c>
      <c r="G150" s="72">
        <f>A125990802A_Latest</f>
        <v>92.36</v>
      </c>
      <c r="H150" s="72">
        <f>A125994402L_Latest</f>
        <v>47.412999999999997</v>
      </c>
      <c r="I150" s="72">
        <f>A125992602V_Latest</f>
        <v>44.945999999999998</v>
      </c>
      <c r="J150" s="72">
        <f>A125997402T_Latest</f>
        <v>63.357999999999997</v>
      </c>
      <c r="K150" s="72">
        <f>A126001002K_Latest</f>
        <v>42.84</v>
      </c>
      <c r="L150" s="72">
        <f>A125999202K_Latest</f>
        <v>20.516999999999999</v>
      </c>
      <c r="M150" s="72">
        <f>A125992002R_Latest</f>
        <v>19.282</v>
      </c>
      <c r="N150" s="72">
        <f>A125995602X_Latest</f>
        <v>9.0069999999999997</v>
      </c>
      <c r="O150" s="72">
        <f>A125993802F_Latest</f>
        <v>10.275</v>
      </c>
      <c r="P150" s="72">
        <f>A125996602T_Latest</f>
        <v>45.948999999999998</v>
      </c>
      <c r="Q150" s="72">
        <f>A126000202K_Latest</f>
        <v>26.363</v>
      </c>
      <c r="R150" s="72">
        <f>A125998402K_Latest</f>
        <v>19.585999999999999</v>
      </c>
      <c r="S150" s="72">
        <f>A125991202R_Latest</f>
        <v>34.622999999999998</v>
      </c>
      <c r="T150" s="72">
        <f>A125994802X_Latest</f>
        <v>14.45</v>
      </c>
      <c r="U150" s="72">
        <f>A125993002J_Latest</f>
        <v>20.173999999999999</v>
      </c>
      <c r="V150" s="72">
        <f>A125997602K_Latest</f>
        <v>45.523000000000003</v>
      </c>
      <c r="W150" s="72">
        <f>A126001202C_Latest</f>
        <v>29.343</v>
      </c>
      <c r="X150" s="72">
        <f>A125999402C_Latest</f>
        <v>16.18</v>
      </c>
      <c r="Y150" s="72">
        <f>A125992202J_Latest</f>
        <v>19.731999999999999</v>
      </c>
      <c r="Z150" s="72">
        <f>A125995802T_Latest</f>
        <v>12.263</v>
      </c>
      <c r="AA150" s="72">
        <f>A125994002A_Latest</f>
        <v>7.468</v>
      </c>
      <c r="AB150" s="72">
        <f>A125997802C_Latest</f>
        <v>16.056999999999999</v>
      </c>
      <c r="AC150" s="72">
        <f>A126001402W_Latest</f>
        <v>10.035</v>
      </c>
      <c r="AD150" s="72">
        <f>A125999602W_Latest</f>
        <v>6.0220000000000002</v>
      </c>
      <c r="AE150" s="72">
        <f>A125992402A_Latest</f>
        <v>5.57</v>
      </c>
      <c r="AF150" s="72">
        <f>A125996002L_Latest</f>
        <v>3.35</v>
      </c>
      <c r="AG150" s="72">
        <f>A125994202V_Latest</f>
        <v>2.2210000000000001</v>
      </c>
      <c r="AH150" s="72">
        <f>A125996802K_Latest</f>
        <v>19.959</v>
      </c>
      <c r="AI150" s="72">
        <f>A126000402C_Latest</f>
        <v>12.507</v>
      </c>
      <c r="AJ150" s="72">
        <f>A125998602C_Latest</f>
        <v>7.452</v>
      </c>
      <c r="AK150" s="72">
        <f>A125991402J_Latest</f>
        <v>8.4109999999999996</v>
      </c>
      <c r="AL150" s="72">
        <f>A125995002V_Latest</f>
        <v>6.5309999999999997</v>
      </c>
      <c r="AM150" s="72">
        <f>A125993202A_Latest</f>
        <v>1.88</v>
      </c>
      <c r="AN150" s="72">
        <f>A125997002F_Latest</f>
        <v>4.0609999999999999</v>
      </c>
      <c r="AO150" s="72">
        <f>A126000602W_Latest</f>
        <v>2.556</v>
      </c>
      <c r="AP150" s="72">
        <f>A125998802W_Latest</f>
        <v>1.5049999999999999</v>
      </c>
      <c r="AQ150" s="72">
        <f>A125991602A_Latest</f>
        <v>2.6240000000000001</v>
      </c>
      <c r="AR150" s="72">
        <f>A125995202L_Latest</f>
        <v>0.80300000000000005</v>
      </c>
      <c r="AS150" s="72">
        <f>A125993402V_Latest</f>
        <v>1.821</v>
      </c>
      <c r="AT150" s="72">
        <f>A125997202X_Latest</f>
        <v>1.3939999999999999</v>
      </c>
      <c r="AU150" s="72">
        <f>A126000802R_Latest</f>
        <v>0.67100000000000004</v>
      </c>
      <c r="AV150" s="72">
        <f>A125999002T_Latest</f>
        <v>0.72199999999999998</v>
      </c>
      <c r="AW150" s="72">
        <f>A125991802V_Latest</f>
        <v>0.52200000000000002</v>
      </c>
      <c r="AX150" s="72">
        <f>A125995402F_Latest</f>
        <v>0.27500000000000002</v>
      </c>
      <c r="AY150" s="72">
        <f>A125993602L_Latest</f>
        <v>0.247</v>
      </c>
      <c r="AZ150" s="72">
        <f>A125996402X_Latest</f>
        <v>1.9970000000000001</v>
      </c>
      <c r="BA150" s="72">
        <f>A126000002T_Latest</f>
        <v>1.522</v>
      </c>
      <c r="BB150" s="72">
        <f>A125998202T_Latest</f>
        <v>0.47499999999999998</v>
      </c>
      <c r="BC150" s="72">
        <f>A125991002W_Latest</f>
        <v>1.595</v>
      </c>
      <c r="BD150" s="72">
        <f>A125994602F_Latest</f>
        <v>0.73399999999999999</v>
      </c>
      <c r="BE150" s="72">
        <f>A125992802L_Latest</f>
        <v>0.86099999999999999</v>
      </c>
    </row>
    <row r="151" spans="1:57" hidden="1">
      <c r="A151" s="59"/>
      <c r="B151" s="49" t="s">
        <v>4898</v>
      </c>
      <c r="C151" s="67">
        <v>48</v>
      </c>
      <c r="D151" s="72">
        <f>A125996174J_Latest</f>
        <v>692.55</v>
      </c>
      <c r="E151" s="72">
        <f>A125999774T_Latest</f>
        <v>382.52600000000001</v>
      </c>
      <c r="F151" s="72">
        <f>A125997974X_Latest</f>
        <v>310.024</v>
      </c>
      <c r="G151" s="72">
        <f>A125990774C_Latest</f>
        <v>356.51499999999999</v>
      </c>
      <c r="H151" s="72">
        <f>A125994374R_Latest</f>
        <v>164.251</v>
      </c>
      <c r="I151" s="72">
        <f>A125992574W_Latest</f>
        <v>192.26400000000001</v>
      </c>
      <c r="J151" s="72">
        <f>A125997374V_Latest</f>
        <v>205.28700000000001</v>
      </c>
      <c r="K151" s="72">
        <f>A126000974K_Latest</f>
        <v>117.532</v>
      </c>
      <c r="L151" s="72">
        <f>A125999174L_Latest</f>
        <v>87.754000000000005</v>
      </c>
      <c r="M151" s="72">
        <f>A125991974R_Latest</f>
        <v>91.713999999999999</v>
      </c>
      <c r="N151" s="72">
        <f>A125995574A_Latest</f>
        <v>42.057000000000002</v>
      </c>
      <c r="O151" s="72">
        <f>A125993774J_Latest</f>
        <v>49.656999999999996</v>
      </c>
      <c r="P151" s="72">
        <f>A125996574V_Latest</f>
        <v>182.84100000000001</v>
      </c>
      <c r="Q151" s="72">
        <f>A126000174L_Latest</f>
        <v>96.512</v>
      </c>
      <c r="R151" s="72">
        <f>A125998374L_Latest</f>
        <v>86.328999999999994</v>
      </c>
      <c r="S151" s="72">
        <f>A125991174T_Latest</f>
        <v>110.012</v>
      </c>
      <c r="T151" s="72">
        <f>A125994774A_Latest</f>
        <v>48.453000000000003</v>
      </c>
      <c r="U151" s="72">
        <f>A125992974J_Latest</f>
        <v>61.558999999999997</v>
      </c>
      <c r="V151" s="72">
        <f>A125997574L_Latest</f>
        <v>148.84</v>
      </c>
      <c r="W151" s="72">
        <f>A126001174F_Latest</f>
        <v>84.067999999999998</v>
      </c>
      <c r="X151" s="72">
        <f>A125999374F_Latest</f>
        <v>64.772000000000006</v>
      </c>
      <c r="Y151" s="72">
        <f>A125992174K_Latest</f>
        <v>81.103999999999999</v>
      </c>
      <c r="Z151" s="72">
        <f>A125995774V_Latest</f>
        <v>39.825000000000003</v>
      </c>
      <c r="AA151" s="72">
        <f>A125993974A_Latest</f>
        <v>41.279000000000003</v>
      </c>
      <c r="AB151" s="72">
        <f>A125997774F_Latest</f>
        <v>53.186</v>
      </c>
      <c r="AC151" s="72">
        <f>A126001374X_Latest</f>
        <v>27.117000000000001</v>
      </c>
      <c r="AD151" s="72">
        <f>A125999574X_Latest</f>
        <v>26.068999999999999</v>
      </c>
      <c r="AE151" s="72">
        <f>A125992374C_Latest</f>
        <v>19.335999999999999</v>
      </c>
      <c r="AF151" s="72">
        <f>A125995974L_Latest</f>
        <v>8.7370000000000001</v>
      </c>
      <c r="AG151" s="72">
        <f>A125994174W_Latest</f>
        <v>10.599</v>
      </c>
      <c r="AH151" s="72">
        <f>A125996774L_Latest</f>
        <v>75.552000000000007</v>
      </c>
      <c r="AI151" s="72">
        <f>A126000374F_Latest</f>
        <v>43.177999999999997</v>
      </c>
      <c r="AJ151" s="72">
        <f>A125998574F_Latest</f>
        <v>32.374000000000002</v>
      </c>
      <c r="AK151" s="72">
        <f>A125991374K_Latest</f>
        <v>32.706000000000003</v>
      </c>
      <c r="AL151" s="72">
        <f>A125994974V_Latest</f>
        <v>14.27</v>
      </c>
      <c r="AM151" s="72">
        <f>A125993174C_Latest</f>
        <v>18.436</v>
      </c>
      <c r="AN151" s="72">
        <f>A125996974F_Latest</f>
        <v>13.584</v>
      </c>
      <c r="AO151" s="72">
        <f>A126000574X_Latest</f>
        <v>8.08</v>
      </c>
      <c r="AP151" s="72">
        <f>A125998774X_Latest</f>
        <v>5.5030000000000001</v>
      </c>
      <c r="AQ151" s="72">
        <f>A125991574C_Latest</f>
        <v>10.641999999999999</v>
      </c>
      <c r="AR151" s="72">
        <f>A125995174R_Latest</f>
        <v>5.0049999999999999</v>
      </c>
      <c r="AS151" s="72">
        <f>A125993374W_Latest</f>
        <v>5.6360000000000001</v>
      </c>
      <c r="AT151" s="72">
        <f>A125997174A_Latest</f>
        <v>4.3220000000000001</v>
      </c>
      <c r="AU151" s="72">
        <f>A126000774T_Latest</f>
        <v>1.4159999999999999</v>
      </c>
      <c r="AV151" s="72">
        <f>A125998974T_Latest</f>
        <v>2.9060000000000001</v>
      </c>
      <c r="AW151" s="72">
        <f>A125991774W_Latest</f>
        <v>3.4470000000000001</v>
      </c>
      <c r="AX151" s="72">
        <f>A125995374J_Latest</f>
        <v>1.534</v>
      </c>
      <c r="AY151" s="72">
        <f>A125993574R_Latest</f>
        <v>1.913</v>
      </c>
      <c r="AZ151" s="72">
        <f>A125996374A_Latest</f>
        <v>8.9390000000000001</v>
      </c>
      <c r="BA151" s="72">
        <f>A125999974K_Latest</f>
        <v>4.6230000000000002</v>
      </c>
      <c r="BB151" s="72">
        <f>A125998174V_Latest</f>
        <v>4.3159999999999998</v>
      </c>
      <c r="BC151" s="72">
        <f>A125990974W_Latest</f>
        <v>7.5540000000000003</v>
      </c>
      <c r="BD151" s="72">
        <f>A125994574J_Latest</f>
        <v>4.37</v>
      </c>
      <c r="BE151" s="72">
        <f>A125992774R_Latest</f>
        <v>3.1840000000000002</v>
      </c>
    </row>
    <row r="152" spans="1:57" hidden="1">
      <c r="A152" s="59"/>
      <c r="B152" s="49" t="s">
        <v>4899</v>
      </c>
      <c r="C152" s="67">
        <v>49</v>
      </c>
      <c r="D152" s="72">
        <f>A125996178T_Latest</f>
        <v>404.048</v>
      </c>
      <c r="E152" s="72">
        <f>A125999778A_Latest</f>
        <v>235.80199999999999</v>
      </c>
      <c r="F152" s="72">
        <f>A125997978J_Latest</f>
        <v>168.24600000000001</v>
      </c>
      <c r="G152" s="72">
        <f>A125990778L_Latest</f>
        <v>121.839</v>
      </c>
      <c r="H152" s="72">
        <f>A125994378X_Latest</f>
        <v>62.024999999999999</v>
      </c>
      <c r="I152" s="72">
        <f>A125992578F_Latest</f>
        <v>59.814</v>
      </c>
      <c r="J152" s="72">
        <f>A125997378C_Latest</f>
        <v>128.26599999999999</v>
      </c>
      <c r="K152" s="72">
        <f>A126000978V_Latest</f>
        <v>74.448999999999998</v>
      </c>
      <c r="L152" s="72">
        <f>A125999178W_Latest</f>
        <v>53.817</v>
      </c>
      <c r="M152" s="72">
        <f>A125991978X_Latest</f>
        <v>28.635999999999999</v>
      </c>
      <c r="N152" s="72">
        <f>A125995578K_Latest</f>
        <v>15.702</v>
      </c>
      <c r="O152" s="72">
        <f>A125993778T_Latest</f>
        <v>12.935</v>
      </c>
      <c r="P152" s="72">
        <f>A125996578C_Latest</f>
        <v>90.594999999999999</v>
      </c>
      <c r="Q152" s="72">
        <f>A126000178W_Latest</f>
        <v>54.984000000000002</v>
      </c>
      <c r="R152" s="72">
        <f>A125998378W_Latest</f>
        <v>35.610999999999997</v>
      </c>
      <c r="S152" s="72">
        <f>A125991178A_Latest</f>
        <v>46.83</v>
      </c>
      <c r="T152" s="72">
        <f>A125994778K_Latest</f>
        <v>18.391999999999999</v>
      </c>
      <c r="U152" s="72">
        <f>A125992978T_Latest</f>
        <v>28.437999999999999</v>
      </c>
      <c r="V152" s="72">
        <f>A125997578W_Latest</f>
        <v>93.599000000000004</v>
      </c>
      <c r="W152" s="72">
        <f>A126001178R_Latest</f>
        <v>52.74</v>
      </c>
      <c r="X152" s="72">
        <f>A125999378R_Latest</f>
        <v>40.859000000000002</v>
      </c>
      <c r="Y152" s="72">
        <f>A125992178V_Latest</f>
        <v>26.425000000000001</v>
      </c>
      <c r="Z152" s="72">
        <f>A125995778C_Latest</f>
        <v>18.667000000000002</v>
      </c>
      <c r="AA152" s="72">
        <f>A125993978K_Latest</f>
        <v>7.7569999999999997</v>
      </c>
      <c r="AB152" s="72">
        <f>A125997778R_Latest</f>
        <v>35.656999999999996</v>
      </c>
      <c r="AC152" s="72">
        <f>A126001378J_Latest</f>
        <v>18.940000000000001</v>
      </c>
      <c r="AD152" s="72">
        <f>A125999578J_Latest</f>
        <v>16.716999999999999</v>
      </c>
      <c r="AE152" s="72">
        <f>A125992378L_Latest</f>
        <v>8.109</v>
      </c>
      <c r="AF152" s="72">
        <f>A125995978W_Latest</f>
        <v>3.016</v>
      </c>
      <c r="AG152" s="72">
        <f>A125994178F_Latest</f>
        <v>5.093</v>
      </c>
      <c r="AH152" s="72">
        <f>A125996778W_Latest</f>
        <v>39.29</v>
      </c>
      <c r="AI152" s="72">
        <f>A126000378R_Latest</f>
        <v>25.61</v>
      </c>
      <c r="AJ152" s="72">
        <f>A125998578R_Latest</f>
        <v>13.68</v>
      </c>
      <c r="AK152" s="72">
        <f>A125991378V_Latest</f>
        <v>5.6420000000000003</v>
      </c>
      <c r="AL152" s="72">
        <f>A125994978C_Latest</f>
        <v>3.306</v>
      </c>
      <c r="AM152" s="72">
        <f>A125993178L_Latest</f>
        <v>2.3359999999999999</v>
      </c>
      <c r="AN152" s="72">
        <f>A125996978R_Latest</f>
        <v>9.859</v>
      </c>
      <c r="AO152" s="72">
        <f>A126000578J_Latest</f>
        <v>5.9580000000000002</v>
      </c>
      <c r="AP152" s="72">
        <f>A125998778J_Latest</f>
        <v>3.9009999999999998</v>
      </c>
      <c r="AQ152" s="72">
        <f>A125991578L_Latest</f>
        <v>3.9940000000000002</v>
      </c>
      <c r="AR152" s="72">
        <f>A125995178X_Latest</f>
        <v>1.8089999999999999</v>
      </c>
      <c r="AS152" s="72">
        <f>A125993378F_Latest</f>
        <v>2.1850000000000001</v>
      </c>
      <c r="AT152" s="72">
        <f>A125997178K_Latest</f>
        <v>2.5710000000000002</v>
      </c>
      <c r="AU152" s="72">
        <f>A126000778A_Latest</f>
        <v>0.77200000000000002</v>
      </c>
      <c r="AV152" s="72">
        <f>A125998978A_Latest</f>
        <v>1.7989999999999999</v>
      </c>
      <c r="AW152" s="72">
        <f>A125991778F_Latest</f>
        <v>0.877</v>
      </c>
      <c r="AX152" s="72">
        <f>A125995378T_Latest</f>
        <v>0.38500000000000001</v>
      </c>
      <c r="AY152" s="72">
        <f>A125993578X_Latest</f>
        <v>0.49199999999999999</v>
      </c>
      <c r="AZ152" s="72">
        <f>A125996378K_Latest</f>
        <v>4.2119999999999997</v>
      </c>
      <c r="BA152" s="72">
        <f>A125999978V_Latest</f>
        <v>2.3490000000000002</v>
      </c>
      <c r="BB152" s="72">
        <f>A125998178C_Latest</f>
        <v>1.863</v>
      </c>
      <c r="BC152" s="72">
        <f>A125990978F_Latest</f>
        <v>1.3260000000000001</v>
      </c>
      <c r="BD152" s="72">
        <f>A125994578T_Latest</f>
        <v>0.748</v>
      </c>
      <c r="BE152" s="72">
        <f>A125992778X_Latest</f>
        <v>0.57799999999999996</v>
      </c>
    </row>
    <row r="153" spans="1:57" hidden="1">
      <c r="A153" s="59"/>
      <c r="B153" s="49" t="s">
        <v>4900</v>
      </c>
      <c r="C153" s="67">
        <v>50</v>
      </c>
      <c r="D153" s="72">
        <f>A125996242X_Latest</f>
        <v>173.81700000000001</v>
      </c>
      <c r="E153" s="72">
        <f>A125999842J_Latest</f>
        <v>90.742000000000004</v>
      </c>
      <c r="F153" s="72">
        <f>A125998042T_Latest</f>
        <v>83.075999999999993</v>
      </c>
      <c r="G153" s="72">
        <f>A125990842V_Latest</f>
        <v>109.77</v>
      </c>
      <c r="H153" s="72">
        <f>A125994442F_Latest</f>
        <v>56.18</v>
      </c>
      <c r="I153" s="72">
        <f>A125992642L_Latest</f>
        <v>53.59</v>
      </c>
      <c r="J153" s="72">
        <f>A125997442K_Latest</f>
        <v>53.942999999999998</v>
      </c>
      <c r="K153" s="72">
        <f>A126001042C_Latest</f>
        <v>27.324000000000002</v>
      </c>
      <c r="L153" s="72">
        <f>A125999242C_Latest</f>
        <v>26.617999999999999</v>
      </c>
      <c r="M153" s="72">
        <f>A125992042J_Latest</f>
        <v>31.024999999999999</v>
      </c>
      <c r="N153" s="72">
        <f>A125995642T_Latest</f>
        <v>16.763000000000002</v>
      </c>
      <c r="O153" s="72">
        <f>A125993842X_Latest</f>
        <v>14.263</v>
      </c>
      <c r="P153" s="72">
        <f>A125996642K_Latest</f>
        <v>48.63</v>
      </c>
      <c r="Q153" s="72">
        <f>A126000242C_Latest</f>
        <v>24.454000000000001</v>
      </c>
      <c r="R153" s="72">
        <f>A125998442C_Latest</f>
        <v>24.175999999999998</v>
      </c>
      <c r="S153" s="72">
        <f>A125991242J_Latest</f>
        <v>35.991999999999997</v>
      </c>
      <c r="T153" s="72">
        <f>A125994842T_Latest</f>
        <v>17.207000000000001</v>
      </c>
      <c r="U153" s="72">
        <f>A125993042A_Latest</f>
        <v>18.785</v>
      </c>
      <c r="V153" s="72">
        <f>A125997642C_Latest</f>
        <v>34.908999999999999</v>
      </c>
      <c r="W153" s="72">
        <f>A126001242W_Latest</f>
        <v>20.091000000000001</v>
      </c>
      <c r="X153" s="72">
        <f>A125999442W_Latest</f>
        <v>14.818</v>
      </c>
      <c r="Y153" s="72">
        <f>A125992242A_Latest</f>
        <v>17.024999999999999</v>
      </c>
      <c r="Z153" s="72">
        <f>A125995842K_Latest</f>
        <v>9.827</v>
      </c>
      <c r="AA153" s="72">
        <f>A125994042V_Latest</f>
        <v>7.1980000000000004</v>
      </c>
      <c r="AB153" s="72">
        <f>A125997842W_Latest</f>
        <v>11.939</v>
      </c>
      <c r="AC153" s="72">
        <f>A126001442R_Latest</f>
        <v>6.8380000000000001</v>
      </c>
      <c r="AD153" s="72">
        <f>A125999642R_Latest</f>
        <v>5.101</v>
      </c>
      <c r="AE153" s="72">
        <f>A125992442V_Latest</f>
        <v>6.0540000000000003</v>
      </c>
      <c r="AF153" s="72">
        <f>A125996042F_Latest</f>
        <v>3.4540000000000002</v>
      </c>
      <c r="AG153" s="72">
        <f>A125994242L_Latest</f>
        <v>2.6</v>
      </c>
      <c r="AH153" s="72">
        <f>A125996842C_Latest</f>
        <v>16.238</v>
      </c>
      <c r="AI153" s="72">
        <f>A126000442W_Latest</f>
        <v>7.9450000000000003</v>
      </c>
      <c r="AJ153" s="72">
        <f>A125998642W_Latest</f>
        <v>8.2929999999999993</v>
      </c>
      <c r="AK153" s="72">
        <f>A125991442A_Latest</f>
        <v>11.832000000000001</v>
      </c>
      <c r="AL153" s="72">
        <f>A125995042L_Latest</f>
        <v>4.1890000000000001</v>
      </c>
      <c r="AM153" s="72">
        <f>A125993242V_Latest</f>
        <v>7.6429999999999998</v>
      </c>
      <c r="AN153" s="72">
        <f>A125997042X_Latest</f>
        <v>3.4750000000000001</v>
      </c>
      <c r="AO153" s="72">
        <f>A126000642R_Latest</f>
        <v>2.1339999999999999</v>
      </c>
      <c r="AP153" s="72">
        <f>A125998842R_Latest</f>
        <v>1.341</v>
      </c>
      <c r="AQ153" s="72">
        <f>A125991642V_Latest</f>
        <v>2.8559999999999999</v>
      </c>
      <c r="AR153" s="72">
        <f>A125995242F_Latest</f>
        <v>1.605</v>
      </c>
      <c r="AS153" s="72">
        <f>A125993442L_Latest</f>
        <v>1.2509999999999999</v>
      </c>
      <c r="AT153" s="72">
        <f>A125997242T_Latest</f>
        <v>1.081</v>
      </c>
      <c r="AU153" s="72">
        <f>A126000842J_Latest</f>
        <v>0.26</v>
      </c>
      <c r="AV153" s="72">
        <f>A125999042K_Latest</f>
        <v>0.82099999999999995</v>
      </c>
      <c r="AW153" s="72">
        <f>A125991842L_Latest</f>
        <v>0.877</v>
      </c>
      <c r="AX153" s="72">
        <f>A125995442X_Latest</f>
        <v>0.49099999999999999</v>
      </c>
      <c r="AY153" s="72">
        <f>A125993642F_Latest</f>
        <v>0.38600000000000001</v>
      </c>
      <c r="AZ153" s="72">
        <f>A125996442T_Latest</f>
        <v>3.6040000000000001</v>
      </c>
      <c r="BA153" s="72">
        <f>A126000042K_Latest</f>
        <v>1.696</v>
      </c>
      <c r="BB153" s="72">
        <f>A125998242K_Latest</f>
        <v>1.9079999999999999</v>
      </c>
      <c r="BC153" s="72">
        <f>A125991042R_Latest</f>
        <v>4.109</v>
      </c>
      <c r="BD153" s="72">
        <f>A125994642X_Latest</f>
        <v>2.645</v>
      </c>
      <c r="BE153" s="72">
        <f>A125992842F_Latest</f>
        <v>1.464</v>
      </c>
    </row>
    <row r="154" spans="1:57" hidden="1">
      <c r="A154" s="59"/>
      <c r="B154" s="49" t="s">
        <v>4901</v>
      </c>
      <c r="C154" s="67">
        <v>51</v>
      </c>
      <c r="D154" s="72">
        <f>A125996070R_Latest</f>
        <v>18.995000000000001</v>
      </c>
      <c r="E154" s="72">
        <f>A125999670X_Latest</f>
        <v>9.3829999999999991</v>
      </c>
      <c r="F154" s="72">
        <f>A125997870F_Latest</f>
        <v>9.6120000000000001</v>
      </c>
      <c r="G154" s="72">
        <f>A125990670K_Latest</f>
        <v>1840.337</v>
      </c>
      <c r="H154" s="72">
        <f>A125994270W_Latest</f>
        <v>937.23500000000001</v>
      </c>
      <c r="I154" s="72">
        <f>A125992470C_Latest</f>
        <v>903.10199999999998</v>
      </c>
      <c r="J154" s="72">
        <f>A125997270A_Latest</f>
        <v>4.5010000000000003</v>
      </c>
      <c r="K154" s="72">
        <f>A126000870T_Latest</f>
        <v>3.3639999999999999</v>
      </c>
      <c r="L154" s="72">
        <f>A125999070V_Latest</f>
        <v>1.137</v>
      </c>
      <c r="M154" s="72">
        <f>A125991870W_Latest</f>
        <v>592.15700000000004</v>
      </c>
      <c r="N154" s="72">
        <f>A125995470J_Latest</f>
        <v>307.19400000000002</v>
      </c>
      <c r="O154" s="72">
        <f>A125993670R_Latest</f>
        <v>284.96300000000002</v>
      </c>
      <c r="P154" s="72">
        <f>A125996470A_Latest</f>
        <v>4.51</v>
      </c>
      <c r="Q154" s="72">
        <f>A126000070V_Latest</f>
        <v>1.4530000000000001</v>
      </c>
      <c r="R154" s="72">
        <f>A125998270V_Latest</f>
        <v>3.0569999999999999</v>
      </c>
      <c r="S154" s="72">
        <f>A125991070X_Latest</f>
        <v>437.04599999999999</v>
      </c>
      <c r="T154" s="72">
        <f>A125994670J_Latest</f>
        <v>222.12299999999999</v>
      </c>
      <c r="U154" s="72">
        <f>A125992870R_Latest</f>
        <v>214.923</v>
      </c>
      <c r="V154" s="72">
        <f>A125997470V_Latest</f>
        <v>3.532</v>
      </c>
      <c r="W154" s="72">
        <f>A126001070L_Latest</f>
        <v>1.395</v>
      </c>
      <c r="X154" s="72">
        <f>A125999270L_Latest</f>
        <v>2.1360000000000001</v>
      </c>
      <c r="Y154" s="72">
        <f>A125992070T_Latest</f>
        <v>397.875</v>
      </c>
      <c r="Z154" s="72">
        <f>A125995670A_Latest</f>
        <v>193.916</v>
      </c>
      <c r="AA154" s="72">
        <f>A125993870J_Latest</f>
        <v>203.959</v>
      </c>
      <c r="AB154" s="72">
        <f>A125997670L_Latest</f>
        <v>1.1910000000000001</v>
      </c>
      <c r="AC154" s="72">
        <f>A126001270F_Latest</f>
        <v>1.004</v>
      </c>
      <c r="AD154" s="72">
        <f>A125999470F_Latest</f>
        <v>0.187</v>
      </c>
      <c r="AE154" s="72">
        <f>A125992270K_Latest</f>
        <v>101.318</v>
      </c>
      <c r="AF154" s="72">
        <f>A125995870V_Latest</f>
        <v>53.694000000000003</v>
      </c>
      <c r="AG154" s="72">
        <f>A125994070C_Latest</f>
        <v>47.622999999999998</v>
      </c>
      <c r="AH154" s="72">
        <f>A125996670V_Latest</f>
        <v>4.7359999999999998</v>
      </c>
      <c r="AI154" s="72">
        <f>A126000270L_Latest</f>
        <v>1.7709999999999999</v>
      </c>
      <c r="AJ154" s="72">
        <f>A125998470L_Latest</f>
        <v>2.9649999999999999</v>
      </c>
      <c r="AK154" s="72">
        <f>A125991270T_Latest</f>
        <v>222.816</v>
      </c>
      <c r="AL154" s="72">
        <f>A125994870A_Latest</f>
        <v>117.501</v>
      </c>
      <c r="AM154" s="72">
        <f>A125993070K_Latest</f>
        <v>105.315</v>
      </c>
      <c r="AN154" s="72">
        <f>A125996870L_Latest</f>
        <v>0.06</v>
      </c>
      <c r="AO154" s="72">
        <f>A126000470F_Latest</f>
        <v>0</v>
      </c>
      <c r="AP154" s="72">
        <f>A125998670F_Latest</f>
        <v>0.06</v>
      </c>
      <c r="AQ154" s="72">
        <f>A125991470K_Latest</f>
        <v>34.828000000000003</v>
      </c>
      <c r="AR154" s="72">
        <f>A125995070W_Latest</f>
        <v>18.039000000000001</v>
      </c>
      <c r="AS154" s="72">
        <f>A125993270C_Latest</f>
        <v>16.789000000000001</v>
      </c>
      <c r="AT154" s="72">
        <f>A125997070J_Latest</f>
        <v>7.0999999999999994E-2</v>
      </c>
      <c r="AU154" s="72">
        <f>A126000670X_Latest</f>
        <v>0</v>
      </c>
      <c r="AV154" s="72">
        <f>A125998870X_Latest</f>
        <v>7.0999999999999994E-2</v>
      </c>
      <c r="AW154" s="72">
        <f>A125991670C_Latest</f>
        <v>17.628</v>
      </c>
      <c r="AX154" s="72">
        <f>A125995270R_Latest</f>
        <v>9.6489999999999991</v>
      </c>
      <c r="AY154" s="72">
        <f>A125993470W_Latest</f>
        <v>7.9790000000000001</v>
      </c>
      <c r="AZ154" s="72">
        <f>A125996270J_Latest</f>
        <v>0.39500000000000002</v>
      </c>
      <c r="BA154" s="72">
        <f>A125999870T_Latest</f>
        <v>0.39500000000000002</v>
      </c>
      <c r="BB154" s="72">
        <f>A125998070A_Latest</f>
        <v>0</v>
      </c>
      <c r="BC154" s="72">
        <f>A125990870C_Latest</f>
        <v>36.668999999999997</v>
      </c>
      <c r="BD154" s="72">
        <f>A125994470R_Latest</f>
        <v>15.118</v>
      </c>
      <c r="BE154" s="72">
        <f>A125992670W_Latest</f>
        <v>21.55</v>
      </c>
    </row>
    <row r="155" spans="1:57" hidden="1">
      <c r="A155" s="56" t="s">
        <v>4902</v>
      </c>
      <c r="B155" s="21"/>
      <c r="C155" s="67">
        <v>52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</row>
    <row r="156" spans="1:57" hidden="1">
      <c r="A156" s="60"/>
      <c r="B156" s="57" t="s">
        <v>4903</v>
      </c>
      <c r="C156" s="67">
        <v>53</v>
      </c>
      <c r="D156" s="72">
        <f>A125996134R_Latest</f>
        <v>429.125</v>
      </c>
      <c r="E156" s="72">
        <f>A125999734X_Latest</f>
        <v>220.67699999999999</v>
      </c>
      <c r="F156" s="72">
        <f>A125997934F_Latest</f>
        <v>208.447</v>
      </c>
      <c r="G156" s="72">
        <f>A125990734K_Latest</f>
        <v>1441.539</v>
      </c>
      <c r="H156" s="72">
        <f>A125994334W_Latest</f>
        <v>706.29200000000003</v>
      </c>
      <c r="I156" s="72">
        <f>A125992534C_Latest</f>
        <v>735.24800000000005</v>
      </c>
      <c r="J156" s="72">
        <f>A125997334A_Latest</f>
        <v>129.77099999999999</v>
      </c>
      <c r="K156" s="72">
        <f>A126000934T_Latest</f>
        <v>71.995000000000005</v>
      </c>
      <c r="L156" s="72">
        <f>A125999134V_Latest</f>
        <v>57.776000000000003</v>
      </c>
      <c r="M156" s="72">
        <f>A125991934W_Latest</f>
        <v>438.18599999999998</v>
      </c>
      <c r="N156" s="72">
        <f>A125995534J_Latest</f>
        <v>211.26</v>
      </c>
      <c r="O156" s="72">
        <f>A125993734R_Latest</f>
        <v>226.92599999999999</v>
      </c>
      <c r="P156" s="72">
        <f>A125996534A_Latest</f>
        <v>117.483</v>
      </c>
      <c r="Q156" s="72">
        <f>A126000134V_Latest</f>
        <v>54.828000000000003</v>
      </c>
      <c r="R156" s="72">
        <f>A125998334V_Latest</f>
        <v>62.655000000000001</v>
      </c>
      <c r="S156" s="72">
        <f>A125991134X_Latest</f>
        <v>368.86700000000002</v>
      </c>
      <c r="T156" s="72">
        <f>A125994734J_Latest</f>
        <v>175.148</v>
      </c>
      <c r="U156" s="72">
        <f>A125992934R_Latest</f>
        <v>193.71899999999999</v>
      </c>
      <c r="V156" s="72">
        <f>A125997534V_Latest</f>
        <v>91.724000000000004</v>
      </c>
      <c r="W156" s="72">
        <f>A126001134L_Latest</f>
        <v>45.786000000000001</v>
      </c>
      <c r="X156" s="72">
        <f>A125999334L_Latest</f>
        <v>45.939</v>
      </c>
      <c r="Y156" s="72">
        <f>A125992134T_Latest</f>
        <v>314.61</v>
      </c>
      <c r="Z156" s="72">
        <f>A125995734A_Latest</f>
        <v>159.767</v>
      </c>
      <c r="AA156" s="72">
        <f>A125993934J_Latest</f>
        <v>154.84299999999999</v>
      </c>
      <c r="AB156" s="72">
        <f>A125997734L_Latest</f>
        <v>28.082999999999998</v>
      </c>
      <c r="AC156" s="72">
        <f>A126001334F_Latest</f>
        <v>15.715</v>
      </c>
      <c r="AD156" s="72">
        <f>A125999534F_Latest</f>
        <v>12.368</v>
      </c>
      <c r="AE156" s="72">
        <f>A125992334K_Latest</f>
        <v>74.471999999999994</v>
      </c>
      <c r="AF156" s="72">
        <f>A125995934V_Latest</f>
        <v>38.286999999999999</v>
      </c>
      <c r="AG156" s="72">
        <f>A125994134C_Latest</f>
        <v>36.185000000000002</v>
      </c>
      <c r="AH156" s="72">
        <f>A125996734V_Latest</f>
        <v>45.88</v>
      </c>
      <c r="AI156" s="72">
        <f>A126000334L_Latest</f>
        <v>25.527000000000001</v>
      </c>
      <c r="AJ156" s="72">
        <f>A125998534L_Latest</f>
        <v>20.353000000000002</v>
      </c>
      <c r="AK156" s="72">
        <f>A125991334T_Latest</f>
        <v>174.55500000000001</v>
      </c>
      <c r="AL156" s="72">
        <f>A125994934A_Latest</f>
        <v>88.504000000000005</v>
      </c>
      <c r="AM156" s="72">
        <f>A125993134K_Latest</f>
        <v>86.051000000000002</v>
      </c>
      <c r="AN156" s="72">
        <f>A125996934L_Latest</f>
        <v>6.7590000000000003</v>
      </c>
      <c r="AO156" s="72">
        <f>A126000534F_Latest</f>
        <v>3.202</v>
      </c>
      <c r="AP156" s="72">
        <f>A125998734F_Latest</f>
        <v>3.5579999999999998</v>
      </c>
      <c r="AQ156" s="72">
        <f>A125991534K_Latest</f>
        <v>27.181999999999999</v>
      </c>
      <c r="AR156" s="72">
        <f>A125995134W_Latest</f>
        <v>13.473000000000001</v>
      </c>
      <c r="AS156" s="72">
        <f>A125993334C_Latest</f>
        <v>13.709</v>
      </c>
      <c r="AT156" s="72">
        <f>A125997134J_Latest</f>
        <v>2.8149999999999999</v>
      </c>
      <c r="AU156" s="72">
        <f>A126000734X_Latest</f>
        <v>0.89400000000000002</v>
      </c>
      <c r="AV156" s="72">
        <f>A125998934X_Latest</f>
        <v>1.921</v>
      </c>
      <c r="AW156" s="72">
        <f>A125991734C_Latest</f>
        <v>13.634</v>
      </c>
      <c r="AX156" s="72">
        <f>A125995334R_Latest</f>
        <v>7.2530000000000001</v>
      </c>
      <c r="AY156" s="72">
        <f>A125993534W_Latest</f>
        <v>6.3810000000000002</v>
      </c>
      <c r="AZ156" s="72">
        <f>A125996334J_Latest</f>
        <v>6.61</v>
      </c>
      <c r="BA156" s="72">
        <f>A125999934T_Latest</f>
        <v>2.7309999999999999</v>
      </c>
      <c r="BB156" s="72">
        <f>A125998134A_Latest</f>
        <v>3.879</v>
      </c>
      <c r="BC156" s="72">
        <f>A125990934C_Latest</f>
        <v>30.033999999999999</v>
      </c>
      <c r="BD156" s="72">
        <f>A125994534R_Latest</f>
        <v>12.6</v>
      </c>
      <c r="BE156" s="72">
        <f>A125992734W_Latest</f>
        <v>17.434000000000001</v>
      </c>
    </row>
    <row r="157" spans="1:57" hidden="1">
      <c r="A157" s="60"/>
      <c r="B157" s="61" t="s">
        <v>4904</v>
      </c>
      <c r="C157" s="67">
        <v>54</v>
      </c>
      <c r="D157" s="72">
        <f>A125996090X_Latest</f>
        <v>57.237000000000002</v>
      </c>
      <c r="E157" s="72">
        <f>A125999690J_Latest</f>
        <v>30.951000000000001</v>
      </c>
      <c r="F157" s="72">
        <f>A125997890R_Latest</f>
        <v>26.286000000000001</v>
      </c>
      <c r="G157" s="72">
        <f>A125990690V_Latest</f>
        <v>186.82499999999999</v>
      </c>
      <c r="H157" s="72">
        <f>A125994290F_Latest</f>
        <v>91.593999999999994</v>
      </c>
      <c r="I157" s="72">
        <f>A125992490L_Latest</f>
        <v>95.230999999999995</v>
      </c>
      <c r="J157" s="72">
        <f>A125997290K_Latest</f>
        <v>17.914000000000001</v>
      </c>
      <c r="K157" s="72">
        <f>A126000890A_Latest</f>
        <v>10.522</v>
      </c>
      <c r="L157" s="72">
        <f>A125999090C_Latest</f>
        <v>7.391</v>
      </c>
      <c r="M157" s="72">
        <f>A125991890F_Latest</f>
        <v>56.765999999999998</v>
      </c>
      <c r="N157" s="72">
        <f>A125995490T_Latest</f>
        <v>26.172000000000001</v>
      </c>
      <c r="O157" s="72">
        <f>A125993690X_Latest</f>
        <v>30.594000000000001</v>
      </c>
      <c r="P157" s="72">
        <f>A125996490K_Latest</f>
        <v>16.422000000000001</v>
      </c>
      <c r="Q157" s="72">
        <f>A126000090C_Latest</f>
        <v>7.7469999999999999</v>
      </c>
      <c r="R157" s="72">
        <f>A125998290C_Latest</f>
        <v>8.6739999999999995</v>
      </c>
      <c r="S157" s="72">
        <f>A125991090J_Latest</f>
        <v>62.04</v>
      </c>
      <c r="T157" s="72">
        <f>A125994690T_Latest</f>
        <v>31.963000000000001</v>
      </c>
      <c r="U157" s="72">
        <f>A125992890X_Latest</f>
        <v>30.077000000000002</v>
      </c>
      <c r="V157" s="72">
        <f>A125997490C_Latest</f>
        <v>10.709</v>
      </c>
      <c r="W157" s="72">
        <f>A126001090W_Latest</f>
        <v>4.7039999999999997</v>
      </c>
      <c r="X157" s="72">
        <f>A125999290W_Latest</f>
        <v>6.0060000000000002</v>
      </c>
      <c r="Y157" s="72">
        <f>A125992090A_Latest</f>
        <v>28.302</v>
      </c>
      <c r="Z157" s="72">
        <f>A125995690K_Latest</f>
        <v>13.385</v>
      </c>
      <c r="AA157" s="72">
        <f>A125993890T_Latest</f>
        <v>14.917</v>
      </c>
      <c r="AB157" s="72">
        <f>A125997690W_Latest</f>
        <v>3.677</v>
      </c>
      <c r="AC157" s="72">
        <f>A126001290R_Latest</f>
        <v>2.3210000000000002</v>
      </c>
      <c r="AD157" s="72">
        <f>A125999490R_Latest</f>
        <v>1.3560000000000001</v>
      </c>
      <c r="AE157" s="72">
        <f>A125992290V_Latest</f>
        <v>12.496</v>
      </c>
      <c r="AF157" s="72">
        <f>A125995890C_Latest</f>
        <v>6.0209999999999999</v>
      </c>
      <c r="AG157" s="72">
        <f>A125994090L_Latest</f>
        <v>6.4740000000000002</v>
      </c>
      <c r="AH157" s="72">
        <f>A125996690C_Latest</f>
        <v>6.0119999999999996</v>
      </c>
      <c r="AI157" s="72">
        <f>A126000290W_Latest</f>
        <v>4.7949999999999999</v>
      </c>
      <c r="AJ157" s="72">
        <f>A125998490W_Latest</f>
        <v>1.2170000000000001</v>
      </c>
      <c r="AK157" s="72">
        <f>A125991290A_Latest</f>
        <v>12.759</v>
      </c>
      <c r="AL157" s="72">
        <f>A125994890K_Latest</f>
        <v>7.2439999999999998</v>
      </c>
      <c r="AM157" s="72">
        <f>A125993090V_Latest</f>
        <v>5.5149999999999997</v>
      </c>
      <c r="AN157" s="72">
        <f>A125996890W_Latest</f>
        <v>0.5</v>
      </c>
      <c r="AO157" s="72">
        <f>A126000490R_Latest</f>
        <v>0</v>
      </c>
      <c r="AP157" s="72">
        <f>A125998690R_Latest</f>
        <v>0.5</v>
      </c>
      <c r="AQ157" s="72">
        <f>A125991490V_Latest</f>
        <v>3.343</v>
      </c>
      <c r="AR157" s="72">
        <f>A125995090F_Latest</f>
        <v>1.63</v>
      </c>
      <c r="AS157" s="72">
        <f>A125993290L_Latest</f>
        <v>1.712</v>
      </c>
      <c r="AT157" s="72">
        <f>A125997090T_Latest</f>
        <v>0.32</v>
      </c>
      <c r="AU157" s="72">
        <f>A126000690J_Latest</f>
        <v>3.7999999999999999E-2</v>
      </c>
      <c r="AV157" s="72">
        <f>A125998890J_Latest</f>
        <v>0.28199999999999997</v>
      </c>
      <c r="AW157" s="72">
        <f>A125991690L_Latest</f>
        <v>2.1240000000000001</v>
      </c>
      <c r="AX157" s="72">
        <f>A125995290X_Latest</f>
        <v>0.89600000000000002</v>
      </c>
      <c r="AY157" s="72">
        <f>A125993490F_Latest</f>
        <v>1.228</v>
      </c>
      <c r="AZ157" s="72">
        <f>A125996290T_Latest</f>
        <v>1.6839999999999999</v>
      </c>
      <c r="BA157" s="72">
        <f>A125999890A_Latest</f>
        <v>0.82299999999999995</v>
      </c>
      <c r="BB157" s="72">
        <f>A125998090K_Latest</f>
        <v>0.86099999999999999</v>
      </c>
      <c r="BC157" s="72">
        <f>A125990890L_Latest</f>
        <v>8.9949999999999992</v>
      </c>
      <c r="BD157" s="72">
        <f>A125994490X_Latest</f>
        <v>4.282</v>
      </c>
      <c r="BE157" s="72">
        <f>A125992690F_Latest</f>
        <v>4.7130000000000001</v>
      </c>
    </row>
    <row r="158" spans="1:57" hidden="1">
      <c r="A158" s="60"/>
      <c r="B158" s="61" t="s">
        <v>4905</v>
      </c>
      <c r="C158" s="67">
        <v>55</v>
      </c>
      <c r="D158" s="72">
        <f>A125996182J_Latest</f>
        <v>23.699000000000002</v>
      </c>
      <c r="E158" s="72">
        <f>A125999782T_Latest</f>
        <v>11.569000000000001</v>
      </c>
      <c r="F158" s="72">
        <f>A125997982X_Latest</f>
        <v>12.13</v>
      </c>
      <c r="G158" s="72">
        <f>A125990782C_Latest</f>
        <v>63.122999999999998</v>
      </c>
      <c r="H158" s="72">
        <f>A125994382R_Latest</f>
        <v>24.219000000000001</v>
      </c>
      <c r="I158" s="72">
        <f>A125992582W_Latest</f>
        <v>38.905000000000001</v>
      </c>
      <c r="J158" s="72">
        <f>A125997382V_Latest</f>
        <v>7.9009999999999998</v>
      </c>
      <c r="K158" s="72">
        <f>A126000982K_Latest</f>
        <v>5.1139999999999999</v>
      </c>
      <c r="L158" s="72">
        <f>A125999182L_Latest</f>
        <v>2.7869999999999999</v>
      </c>
      <c r="M158" s="72">
        <f>A125991982R_Latest</f>
        <v>13.984</v>
      </c>
      <c r="N158" s="72">
        <f>A125995582A_Latest</f>
        <v>7.0229999999999997</v>
      </c>
      <c r="O158" s="72">
        <f>A125993782J_Latest</f>
        <v>6.96</v>
      </c>
      <c r="P158" s="72">
        <f>A125996582V_Latest</f>
        <v>7.5449999999999999</v>
      </c>
      <c r="Q158" s="72">
        <f>A126000182L_Latest</f>
        <v>2.8580000000000001</v>
      </c>
      <c r="R158" s="72">
        <f>A125998382L_Latest</f>
        <v>4.6870000000000003</v>
      </c>
      <c r="S158" s="72">
        <f>A125991182T_Latest</f>
        <v>23.414000000000001</v>
      </c>
      <c r="T158" s="72">
        <f>A125994782A_Latest</f>
        <v>9.327</v>
      </c>
      <c r="U158" s="72">
        <f>A125992982J_Latest</f>
        <v>14.087</v>
      </c>
      <c r="V158" s="72">
        <f>A125997582L_Latest</f>
        <v>3.367</v>
      </c>
      <c r="W158" s="72">
        <f>A126001182F_Latest</f>
        <v>1.143</v>
      </c>
      <c r="X158" s="72">
        <f>A125999382F_Latest</f>
        <v>2.2240000000000002</v>
      </c>
      <c r="Y158" s="72">
        <f>A125992182K_Latest</f>
        <v>11.186</v>
      </c>
      <c r="Z158" s="72">
        <f>A125995782V_Latest</f>
        <v>2.21</v>
      </c>
      <c r="AA158" s="72">
        <f>A125993982A_Latest</f>
        <v>8.9760000000000009</v>
      </c>
      <c r="AB158" s="72">
        <f>A125997782F_Latest</f>
        <v>1.4490000000000001</v>
      </c>
      <c r="AC158" s="72">
        <f>A126001382X_Latest</f>
        <v>0.25900000000000001</v>
      </c>
      <c r="AD158" s="72">
        <f>A125999582X_Latest</f>
        <v>1.19</v>
      </c>
      <c r="AE158" s="72">
        <f>A125992382C_Latest</f>
        <v>2.734</v>
      </c>
      <c r="AF158" s="72">
        <f>A125995982L_Latest</f>
        <v>1.1000000000000001</v>
      </c>
      <c r="AG158" s="72">
        <f>A125994182W_Latest</f>
        <v>1.633</v>
      </c>
      <c r="AH158" s="72">
        <f>A125996782L_Latest</f>
        <v>2.9350000000000001</v>
      </c>
      <c r="AI158" s="72">
        <f>A126000382F_Latest</f>
        <v>2.077</v>
      </c>
      <c r="AJ158" s="72">
        <f>A125998582F_Latest</f>
        <v>0.85899999999999999</v>
      </c>
      <c r="AK158" s="72">
        <f>A125991382K_Latest</f>
        <v>7.1390000000000002</v>
      </c>
      <c r="AL158" s="72">
        <f>A125994982V_Latest</f>
        <v>3.3780000000000001</v>
      </c>
      <c r="AM158" s="72">
        <f>A125993182C_Latest</f>
        <v>3.7610000000000001</v>
      </c>
      <c r="AN158" s="72">
        <f>A125996982F_Latest</f>
        <v>0.33800000000000002</v>
      </c>
      <c r="AO158" s="72">
        <f>A126000582X_Latest</f>
        <v>0.11799999999999999</v>
      </c>
      <c r="AP158" s="72">
        <f>A125998782X_Latest</f>
        <v>0.22</v>
      </c>
      <c r="AQ158" s="72">
        <f>A125991582C_Latest</f>
        <v>1.6970000000000001</v>
      </c>
      <c r="AR158" s="72">
        <f>A125995182R_Latest</f>
        <v>0.435</v>
      </c>
      <c r="AS158" s="72">
        <f>A125993382W_Latest</f>
        <v>1.262</v>
      </c>
      <c r="AT158" s="72">
        <f>A125997182A_Latest</f>
        <v>0</v>
      </c>
      <c r="AU158" s="72">
        <f>A126000782T_Latest</f>
        <v>0</v>
      </c>
      <c r="AV158" s="72">
        <f>A125998982T_Latest</f>
        <v>0</v>
      </c>
      <c r="AW158" s="72">
        <f>A125991782W_Latest</f>
        <v>0.76</v>
      </c>
      <c r="AX158" s="72">
        <f>A125995382J_Latest</f>
        <v>0.318</v>
      </c>
      <c r="AY158" s="72">
        <f>A125993582R_Latest</f>
        <v>0.442</v>
      </c>
      <c r="AZ158" s="72">
        <f>A125996382A_Latest</f>
        <v>0.16300000000000001</v>
      </c>
      <c r="BA158" s="72">
        <f>A125999982K_Latest</f>
        <v>0</v>
      </c>
      <c r="BB158" s="72">
        <f>A125998182V_Latest</f>
        <v>0.16300000000000001</v>
      </c>
      <c r="BC158" s="72">
        <f>A125990982W_Latest</f>
        <v>2.2090000000000001</v>
      </c>
      <c r="BD158" s="72">
        <f>A125994582J_Latest</f>
        <v>0.42699999999999999</v>
      </c>
      <c r="BE158" s="72">
        <f>A125992782R_Latest</f>
        <v>1.782</v>
      </c>
    </row>
    <row r="159" spans="1:57" hidden="1">
      <c r="A159" s="60"/>
      <c r="B159" s="61" t="s">
        <v>4906</v>
      </c>
      <c r="C159" s="67">
        <v>56</v>
      </c>
      <c r="D159" s="72">
        <f>A125996186T_Latest</f>
        <v>125.72499999999999</v>
      </c>
      <c r="E159" s="72">
        <f>A125999786A_Latest</f>
        <v>57.976999999999997</v>
      </c>
      <c r="F159" s="72">
        <f>A125997986J_Latest</f>
        <v>67.748000000000005</v>
      </c>
      <c r="G159" s="72">
        <f>A125990786L_Latest</f>
        <v>501.42599999999999</v>
      </c>
      <c r="H159" s="72">
        <f>A125994386X_Latest</f>
        <v>223.73699999999999</v>
      </c>
      <c r="I159" s="72">
        <f>A125992586F_Latest</f>
        <v>277.68900000000002</v>
      </c>
      <c r="J159" s="72">
        <f>A125997386C_Latest</f>
        <v>40.463999999999999</v>
      </c>
      <c r="K159" s="72">
        <f>A126000986V_Latest</f>
        <v>22.312000000000001</v>
      </c>
      <c r="L159" s="72">
        <f>A125999186W_Latest</f>
        <v>18.152000000000001</v>
      </c>
      <c r="M159" s="72">
        <f>A125991986X_Latest</f>
        <v>179.94200000000001</v>
      </c>
      <c r="N159" s="72">
        <f>A125995586K_Latest</f>
        <v>83.921000000000006</v>
      </c>
      <c r="O159" s="72">
        <f>A125993786T_Latest</f>
        <v>96.021000000000001</v>
      </c>
      <c r="P159" s="72">
        <f>A125996586C_Latest</f>
        <v>41.75</v>
      </c>
      <c r="Q159" s="72">
        <f>A126000186W_Latest</f>
        <v>16.483000000000001</v>
      </c>
      <c r="R159" s="72">
        <f>A125998386W_Latest</f>
        <v>25.266999999999999</v>
      </c>
      <c r="S159" s="72">
        <f>A125991186A_Latest</f>
        <v>145.786</v>
      </c>
      <c r="T159" s="72">
        <f>A125994786K_Latest</f>
        <v>62.875</v>
      </c>
      <c r="U159" s="72">
        <f>A125992986T_Latest</f>
        <v>82.911000000000001</v>
      </c>
      <c r="V159" s="72">
        <f>A125997586W_Latest</f>
        <v>19.379000000000001</v>
      </c>
      <c r="W159" s="72">
        <f>A126001186R_Latest</f>
        <v>8.1240000000000006</v>
      </c>
      <c r="X159" s="72">
        <f>A125999386R_Latest</f>
        <v>11.255000000000001</v>
      </c>
      <c r="Y159" s="72">
        <f>A125992186V_Latest</f>
        <v>85.162000000000006</v>
      </c>
      <c r="Z159" s="72">
        <f>A125995786C_Latest</f>
        <v>38.17</v>
      </c>
      <c r="AA159" s="72">
        <f>A125993986K_Latest</f>
        <v>46.991999999999997</v>
      </c>
      <c r="AB159" s="72">
        <f>A125997786R_Latest</f>
        <v>6.6230000000000002</v>
      </c>
      <c r="AC159" s="72">
        <f>A126001386J_Latest</f>
        <v>3.4460000000000002</v>
      </c>
      <c r="AD159" s="72">
        <f>A125999586J_Latest</f>
        <v>3.177</v>
      </c>
      <c r="AE159" s="72">
        <f>A125992386L_Latest</f>
        <v>21.559000000000001</v>
      </c>
      <c r="AF159" s="72">
        <f>A125995986W_Latest</f>
        <v>12.632999999999999</v>
      </c>
      <c r="AG159" s="72">
        <f>A125994186F_Latest</f>
        <v>8.9260000000000002</v>
      </c>
      <c r="AH159" s="72">
        <f>A125996786W_Latest</f>
        <v>13.894</v>
      </c>
      <c r="AI159" s="72">
        <f>A126000386R_Latest</f>
        <v>6.3529999999999998</v>
      </c>
      <c r="AJ159" s="72">
        <f>A125998586R_Latest</f>
        <v>7.5410000000000004</v>
      </c>
      <c r="AK159" s="72">
        <f>A125991386V_Latest</f>
        <v>47.890999999999998</v>
      </c>
      <c r="AL159" s="72">
        <f>A125994986C_Latest</f>
        <v>16.853999999999999</v>
      </c>
      <c r="AM159" s="72">
        <f>A125993186L_Latest</f>
        <v>31.036999999999999</v>
      </c>
      <c r="AN159" s="72">
        <f>A125996986R_Latest</f>
        <v>1.3</v>
      </c>
      <c r="AO159" s="72">
        <f>A126000586J_Latest</f>
        <v>0.51200000000000001</v>
      </c>
      <c r="AP159" s="72">
        <f>A125998786J_Latest</f>
        <v>0.78800000000000003</v>
      </c>
      <c r="AQ159" s="72">
        <f>A125991586L_Latest</f>
        <v>7.7990000000000004</v>
      </c>
      <c r="AR159" s="72">
        <f>A125995186X_Latest</f>
        <v>3.8639999999999999</v>
      </c>
      <c r="AS159" s="72">
        <f>A125993386F_Latest</f>
        <v>3.9350000000000001</v>
      </c>
      <c r="AT159" s="72">
        <f>A125997186K_Latest</f>
        <v>0.32600000000000001</v>
      </c>
      <c r="AU159" s="72">
        <f>A126000786A_Latest</f>
        <v>6.2E-2</v>
      </c>
      <c r="AV159" s="72">
        <f>A125998986A_Latest</f>
        <v>0.26400000000000001</v>
      </c>
      <c r="AW159" s="72">
        <f>A125991786F_Latest</f>
        <v>4.2699999999999996</v>
      </c>
      <c r="AX159" s="72">
        <f>A125995386T_Latest</f>
        <v>1.8149999999999999</v>
      </c>
      <c r="AY159" s="72">
        <f>A125993586X_Latest</f>
        <v>2.4550000000000001</v>
      </c>
      <c r="AZ159" s="72">
        <f>A125996386K_Latest</f>
        <v>1.99</v>
      </c>
      <c r="BA159" s="72">
        <f>A125999986V_Latest</f>
        <v>0.68500000000000005</v>
      </c>
      <c r="BB159" s="72">
        <f>A125998186C_Latest</f>
        <v>1.3049999999999999</v>
      </c>
      <c r="BC159" s="72">
        <f>A125990986F_Latest</f>
        <v>9.0180000000000007</v>
      </c>
      <c r="BD159" s="72">
        <f>A125994586T_Latest</f>
        <v>3.6059999999999999</v>
      </c>
      <c r="BE159" s="72">
        <f>A125992786X_Latest</f>
        <v>5.4119999999999999</v>
      </c>
    </row>
    <row r="160" spans="1:57" hidden="1">
      <c r="A160" s="60"/>
      <c r="B160" s="61" t="s">
        <v>4907</v>
      </c>
      <c r="C160" s="67">
        <v>57</v>
      </c>
      <c r="D160" s="72">
        <f>A125996106F_Latest</f>
        <v>63.968000000000004</v>
      </c>
      <c r="E160" s="72">
        <f>A125999706R_Latest</f>
        <v>29.811</v>
      </c>
      <c r="F160" s="72">
        <f>A125997906W_Latest</f>
        <v>34.156999999999996</v>
      </c>
      <c r="G160" s="72">
        <f>A125990706A_Latest</f>
        <v>212.25399999999999</v>
      </c>
      <c r="H160" s="72">
        <f>A125994306L_Latest</f>
        <v>84.8</v>
      </c>
      <c r="I160" s="72">
        <f>A125992506V_Latest</f>
        <v>127.455</v>
      </c>
      <c r="J160" s="72">
        <f>A125997306T_Latest</f>
        <v>19.957000000000001</v>
      </c>
      <c r="K160" s="72">
        <f>A126000906J_Latest</f>
        <v>8.7349999999999994</v>
      </c>
      <c r="L160" s="72">
        <f>A125999106K_Latest</f>
        <v>11.222</v>
      </c>
      <c r="M160" s="72">
        <f>A125991906L_Latest</f>
        <v>57.429000000000002</v>
      </c>
      <c r="N160" s="72">
        <f>A125995506X_Latest</f>
        <v>21.806999999999999</v>
      </c>
      <c r="O160" s="72">
        <f>A125993706F_Latest</f>
        <v>35.622</v>
      </c>
      <c r="P160" s="72">
        <f>A125996506T_Latest</f>
        <v>18.818000000000001</v>
      </c>
      <c r="Q160" s="72">
        <f>A126000106K_Latest</f>
        <v>10.603999999999999</v>
      </c>
      <c r="R160" s="72">
        <f>A125998306K_Latest</f>
        <v>8.2129999999999992</v>
      </c>
      <c r="S160" s="72">
        <f>A125991106R_Latest</f>
        <v>48.128999999999998</v>
      </c>
      <c r="T160" s="72">
        <f>A125994706X_Latest</f>
        <v>19.649999999999999</v>
      </c>
      <c r="U160" s="72">
        <f>A125992906F_Latest</f>
        <v>28.478999999999999</v>
      </c>
      <c r="V160" s="72">
        <f>A125997506K_Latest</f>
        <v>14.891999999999999</v>
      </c>
      <c r="W160" s="72">
        <f>A126001106C_Latest</f>
        <v>6.5170000000000003</v>
      </c>
      <c r="X160" s="72">
        <f>A125999306C_Latest</f>
        <v>8.375</v>
      </c>
      <c r="Y160" s="72">
        <f>A125992106J_Latest</f>
        <v>54.902999999999999</v>
      </c>
      <c r="Z160" s="72">
        <f>A125995706T_Latest</f>
        <v>20.408000000000001</v>
      </c>
      <c r="AA160" s="72">
        <f>A125993906X_Latest</f>
        <v>34.494999999999997</v>
      </c>
      <c r="AB160" s="72">
        <f>A125997706C_Latest</f>
        <v>3.605</v>
      </c>
      <c r="AC160" s="72">
        <f>A126001306W_Latest</f>
        <v>2.0089999999999999</v>
      </c>
      <c r="AD160" s="72">
        <f>A125999506W_Latest</f>
        <v>1.5960000000000001</v>
      </c>
      <c r="AE160" s="72">
        <f>A125992306A_Latest</f>
        <v>11.891</v>
      </c>
      <c r="AF160" s="72">
        <f>A125995906K_Latest</f>
        <v>4.3470000000000004</v>
      </c>
      <c r="AG160" s="72">
        <f>A125994106V_Latest</f>
        <v>7.5439999999999996</v>
      </c>
      <c r="AH160" s="72">
        <f>A125996706K_Latest</f>
        <v>4.2220000000000004</v>
      </c>
      <c r="AI160" s="72">
        <f>A126000306C_Latest</f>
        <v>1.0289999999999999</v>
      </c>
      <c r="AJ160" s="72">
        <f>A125998506C_Latest</f>
        <v>3.1930000000000001</v>
      </c>
      <c r="AK160" s="72">
        <f>A125991306J_Latest</f>
        <v>33.665999999999997</v>
      </c>
      <c r="AL160" s="72">
        <f>A125994906T_Latest</f>
        <v>16.033000000000001</v>
      </c>
      <c r="AM160" s="72">
        <f>A125993106A_Latest</f>
        <v>17.632999999999999</v>
      </c>
      <c r="AN160" s="72">
        <f>A125996906C_Latest</f>
        <v>1.18</v>
      </c>
      <c r="AO160" s="72">
        <f>A126000506W_Latest</f>
        <v>0.48599999999999999</v>
      </c>
      <c r="AP160" s="72">
        <f>A125998706W_Latest</f>
        <v>0.69399999999999995</v>
      </c>
      <c r="AQ160" s="72">
        <f>A125991506A_Latest</f>
        <v>2.4910000000000001</v>
      </c>
      <c r="AR160" s="72">
        <f>A125995106L_Latest</f>
        <v>1.012</v>
      </c>
      <c r="AS160" s="72">
        <f>A125993306V_Latest</f>
        <v>1.48</v>
      </c>
      <c r="AT160" s="72">
        <f>A125997106X_Latest</f>
        <v>0.318</v>
      </c>
      <c r="AU160" s="72">
        <f>A126000706R_Latest</f>
        <v>7.3999999999999996E-2</v>
      </c>
      <c r="AV160" s="72">
        <f>A125998906R_Latest</f>
        <v>0.245</v>
      </c>
      <c r="AW160" s="72">
        <f>A125991706V_Latest</f>
        <v>1.7070000000000001</v>
      </c>
      <c r="AX160" s="72">
        <f>A125995306F_Latest</f>
        <v>1.1060000000000001</v>
      </c>
      <c r="AY160" s="72">
        <f>A125993506L_Latest</f>
        <v>0.60099999999999998</v>
      </c>
      <c r="AZ160" s="72">
        <f>A125996306X_Latest</f>
        <v>0.97699999999999998</v>
      </c>
      <c r="BA160" s="72">
        <f>A125999906J_Latest</f>
        <v>0.35699999999999998</v>
      </c>
      <c r="BB160" s="72">
        <f>A125998106T_Latest</f>
        <v>0.61899999999999999</v>
      </c>
      <c r="BC160" s="72">
        <f>A125990906V_Latest</f>
        <v>2.0379999999999998</v>
      </c>
      <c r="BD160" s="72">
        <f>A125994506F_Latest</f>
        <v>0.437</v>
      </c>
      <c r="BE160" s="72">
        <f>A125992706L_Latest</f>
        <v>1.601</v>
      </c>
    </row>
    <row r="161" spans="1:57" hidden="1">
      <c r="A161" s="60"/>
      <c r="B161" s="61" t="s">
        <v>4908</v>
      </c>
      <c r="C161" s="67">
        <v>58</v>
      </c>
      <c r="D161" s="72">
        <f>A125996074X_Latest</f>
        <v>113.79600000000001</v>
      </c>
      <c r="E161" s="72">
        <f>A125999674J_Latest</f>
        <v>66.617999999999995</v>
      </c>
      <c r="F161" s="72">
        <f>A125997874R_Latest</f>
        <v>47.179000000000002</v>
      </c>
      <c r="G161" s="72">
        <f>A125990674V_Latest</f>
        <v>398.41899999999998</v>
      </c>
      <c r="H161" s="72">
        <f>A125994274F_Latest</f>
        <v>238.01300000000001</v>
      </c>
      <c r="I161" s="72">
        <f>A125992474L_Latest</f>
        <v>160.40600000000001</v>
      </c>
      <c r="J161" s="72">
        <f>A125997274K_Latest</f>
        <v>29.914999999999999</v>
      </c>
      <c r="K161" s="72">
        <f>A126000874A_Latest</f>
        <v>19.015999999999998</v>
      </c>
      <c r="L161" s="72">
        <f>A125999074C_Latest</f>
        <v>10.898999999999999</v>
      </c>
      <c r="M161" s="72">
        <f>A125991874F_Latest</f>
        <v>107.97</v>
      </c>
      <c r="N161" s="72">
        <f>A125995474T_Latest</f>
        <v>58.134999999999998</v>
      </c>
      <c r="O161" s="72">
        <f>A125993674X_Latest</f>
        <v>49.835000000000001</v>
      </c>
      <c r="P161" s="72">
        <f>A125996474K_Latest</f>
        <v>24.937000000000001</v>
      </c>
      <c r="Q161" s="72">
        <f>A126000074C_Latest</f>
        <v>13.606999999999999</v>
      </c>
      <c r="R161" s="72">
        <f>A125998274C_Latest</f>
        <v>11.33</v>
      </c>
      <c r="S161" s="72">
        <f>A125991074J_Latest</f>
        <v>72.468000000000004</v>
      </c>
      <c r="T161" s="72">
        <f>A125994674T_Latest</f>
        <v>44.295999999999999</v>
      </c>
      <c r="U161" s="72">
        <f>A125992874X_Latest</f>
        <v>28.172000000000001</v>
      </c>
      <c r="V161" s="72">
        <f>A125997474C_Latest</f>
        <v>32.182000000000002</v>
      </c>
      <c r="W161" s="72">
        <f>A126001074W_Latest</f>
        <v>18.93</v>
      </c>
      <c r="X161" s="72">
        <f>A125999274W_Latest</f>
        <v>13.252000000000001</v>
      </c>
      <c r="Y161" s="72">
        <f>A125992074A_Latest</f>
        <v>114.756</v>
      </c>
      <c r="Z161" s="72">
        <f>A125995674K_Latest</f>
        <v>72.984999999999999</v>
      </c>
      <c r="AA161" s="72">
        <f>A125993874T_Latest</f>
        <v>41.771999999999998</v>
      </c>
      <c r="AB161" s="72">
        <f>A125997674W_Latest</f>
        <v>9.1080000000000005</v>
      </c>
      <c r="AC161" s="72">
        <f>A126001274R_Latest</f>
        <v>5.1989999999999998</v>
      </c>
      <c r="AD161" s="72">
        <f>A125999474R_Latest</f>
        <v>3.9089999999999998</v>
      </c>
      <c r="AE161" s="72">
        <f>A125992274V_Latest</f>
        <v>21.795999999999999</v>
      </c>
      <c r="AF161" s="72">
        <f>A125995874C_Latest</f>
        <v>13.047000000000001</v>
      </c>
      <c r="AG161" s="72">
        <f>A125994074L_Latest</f>
        <v>8.7490000000000006</v>
      </c>
      <c r="AH161" s="72">
        <f>A125996674C_Latest</f>
        <v>13.35</v>
      </c>
      <c r="AI161" s="72">
        <f>A126000274W_Latest</f>
        <v>7.7670000000000003</v>
      </c>
      <c r="AJ161" s="72">
        <f>A125998474W_Latest</f>
        <v>5.5830000000000002</v>
      </c>
      <c r="AK161" s="72">
        <f>A125991274A_Latest</f>
        <v>60.811</v>
      </c>
      <c r="AL161" s="72">
        <f>A125994874K_Latest</f>
        <v>38.417000000000002</v>
      </c>
      <c r="AM161" s="72">
        <f>A125993074V_Latest</f>
        <v>22.395</v>
      </c>
      <c r="AN161" s="72">
        <f>A125996874W_Latest</f>
        <v>2.2970000000000002</v>
      </c>
      <c r="AO161" s="72">
        <f>A126000474R_Latest</f>
        <v>1.2849999999999999</v>
      </c>
      <c r="AP161" s="72">
        <f>A125998674R_Latest</f>
        <v>1.012</v>
      </c>
      <c r="AQ161" s="72">
        <f>A125991474V_Latest</f>
        <v>9.9</v>
      </c>
      <c r="AR161" s="72">
        <f>A125995074F_Latest</f>
        <v>5.4240000000000004</v>
      </c>
      <c r="AS161" s="72">
        <f>A125993274L_Latest</f>
        <v>4.476</v>
      </c>
      <c r="AT161" s="72">
        <f>A125997074T_Latest</f>
        <v>0.6</v>
      </c>
      <c r="AU161" s="72">
        <f>A126000674J_Latest</f>
        <v>0.16800000000000001</v>
      </c>
      <c r="AV161" s="72">
        <f>A125998874J_Latest</f>
        <v>0.433</v>
      </c>
      <c r="AW161" s="72">
        <f>A125991674L_Latest</f>
        <v>4.28</v>
      </c>
      <c r="AX161" s="72">
        <f>A125995274X_Latest</f>
        <v>2.778</v>
      </c>
      <c r="AY161" s="72">
        <f>A125993474F_Latest</f>
        <v>1.502</v>
      </c>
      <c r="AZ161" s="72">
        <f>A125996274T_Latest</f>
        <v>1.407</v>
      </c>
      <c r="BA161" s="72">
        <f>A125999874A_Latest</f>
        <v>0.64600000000000002</v>
      </c>
      <c r="BB161" s="72">
        <f>A125998074K_Latest</f>
        <v>0.76</v>
      </c>
      <c r="BC161" s="72">
        <f>A125990874L_Latest</f>
        <v>6.4370000000000003</v>
      </c>
      <c r="BD161" s="72">
        <f>A125994474X_Latest</f>
        <v>2.9329999999999998</v>
      </c>
      <c r="BE161" s="72">
        <f>A125992674F_Latest</f>
        <v>3.504</v>
      </c>
    </row>
    <row r="162" spans="1:57" hidden="1">
      <c r="A162" s="60"/>
      <c r="B162" s="61" t="s">
        <v>4909</v>
      </c>
      <c r="C162" s="67">
        <v>59</v>
      </c>
      <c r="D162" s="72">
        <f>A125996246J_Latest</f>
        <v>31.102</v>
      </c>
      <c r="E162" s="72">
        <f>A125999846T_Latest</f>
        <v>16.132999999999999</v>
      </c>
      <c r="F162" s="72">
        <f>A125998046A_Latest</f>
        <v>14.968</v>
      </c>
      <c r="G162" s="72">
        <f>A125990846C_Latest</f>
        <v>46.578000000000003</v>
      </c>
      <c r="H162" s="72">
        <f>A125994446R_Latest</f>
        <v>21.492999999999999</v>
      </c>
      <c r="I162" s="72">
        <f>A125992646W_Latest</f>
        <v>25.085000000000001</v>
      </c>
      <c r="J162" s="72">
        <f>A125997446V_Latest</f>
        <v>11.29</v>
      </c>
      <c r="K162" s="72">
        <f>A126001046L_Latest</f>
        <v>4.9320000000000004</v>
      </c>
      <c r="L162" s="72">
        <f>A125999246L_Latest</f>
        <v>6.3579999999999997</v>
      </c>
      <c r="M162" s="72">
        <f>A125992046T_Latest</f>
        <v>11.805999999999999</v>
      </c>
      <c r="N162" s="72">
        <f>A125995646A_Latest</f>
        <v>6.274</v>
      </c>
      <c r="O162" s="72">
        <f>A125993846J_Latest</f>
        <v>5.532</v>
      </c>
      <c r="P162" s="72">
        <f>A125996646V_Latest</f>
        <v>2.1309999999999998</v>
      </c>
      <c r="Q162" s="72">
        <f>A126000246L_Latest</f>
        <v>0.81399999999999995</v>
      </c>
      <c r="R162" s="72">
        <f>A125998446L_Latest</f>
        <v>1.3169999999999999</v>
      </c>
      <c r="S162" s="72">
        <f>A125991246T_Latest</f>
        <v>8.3810000000000002</v>
      </c>
      <c r="T162" s="72">
        <f>A125994846A_Latest</f>
        <v>1.9950000000000001</v>
      </c>
      <c r="U162" s="72">
        <f>A125993046K_Latest</f>
        <v>6.3860000000000001</v>
      </c>
      <c r="V162" s="72">
        <f>A125997646L_Latest</f>
        <v>8.2119999999999997</v>
      </c>
      <c r="W162" s="72">
        <f>A126001246F_Latest</f>
        <v>4.5</v>
      </c>
      <c r="X162" s="72">
        <f>A125999446F_Latest</f>
        <v>3.7120000000000002</v>
      </c>
      <c r="Y162" s="72">
        <f>A125992246K_Latest</f>
        <v>14.371</v>
      </c>
      <c r="Z162" s="72">
        <f>A125995846V_Latest</f>
        <v>8.7850000000000001</v>
      </c>
      <c r="AA162" s="72">
        <f>A125994046C_Latest</f>
        <v>5.5860000000000003</v>
      </c>
      <c r="AB162" s="72">
        <f>A125997846F_Latest</f>
        <v>2.1230000000000002</v>
      </c>
      <c r="AC162" s="72">
        <f>A126001446X_Latest</f>
        <v>1.194</v>
      </c>
      <c r="AD162" s="72">
        <f>A125999646X_Latest</f>
        <v>0.92900000000000005</v>
      </c>
      <c r="AE162" s="72">
        <f>A125992446C_Latest</f>
        <v>3.1480000000000001</v>
      </c>
      <c r="AF162" s="72">
        <f>A125996046R_Latest</f>
        <v>0.54100000000000004</v>
      </c>
      <c r="AG162" s="72">
        <f>A125994246W_Latest</f>
        <v>2.6080000000000001</v>
      </c>
      <c r="AH162" s="72">
        <f>A125996846L_Latest</f>
        <v>5.1680000000000001</v>
      </c>
      <c r="AI162" s="72">
        <f>A126000446F_Latest</f>
        <v>3.5070000000000001</v>
      </c>
      <c r="AJ162" s="72">
        <f>A125998646F_Latest</f>
        <v>1.661</v>
      </c>
      <c r="AK162" s="72">
        <f>A125991446K_Latest</f>
        <v>6.6150000000000002</v>
      </c>
      <c r="AL162" s="72">
        <f>A125995046W_Latest</f>
        <v>2.6779999999999999</v>
      </c>
      <c r="AM162" s="72">
        <f>A125993246C_Latest</f>
        <v>3.9369999999999998</v>
      </c>
      <c r="AN162" s="72">
        <f>A125997046J_Latest</f>
        <v>1.145</v>
      </c>
      <c r="AO162" s="72">
        <f>A126000646X_Latest</f>
        <v>0.80100000000000005</v>
      </c>
      <c r="AP162" s="72">
        <f>A125998846X_Latest</f>
        <v>0.34399999999999997</v>
      </c>
      <c r="AQ162" s="72">
        <f>A125991646C_Latest</f>
        <v>1.6719999999999999</v>
      </c>
      <c r="AR162" s="72">
        <f>A125995246R_Latest</f>
        <v>0.97199999999999998</v>
      </c>
      <c r="AS162" s="72">
        <f>A125993446W_Latest</f>
        <v>0.7</v>
      </c>
      <c r="AT162" s="72">
        <f>A125997246A_Latest</f>
        <v>0.86099999999999999</v>
      </c>
      <c r="AU162" s="72">
        <f>A126000846T_Latest</f>
        <v>0.38500000000000001</v>
      </c>
      <c r="AV162" s="72">
        <f>A125999046V_Latest</f>
        <v>0.47599999999999998</v>
      </c>
      <c r="AW162" s="72">
        <f>A125991846W_Latest</f>
        <v>0.19700000000000001</v>
      </c>
      <c r="AX162" s="72">
        <f>A125995446J_Latest</f>
        <v>4.5999999999999999E-2</v>
      </c>
      <c r="AY162" s="72">
        <f>A125993646R_Latest</f>
        <v>0.152</v>
      </c>
      <c r="AZ162" s="72">
        <f>A125996446A_Latest</f>
        <v>0.17</v>
      </c>
      <c r="BA162" s="72">
        <f>A126000046V_Latest</f>
        <v>0</v>
      </c>
      <c r="BB162" s="72">
        <f>A125998246V_Latest</f>
        <v>0.17</v>
      </c>
      <c r="BC162" s="72">
        <f>A125991046X_Latest</f>
        <v>0.38600000000000001</v>
      </c>
      <c r="BD162" s="72">
        <f>A125994646J_Latest</f>
        <v>0.20200000000000001</v>
      </c>
      <c r="BE162" s="72">
        <f>A125992846R_Latest</f>
        <v>0.184</v>
      </c>
    </row>
    <row r="163" spans="1:57" hidden="1">
      <c r="A163" s="60"/>
      <c r="B163" s="61" t="s">
        <v>4910</v>
      </c>
      <c r="C163" s="67">
        <v>60</v>
      </c>
      <c r="D163" s="72">
        <f>A125996138X_Latest</f>
        <v>5.1189999999999998</v>
      </c>
      <c r="E163" s="72">
        <f>A125999738J_Latest</f>
        <v>1.5649999999999999</v>
      </c>
      <c r="F163" s="72">
        <f>A125997938R_Latest</f>
        <v>3.5539999999999998</v>
      </c>
      <c r="G163" s="72">
        <f>A125990738V_Latest</f>
        <v>14.41</v>
      </c>
      <c r="H163" s="72">
        <f>A125994338F_Latest</f>
        <v>9.1560000000000006</v>
      </c>
      <c r="I163" s="72">
        <f>A125992538L_Latest</f>
        <v>5.2539999999999996</v>
      </c>
      <c r="J163" s="72">
        <f>A125997338K_Latest</f>
        <v>0.51300000000000001</v>
      </c>
      <c r="K163" s="72">
        <f>A126000938A_Latest</f>
        <v>0</v>
      </c>
      <c r="L163" s="72">
        <f>A125999138C_Latest</f>
        <v>0.51300000000000001</v>
      </c>
      <c r="M163" s="72">
        <f>A125991938F_Latest</f>
        <v>4.5010000000000003</v>
      </c>
      <c r="N163" s="72">
        <f>A125995538T_Latest</f>
        <v>3.2949999999999999</v>
      </c>
      <c r="O163" s="72">
        <f>A125993738X_Latest</f>
        <v>1.2070000000000001</v>
      </c>
      <c r="P163" s="72">
        <f>A125996538K_Latest</f>
        <v>2.5169999999999999</v>
      </c>
      <c r="Q163" s="72">
        <f>A126000138C_Latest</f>
        <v>0.58899999999999997</v>
      </c>
      <c r="R163" s="72">
        <f>A125998338C_Latest</f>
        <v>1.9279999999999999</v>
      </c>
      <c r="S163" s="72">
        <f>A125991138J_Latest</f>
        <v>4.5570000000000004</v>
      </c>
      <c r="T163" s="72">
        <f>A125994738T_Latest</f>
        <v>2.1850000000000001</v>
      </c>
      <c r="U163" s="72">
        <f>A125992938X_Latest</f>
        <v>2.3719999999999999</v>
      </c>
      <c r="V163" s="72">
        <f>A125997538C_Latest</f>
        <v>1.3839999999999999</v>
      </c>
      <c r="W163" s="72">
        <f>A126001138W_Latest</f>
        <v>0.93799999999999994</v>
      </c>
      <c r="X163" s="72">
        <f>A125999338W_Latest</f>
        <v>0.44600000000000001</v>
      </c>
      <c r="Y163" s="72">
        <f>A125992138A_Latest</f>
        <v>1.0620000000000001</v>
      </c>
      <c r="Z163" s="72">
        <f>A125995738K_Latest</f>
        <v>0.56000000000000005</v>
      </c>
      <c r="AA163" s="72">
        <f>A125993938T_Latest</f>
        <v>0.502</v>
      </c>
      <c r="AB163" s="72">
        <f>A125997738W_Latest</f>
        <v>0.21</v>
      </c>
      <c r="AC163" s="72">
        <f>A126001338R_Latest</f>
        <v>0</v>
      </c>
      <c r="AD163" s="72">
        <f>A125999538R_Latest</f>
        <v>0.21</v>
      </c>
      <c r="AE163" s="72">
        <f>A125992338V_Latest</f>
        <v>0.52800000000000002</v>
      </c>
      <c r="AF163" s="72">
        <f>A125995938C_Latest</f>
        <v>0.27800000000000002</v>
      </c>
      <c r="AG163" s="72">
        <f>A125994138L_Latest</f>
        <v>0.25</v>
      </c>
      <c r="AH163" s="72">
        <f>A125996738C_Latest</f>
        <v>0.29799999999999999</v>
      </c>
      <c r="AI163" s="72">
        <f>A126000338W_Latest</f>
        <v>0</v>
      </c>
      <c r="AJ163" s="72">
        <f>A125998538W_Latest</f>
        <v>0.29799999999999999</v>
      </c>
      <c r="AK163" s="72">
        <f>A125991338A_Latest</f>
        <v>2.899</v>
      </c>
      <c r="AL163" s="72">
        <f>A125994938K_Latest</f>
        <v>2.1190000000000002</v>
      </c>
      <c r="AM163" s="72">
        <f>A125993138V_Latest</f>
        <v>0.78</v>
      </c>
      <c r="AN163" s="72">
        <f>A125996938W_Latest</f>
        <v>0</v>
      </c>
      <c r="AO163" s="72">
        <f>A126000538R_Latest</f>
        <v>0</v>
      </c>
      <c r="AP163" s="72">
        <f>A125998738R_Latest</f>
        <v>0</v>
      </c>
      <c r="AQ163" s="72">
        <f>A125991538V_Latest</f>
        <v>0.14399999999999999</v>
      </c>
      <c r="AR163" s="72">
        <f>A125995138F_Latest</f>
        <v>0</v>
      </c>
      <c r="AS163" s="72">
        <f>A125993338L_Latest</f>
        <v>0.14399999999999999</v>
      </c>
      <c r="AT163" s="72">
        <f>A125997138T_Latest</f>
        <v>0.19700000000000001</v>
      </c>
      <c r="AU163" s="72">
        <f>A126000738J_Latest</f>
        <v>3.9E-2</v>
      </c>
      <c r="AV163" s="72">
        <f>A125998938J_Latest</f>
        <v>0.159</v>
      </c>
      <c r="AW163" s="72">
        <f>A125991738L_Latest</f>
        <v>0.216</v>
      </c>
      <c r="AX163" s="72">
        <f>A125995338X_Latest</f>
        <v>0.216</v>
      </c>
      <c r="AY163" s="72">
        <f>A125993538F_Latest</f>
        <v>0</v>
      </c>
      <c r="AZ163" s="72">
        <f>A125996338T_Latest</f>
        <v>0</v>
      </c>
      <c r="BA163" s="72">
        <f>A125999938A_Latest</f>
        <v>0</v>
      </c>
      <c r="BB163" s="72">
        <f>A125998138K_Latest</f>
        <v>0</v>
      </c>
      <c r="BC163" s="72">
        <f>A125990938L_Latest</f>
        <v>0.502</v>
      </c>
      <c r="BD163" s="72">
        <f>A125994538X_Latest</f>
        <v>0.502</v>
      </c>
      <c r="BE163" s="72">
        <f>A125992738F_Latest</f>
        <v>0</v>
      </c>
    </row>
    <row r="164" spans="1:57" hidden="1">
      <c r="A164" s="60"/>
      <c r="B164" s="61" t="s">
        <v>4911</v>
      </c>
      <c r="C164" s="67">
        <v>61</v>
      </c>
      <c r="D164" s="72">
        <f>A125996206R_Latest</f>
        <v>8.4779999999999998</v>
      </c>
      <c r="E164" s="72">
        <f>A125999806X_Latest</f>
        <v>6.0529999999999999</v>
      </c>
      <c r="F164" s="72">
        <f>A125998006J_Latest</f>
        <v>2.4249999999999998</v>
      </c>
      <c r="G164" s="72">
        <f>A125990806K_Latest</f>
        <v>18.503</v>
      </c>
      <c r="H164" s="72">
        <f>A125994406W_Latest</f>
        <v>13.28</v>
      </c>
      <c r="I164" s="72">
        <f>A125992606C_Latest</f>
        <v>5.2229999999999999</v>
      </c>
      <c r="J164" s="72">
        <f>A125997406A_Latest</f>
        <v>1.8169999999999999</v>
      </c>
      <c r="K164" s="72">
        <f>A126001006V_Latest</f>
        <v>1.363</v>
      </c>
      <c r="L164" s="72">
        <f>A125999206V_Latest</f>
        <v>0.45400000000000001</v>
      </c>
      <c r="M164" s="72">
        <f>A125992006X_Latest</f>
        <v>5.7889999999999997</v>
      </c>
      <c r="N164" s="72">
        <f>A125995606J_Latest</f>
        <v>4.6340000000000003</v>
      </c>
      <c r="O164" s="72">
        <f>A125993806R_Latest</f>
        <v>1.1539999999999999</v>
      </c>
      <c r="P164" s="72">
        <f>A125996606A_Latest</f>
        <v>3.3639999999999999</v>
      </c>
      <c r="Q164" s="72">
        <f>A126000206V_Latest</f>
        <v>2.1259999999999999</v>
      </c>
      <c r="R164" s="72">
        <f>A125998406V_Latest</f>
        <v>1.238</v>
      </c>
      <c r="S164" s="72">
        <f>A125991206X_Latest</f>
        <v>4.0910000000000002</v>
      </c>
      <c r="T164" s="72">
        <f>A125994806J_Latest</f>
        <v>2.8559999999999999</v>
      </c>
      <c r="U164" s="72">
        <f>A125993006T_Latest</f>
        <v>1.2350000000000001</v>
      </c>
      <c r="V164" s="72">
        <f>A125997606V_Latest</f>
        <v>1.5980000000000001</v>
      </c>
      <c r="W164" s="72">
        <f>A126001206L_Latest</f>
        <v>0.92900000000000005</v>
      </c>
      <c r="X164" s="72">
        <f>A125999406L_Latest</f>
        <v>0.67</v>
      </c>
      <c r="Y164" s="72">
        <f>A125992206T_Latest</f>
        <v>4.8659999999999997</v>
      </c>
      <c r="Z164" s="72">
        <f>A125995806A_Latest</f>
        <v>3.2629999999999999</v>
      </c>
      <c r="AA164" s="72">
        <f>A125994006K_Latest</f>
        <v>1.603</v>
      </c>
      <c r="AB164" s="72">
        <f>A125997806L_Latest</f>
        <v>1.288</v>
      </c>
      <c r="AC164" s="72">
        <f>A126001406F_Latest</f>
        <v>1.288</v>
      </c>
      <c r="AD164" s="72">
        <f>A125999606F_Latest</f>
        <v>0</v>
      </c>
      <c r="AE164" s="72">
        <f>A125992406K_Latest</f>
        <v>0.32100000000000001</v>
      </c>
      <c r="AF164" s="72">
        <f>A125996006W_Latest</f>
        <v>0.32100000000000001</v>
      </c>
      <c r="AG164" s="72">
        <f>A125994206C_Latest</f>
        <v>0</v>
      </c>
      <c r="AH164" s="72">
        <f>A125996806V_Latest</f>
        <v>0</v>
      </c>
      <c r="AI164" s="72">
        <f>A126000406L_Latest</f>
        <v>0</v>
      </c>
      <c r="AJ164" s="72">
        <f>A125998606L_Latest</f>
        <v>0</v>
      </c>
      <c r="AK164" s="72">
        <f>A125991406T_Latest</f>
        <v>2.7730000000000001</v>
      </c>
      <c r="AL164" s="72">
        <f>A125995006C_Latest</f>
        <v>1.78</v>
      </c>
      <c r="AM164" s="72">
        <f>A125993206K_Latest</f>
        <v>0.99199999999999999</v>
      </c>
      <c r="AN164" s="72">
        <f>A125997006R_Latest</f>
        <v>0</v>
      </c>
      <c r="AO164" s="72">
        <f>A126000606F_Latest</f>
        <v>0</v>
      </c>
      <c r="AP164" s="72">
        <f>A125998806F_Latest</f>
        <v>0</v>
      </c>
      <c r="AQ164" s="72">
        <f>A125991606K_Latest</f>
        <v>0.13600000000000001</v>
      </c>
      <c r="AR164" s="72">
        <f>A125995206W_Latest</f>
        <v>0.13600000000000001</v>
      </c>
      <c r="AS164" s="72">
        <f>A125993406C_Latest</f>
        <v>0</v>
      </c>
      <c r="AT164" s="72">
        <f>A125997206J_Latest</f>
        <v>0.192</v>
      </c>
      <c r="AU164" s="72">
        <f>A126000806X_Latest</f>
        <v>0.128</v>
      </c>
      <c r="AV164" s="72">
        <f>A125999006A_Latest</f>
        <v>6.4000000000000001E-2</v>
      </c>
      <c r="AW164" s="72">
        <f>A125991806C_Latest</f>
        <v>7.8E-2</v>
      </c>
      <c r="AX164" s="72">
        <f>A125995406R_Latest</f>
        <v>7.8E-2</v>
      </c>
      <c r="AY164" s="72">
        <f>A125993606W_Latest</f>
        <v>0</v>
      </c>
      <c r="AZ164" s="72">
        <f>A125996406J_Latest</f>
        <v>0.219</v>
      </c>
      <c r="BA164" s="72">
        <f>A126000006A_Latest</f>
        <v>0.219</v>
      </c>
      <c r="BB164" s="72">
        <f>A125998206A_Latest</f>
        <v>0</v>
      </c>
      <c r="BC164" s="72">
        <f>A125991006F_Latest</f>
        <v>0.44900000000000001</v>
      </c>
      <c r="BD164" s="72">
        <f>A125994606R_Latest</f>
        <v>0.21</v>
      </c>
      <c r="BE164" s="72">
        <f>A125992806W_Latest</f>
        <v>0.23899999999999999</v>
      </c>
    </row>
    <row r="165" spans="1:57" hidden="1">
      <c r="A165" s="60"/>
      <c r="B165" s="57" t="s">
        <v>4912</v>
      </c>
      <c r="C165" s="67">
        <v>62</v>
      </c>
      <c r="D165" s="72">
        <f>A125996250X_Latest</f>
        <v>375.80599999999998</v>
      </c>
      <c r="E165" s="72">
        <f>A125999850J_Latest</f>
        <v>220.054</v>
      </c>
      <c r="F165" s="72">
        <f>A125998050T_Latest</f>
        <v>155.75200000000001</v>
      </c>
      <c r="G165" s="72">
        <f>A125990850V_Latest</f>
        <v>835.42200000000003</v>
      </c>
      <c r="H165" s="72">
        <f>A125994450F_Latest</f>
        <v>438.565</v>
      </c>
      <c r="I165" s="72">
        <f>A125992650L_Latest</f>
        <v>396.85700000000003</v>
      </c>
      <c r="J165" s="72">
        <f>A125997450K_Latest</f>
        <v>115.447</v>
      </c>
      <c r="K165" s="72">
        <f>A126001050C_Latest</f>
        <v>66.447000000000003</v>
      </c>
      <c r="L165" s="72">
        <f>A125999250C_Latest</f>
        <v>49</v>
      </c>
      <c r="M165" s="72">
        <f>A125992050J_Latest</f>
        <v>271.096</v>
      </c>
      <c r="N165" s="72">
        <f>A125995650T_Latest</f>
        <v>153.50399999999999</v>
      </c>
      <c r="O165" s="72">
        <f>A125993850X_Latest</f>
        <v>117.592</v>
      </c>
      <c r="P165" s="72">
        <f>A125996650K_Latest</f>
        <v>90.061000000000007</v>
      </c>
      <c r="Q165" s="72">
        <f>A126000250C_Latest</f>
        <v>51.960999999999999</v>
      </c>
      <c r="R165" s="72">
        <f>A125998450C_Latest</f>
        <v>38.100999999999999</v>
      </c>
      <c r="S165" s="72">
        <f>A125991250J_Latest</f>
        <v>199.02699999999999</v>
      </c>
      <c r="T165" s="72">
        <f>A125994850T_Latest</f>
        <v>103.093</v>
      </c>
      <c r="U165" s="72">
        <f>A125993050A_Latest</f>
        <v>95.933999999999997</v>
      </c>
      <c r="V165" s="72">
        <f>A125997650C_Latest</f>
        <v>78.570999999999998</v>
      </c>
      <c r="W165" s="72">
        <f>A126001250W_Latest</f>
        <v>49.01</v>
      </c>
      <c r="X165" s="72">
        <f>A125999450W_Latest</f>
        <v>29.561</v>
      </c>
      <c r="Y165" s="72">
        <f>A125992250A_Latest</f>
        <v>176.285</v>
      </c>
      <c r="Z165" s="72">
        <f>A125995850K_Latest</f>
        <v>82.379000000000005</v>
      </c>
      <c r="AA165" s="72">
        <f>A125994050V_Latest</f>
        <v>93.906000000000006</v>
      </c>
      <c r="AB165" s="72">
        <f>A125997850W_Latest</f>
        <v>33.088999999999999</v>
      </c>
      <c r="AC165" s="72">
        <f>A126001450R_Latest</f>
        <v>17.003</v>
      </c>
      <c r="AD165" s="72">
        <f>A125999650R_Latest</f>
        <v>16.085000000000001</v>
      </c>
      <c r="AE165" s="72">
        <f>A125992450V_Latest</f>
        <v>51.826000000000001</v>
      </c>
      <c r="AF165" s="72">
        <f>A125996050F_Latest</f>
        <v>27.56</v>
      </c>
      <c r="AG165" s="72">
        <f>A125994250L_Latest</f>
        <v>24.265999999999998</v>
      </c>
      <c r="AH165" s="72">
        <f>A125996850C_Latest</f>
        <v>43.207000000000001</v>
      </c>
      <c r="AI165" s="72">
        <f>A126000450W_Latest</f>
        <v>26.425000000000001</v>
      </c>
      <c r="AJ165" s="72">
        <f>A125998650W_Latest</f>
        <v>16.782</v>
      </c>
      <c r="AK165" s="72">
        <f>A125991450A_Latest</f>
        <v>92.108999999999995</v>
      </c>
      <c r="AL165" s="72">
        <f>A125995050L_Latest</f>
        <v>48.274999999999999</v>
      </c>
      <c r="AM165" s="72">
        <f>A125993250V_Latest</f>
        <v>43.832999999999998</v>
      </c>
      <c r="AN165" s="72">
        <f>A125997050X_Latest</f>
        <v>9.1080000000000005</v>
      </c>
      <c r="AO165" s="72">
        <f>A126000650R_Latest</f>
        <v>5.9820000000000002</v>
      </c>
      <c r="AP165" s="72">
        <f>A125998850R_Latest</f>
        <v>3.1259999999999999</v>
      </c>
      <c r="AQ165" s="72">
        <f>A125991650V_Latest</f>
        <v>20.547000000000001</v>
      </c>
      <c r="AR165" s="72">
        <f>A125995250F_Latest</f>
        <v>11.148999999999999</v>
      </c>
      <c r="AS165" s="72">
        <f>A125993450L_Latest</f>
        <v>9.3979999999999997</v>
      </c>
      <c r="AT165" s="72">
        <f>A125997250T_Latest</f>
        <v>2.7250000000000001</v>
      </c>
      <c r="AU165" s="72">
        <f>A126000850J_Latest</f>
        <v>0.93899999999999995</v>
      </c>
      <c r="AV165" s="72">
        <f>A125999050K_Latest</f>
        <v>1.786</v>
      </c>
      <c r="AW165" s="72">
        <f>A125991850L_Latest</f>
        <v>8.3119999999999994</v>
      </c>
      <c r="AX165" s="72">
        <f>A125995450X_Latest</f>
        <v>4.45</v>
      </c>
      <c r="AY165" s="72">
        <f>A125993650F_Latest</f>
        <v>3.8620000000000001</v>
      </c>
      <c r="AZ165" s="72">
        <f>A125996450T_Latest</f>
        <v>3.5990000000000002</v>
      </c>
      <c r="BA165" s="72">
        <f>A126000050K_Latest</f>
        <v>2.2879999999999998</v>
      </c>
      <c r="BB165" s="72">
        <f>A125998250K_Latest</f>
        <v>1.3109999999999999</v>
      </c>
      <c r="BC165" s="72">
        <f>A125991050R_Latest</f>
        <v>16.222000000000001</v>
      </c>
      <c r="BD165" s="72">
        <f>A125994650X_Latest</f>
        <v>8.1560000000000006</v>
      </c>
      <c r="BE165" s="72">
        <f>A125992850F_Latest</f>
        <v>8.0660000000000007</v>
      </c>
    </row>
    <row r="166" spans="1:57" hidden="1">
      <c r="A166" s="62" t="s">
        <v>4913</v>
      </c>
      <c r="B166" s="53"/>
      <c r="C166" s="67">
        <v>63</v>
      </c>
      <c r="D166" s="72">
        <f>A125996078J_Latest</f>
        <v>804.93100000000004</v>
      </c>
      <c r="E166" s="72">
        <f>A125999678T_Latest</f>
        <v>440.73200000000003</v>
      </c>
      <c r="F166" s="72">
        <f>A125997878X_Latest</f>
        <v>364.19900000000001</v>
      </c>
      <c r="G166" s="72">
        <f>A125990678C_Latest</f>
        <v>2276.9609999999998</v>
      </c>
      <c r="H166" s="72">
        <f>A125994278R_Latest</f>
        <v>1144.857</v>
      </c>
      <c r="I166" s="72">
        <f>A125992478W_Latest</f>
        <v>1132.105</v>
      </c>
      <c r="J166" s="72">
        <f>A125997278V_Latest</f>
        <v>245.21799999999999</v>
      </c>
      <c r="K166" s="72">
        <f>A126000878K_Latest</f>
        <v>138.44200000000001</v>
      </c>
      <c r="L166" s="72">
        <f>A125999078L_Latest</f>
        <v>106.776</v>
      </c>
      <c r="M166" s="72">
        <f>A125991878R_Latest</f>
        <v>709.28200000000004</v>
      </c>
      <c r="N166" s="72">
        <f>A125995478A_Latest</f>
        <v>364.76400000000001</v>
      </c>
      <c r="O166" s="72">
        <f>A125993678J_Latest</f>
        <v>344.51799999999997</v>
      </c>
      <c r="P166" s="72">
        <f>A125996478V_Latest</f>
        <v>207.54400000000001</v>
      </c>
      <c r="Q166" s="72">
        <f>A126000078L_Latest</f>
        <v>106.789</v>
      </c>
      <c r="R166" s="72">
        <f>A125998278L_Latest</f>
        <v>100.755</v>
      </c>
      <c r="S166" s="72">
        <f>A125991078T_Latest</f>
        <v>567.89400000000001</v>
      </c>
      <c r="T166" s="72">
        <f>A125994678A_Latest</f>
        <v>278.24099999999999</v>
      </c>
      <c r="U166" s="72">
        <f>A125992878J_Latest</f>
        <v>289.65300000000002</v>
      </c>
      <c r="V166" s="72">
        <f>A125997478L_Latest</f>
        <v>170.29499999999999</v>
      </c>
      <c r="W166" s="72">
        <f>A126001078F_Latest</f>
        <v>94.795000000000002</v>
      </c>
      <c r="X166" s="72">
        <f>A125999278F_Latest</f>
        <v>75.498999999999995</v>
      </c>
      <c r="Y166" s="72">
        <f>A125992078K_Latest</f>
        <v>490.89499999999998</v>
      </c>
      <c r="Z166" s="72">
        <f>A125995678V_Latest</f>
        <v>242.14500000000001</v>
      </c>
      <c r="AA166" s="72">
        <f>A125993878A_Latest</f>
        <v>248.749</v>
      </c>
      <c r="AB166" s="72">
        <f>A125997678F_Latest</f>
        <v>61.171999999999997</v>
      </c>
      <c r="AC166" s="72">
        <f>A126001278X_Latest</f>
        <v>32.719000000000001</v>
      </c>
      <c r="AD166" s="72">
        <f>A125999478X_Latest</f>
        <v>28.452999999999999</v>
      </c>
      <c r="AE166" s="72">
        <f>A125992278C_Latest</f>
        <v>126.298</v>
      </c>
      <c r="AF166" s="72">
        <f>A125995878L_Latest</f>
        <v>65.846999999999994</v>
      </c>
      <c r="AG166" s="72">
        <f>A125994078W_Latest</f>
        <v>60.451000000000001</v>
      </c>
      <c r="AH166" s="72">
        <f>A125996678L_Latest</f>
        <v>89.087000000000003</v>
      </c>
      <c r="AI166" s="72">
        <f>A126000278F_Latest</f>
        <v>51.951999999999998</v>
      </c>
      <c r="AJ166" s="72">
        <f>A125998478F_Latest</f>
        <v>37.134999999999998</v>
      </c>
      <c r="AK166" s="72">
        <f>A125991278K_Latest</f>
        <v>266.66399999999999</v>
      </c>
      <c r="AL166" s="72">
        <f>A125994878V_Latest</f>
        <v>136.78</v>
      </c>
      <c r="AM166" s="72">
        <f>A125993078C_Latest</f>
        <v>129.88399999999999</v>
      </c>
      <c r="AN166" s="72">
        <f>A125996878F_Latest</f>
        <v>15.867000000000001</v>
      </c>
      <c r="AO166" s="72">
        <f>A126000478X_Latest</f>
        <v>9.1829999999999998</v>
      </c>
      <c r="AP166" s="72">
        <f>A125998678X_Latest</f>
        <v>6.6840000000000002</v>
      </c>
      <c r="AQ166" s="72">
        <f>A125991478C_Latest</f>
        <v>47.728999999999999</v>
      </c>
      <c r="AR166" s="72">
        <f>A125995078R_Latest</f>
        <v>24.622</v>
      </c>
      <c r="AS166" s="72">
        <f>A125993278W_Latest</f>
        <v>23.106999999999999</v>
      </c>
      <c r="AT166" s="72">
        <f>A125997078A_Latest</f>
        <v>5.54</v>
      </c>
      <c r="AU166" s="72">
        <f>A126000678T_Latest</f>
        <v>1.833</v>
      </c>
      <c r="AV166" s="72">
        <f>A125998878T_Latest</f>
        <v>3.7069999999999999</v>
      </c>
      <c r="AW166" s="72">
        <f>A125991678W_Latest</f>
        <v>21.946000000000002</v>
      </c>
      <c r="AX166" s="72">
        <f>A125995278J_Latest</f>
        <v>11.702999999999999</v>
      </c>
      <c r="AY166" s="72">
        <f>A125993478R_Latest</f>
        <v>10.243</v>
      </c>
      <c r="AZ166" s="72">
        <f>A125996278A_Latest</f>
        <v>10.208</v>
      </c>
      <c r="BA166" s="72">
        <f>A125999878K_Latest</f>
        <v>5.0179999999999998</v>
      </c>
      <c r="BB166" s="72">
        <f>A125998078V_Latest</f>
        <v>5.19</v>
      </c>
      <c r="BC166" s="72">
        <f>A125990878W_Latest</f>
        <v>46.256</v>
      </c>
      <c r="BD166" s="72">
        <f>A125994478J_Latest</f>
        <v>20.756</v>
      </c>
      <c r="BE166" s="72">
        <f>A125992678R_Latest</f>
        <v>25.5</v>
      </c>
    </row>
    <row r="167" spans="1:57" hidden="1">
      <c r="A167" s="73"/>
      <c r="B167" s="74"/>
      <c r="C167" s="74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</row>
    <row r="168" spans="1:57" hidden="1">
      <c r="A168" s="73"/>
      <c r="B168" s="74"/>
      <c r="C168" s="74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</row>
    <row r="169" spans="1:57" hidden="1">
      <c r="A169" s="73"/>
      <c r="B169" s="74"/>
      <c r="C169" s="74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</row>
    <row r="170" spans="1:57" hidden="1">
      <c r="A170" s="66"/>
      <c r="B170" s="64"/>
      <c r="C170" s="64"/>
      <c r="D170" s="68">
        <v>1</v>
      </c>
      <c r="E170" s="68">
        <v>2</v>
      </c>
      <c r="F170" s="68">
        <v>3</v>
      </c>
      <c r="G170" s="68">
        <v>4</v>
      </c>
      <c r="H170" s="68">
        <v>5</v>
      </c>
      <c r="I170" s="68">
        <v>6</v>
      </c>
      <c r="J170" s="68">
        <v>7</v>
      </c>
      <c r="K170" s="68">
        <v>8</v>
      </c>
      <c r="L170" s="68">
        <v>9</v>
      </c>
      <c r="M170" s="68">
        <v>10</v>
      </c>
      <c r="N170" s="68">
        <v>11</v>
      </c>
      <c r="O170" s="68">
        <v>12</v>
      </c>
      <c r="P170" s="68">
        <v>13</v>
      </c>
      <c r="Q170" s="68">
        <v>14</v>
      </c>
      <c r="R170" s="68">
        <v>15</v>
      </c>
      <c r="S170" s="68">
        <v>16</v>
      </c>
      <c r="T170" s="68">
        <v>17</v>
      </c>
      <c r="U170" s="68">
        <v>18</v>
      </c>
      <c r="V170" s="68">
        <v>19</v>
      </c>
      <c r="W170" s="68">
        <v>20</v>
      </c>
      <c r="X170" s="68">
        <v>21</v>
      </c>
      <c r="Y170" s="68">
        <v>22</v>
      </c>
      <c r="Z170" s="68">
        <v>23</v>
      </c>
      <c r="AA170" s="68">
        <v>24</v>
      </c>
      <c r="AB170" s="68">
        <v>25</v>
      </c>
      <c r="AC170" s="68">
        <v>26</v>
      </c>
      <c r="AD170" s="68">
        <v>27</v>
      </c>
      <c r="AE170" s="68">
        <v>28</v>
      </c>
      <c r="AF170" s="68">
        <v>29</v>
      </c>
      <c r="AG170" s="68">
        <v>30</v>
      </c>
      <c r="AH170" s="68">
        <v>31</v>
      </c>
      <c r="AI170" s="68">
        <v>32</v>
      </c>
      <c r="AJ170" s="68">
        <v>33</v>
      </c>
      <c r="AK170" s="68">
        <v>34</v>
      </c>
      <c r="AL170" s="68">
        <v>35</v>
      </c>
      <c r="AM170" s="68">
        <v>36</v>
      </c>
      <c r="AN170" s="68">
        <v>37</v>
      </c>
      <c r="AO170" s="68">
        <v>38</v>
      </c>
      <c r="AP170" s="68">
        <v>39</v>
      </c>
      <c r="AQ170" s="68">
        <v>40</v>
      </c>
      <c r="AR170" s="68">
        <v>41</v>
      </c>
      <c r="AS170" s="68">
        <v>42</v>
      </c>
      <c r="AT170" s="68">
        <v>43</v>
      </c>
      <c r="AU170" s="68">
        <v>44</v>
      </c>
      <c r="AV170" s="68">
        <v>45</v>
      </c>
      <c r="AW170" s="68">
        <v>46</v>
      </c>
      <c r="AX170" s="68">
        <v>47</v>
      </c>
      <c r="AY170" s="68">
        <v>48</v>
      </c>
      <c r="AZ170" s="68">
        <v>49</v>
      </c>
      <c r="BA170" s="68">
        <v>50</v>
      </c>
      <c r="BB170" s="68">
        <v>51</v>
      </c>
      <c r="BC170" s="68">
        <v>52</v>
      </c>
      <c r="BD170" s="68">
        <v>53</v>
      </c>
      <c r="BE170" s="68">
        <v>54</v>
      </c>
    </row>
    <row r="171" spans="1:57" ht="15" hidden="1" customHeight="1">
      <c r="A171" s="37"/>
      <c r="B171" s="37"/>
      <c r="C171" s="37"/>
      <c r="D171" s="92" t="s">
        <v>4841</v>
      </c>
      <c r="E171" s="92"/>
      <c r="F171" s="92"/>
      <c r="G171" s="92"/>
      <c r="H171" s="92"/>
      <c r="I171" s="92"/>
      <c r="J171" s="92" t="s">
        <v>4850</v>
      </c>
      <c r="K171" s="92"/>
      <c r="L171" s="92"/>
      <c r="M171" s="92"/>
      <c r="N171" s="92"/>
      <c r="O171" s="92"/>
      <c r="P171" s="92" t="s">
        <v>4851</v>
      </c>
      <c r="Q171" s="92"/>
      <c r="R171" s="92"/>
      <c r="S171" s="92"/>
      <c r="T171" s="92"/>
      <c r="U171" s="92"/>
      <c r="V171" s="92" t="s">
        <v>4852</v>
      </c>
      <c r="W171" s="92"/>
      <c r="X171" s="92"/>
      <c r="Y171" s="92"/>
      <c r="Z171" s="92"/>
      <c r="AA171" s="92"/>
      <c r="AB171" s="92" t="s">
        <v>4853</v>
      </c>
      <c r="AC171" s="92"/>
      <c r="AD171" s="92"/>
      <c r="AE171" s="92"/>
      <c r="AF171" s="92"/>
      <c r="AG171" s="92"/>
      <c r="AH171" s="92" t="s">
        <v>4854</v>
      </c>
      <c r="AI171" s="92"/>
      <c r="AJ171" s="92"/>
      <c r="AK171" s="92"/>
      <c r="AL171" s="92"/>
      <c r="AM171" s="92"/>
      <c r="AN171" s="92" t="s">
        <v>4855</v>
      </c>
      <c r="AO171" s="92"/>
      <c r="AP171" s="92"/>
      <c r="AQ171" s="92"/>
      <c r="AR171" s="92"/>
      <c r="AS171" s="92"/>
      <c r="AT171" s="92" t="s">
        <v>4856</v>
      </c>
      <c r="AU171" s="92"/>
      <c r="AV171" s="92"/>
      <c r="AW171" s="92"/>
      <c r="AX171" s="92"/>
      <c r="AY171" s="92"/>
      <c r="AZ171" s="93" t="s">
        <v>4914</v>
      </c>
      <c r="BA171" s="93"/>
      <c r="BB171" s="93"/>
      <c r="BC171" s="93"/>
      <c r="BD171" s="93"/>
      <c r="BE171" s="93"/>
    </row>
    <row r="172" spans="1:57" ht="15" hidden="1" customHeight="1">
      <c r="A172" s="37"/>
      <c r="B172" s="37"/>
      <c r="C172" s="37"/>
      <c r="D172" s="94" t="s">
        <v>4916</v>
      </c>
      <c r="E172" s="94"/>
      <c r="F172" s="94"/>
      <c r="G172" s="94"/>
      <c r="H172" s="94"/>
      <c r="I172" s="95" t="s">
        <v>4917</v>
      </c>
      <c r="J172" s="94" t="s">
        <v>4916</v>
      </c>
      <c r="K172" s="94"/>
      <c r="L172" s="94"/>
      <c r="M172" s="94"/>
      <c r="N172" s="94"/>
      <c r="O172" s="95" t="s">
        <v>4917</v>
      </c>
      <c r="P172" s="94" t="s">
        <v>4916</v>
      </c>
      <c r="Q172" s="94"/>
      <c r="R172" s="94"/>
      <c r="S172" s="94"/>
      <c r="T172" s="94"/>
      <c r="U172" s="95" t="s">
        <v>4917</v>
      </c>
      <c r="V172" s="94" t="s">
        <v>4916</v>
      </c>
      <c r="W172" s="94"/>
      <c r="X172" s="94"/>
      <c r="Y172" s="94"/>
      <c r="Z172" s="94"/>
      <c r="AA172" s="95" t="s">
        <v>4917</v>
      </c>
      <c r="AB172" s="94" t="s">
        <v>4916</v>
      </c>
      <c r="AC172" s="94"/>
      <c r="AD172" s="94"/>
      <c r="AE172" s="94"/>
      <c r="AF172" s="94"/>
      <c r="AG172" s="95" t="s">
        <v>4917</v>
      </c>
      <c r="AH172" s="94" t="s">
        <v>4916</v>
      </c>
      <c r="AI172" s="94"/>
      <c r="AJ172" s="94"/>
      <c r="AK172" s="94"/>
      <c r="AL172" s="94"/>
      <c r="AM172" s="95" t="s">
        <v>4917</v>
      </c>
      <c r="AN172" s="94" t="s">
        <v>4916</v>
      </c>
      <c r="AO172" s="94"/>
      <c r="AP172" s="94"/>
      <c r="AQ172" s="94"/>
      <c r="AR172" s="94"/>
      <c r="AS172" s="95" t="s">
        <v>4917</v>
      </c>
      <c r="AT172" s="94" t="s">
        <v>4916</v>
      </c>
      <c r="AU172" s="94"/>
      <c r="AV172" s="94"/>
      <c r="AW172" s="94"/>
      <c r="AX172" s="94"/>
      <c r="AY172" s="95" t="s">
        <v>4917</v>
      </c>
      <c r="AZ172" s="94" t="s">
        <v>4916</v>
      </c>
      <c r="BA172" s="94"/>
      <c r="BB172" s="94"/>
      <c r="BC172" s="94"/>
      <c r="BD172" s="94"/>
      <c r="BE172" s="95" t="s">
        <v>4917</v>
      </c>
    </row>
    <row r="173" spans="1:57" ht="33.75" hidden="1">
      <c r="A173" s="37"/>
      <c r="B173" s="37"/>
      <c r="C173" s="37"/>
      <c r="D173" s="75" t="s">
        <v>4918</v>
      </c>
      <c r="E173" s="75" t="s">
        <v>4919</v>
      </c>
      <c r="F173" s="75" t="s">
        <v>4920</v>
      </c>
      <c r="G173" s="75" t="s">
        <v>4921</v>
      </c>
      <c r="H173" s="76" t="s">
        <v>4913</v>
      </c>
      <c r="I173" s="96"/>
      <c r="J173" s="75" t="s">
        <v>4918</v>
      </c>
      <c r="K173" s="75" t="s">
        <v>4919</v>
      </c>
      <c r="L173" s="75" t="s">
        <v>4920</v>
      </c>
      <c r="M173" s="75" t="s">
        <v>4921</v>
      </c>
      <c r="N173" s="76" t="s">
        <v>4913</v>
      </c>
      <c r="O173" s="96"/>
      <c r="P173" s="75" t="s">
        <v>4918</v>
      </c>
      <c r="Q173" s="75" t="s">
        <v>4919</v>
      </c>
      <c r="R173" s="75" t="s">
        <v>4920</v>
      </c>
      <c r="S173" s="75" t="s">
        <v>4921</v>
      </c>
      <c r="T173" s="76" t="s">
        <v>4913</v>
      </c>
      <c r="U173" s="96"/>
      <c r="V173" s="75" t="s">
        <v>4918</v>
      </c>
      <c r="W173" s="75" t="s">
        <v>4919</v>
      </c>
      <c r="X173" s="75" t="s">
        <v>4920</v>
      </c>
      <c r="Y173" s="75" t="s">
        <v>4921</v>
      </c>
      <c r="Z173" s="76" t="s">
        <v>4913</v>
      </c>
      <c r="AA173" s="96"/>
      <c r="AB173" s="75" t="s">
        <v>4918</v>
      </c>
      <c r="AC173" s="75" t="s">
        <v>4919</v>
      </c>
      <c r="AD173" s="75" t="s">
        <v>4920</v>
      </c>
      <c r="AE173" s="75" t="s">
        <v>4921</v>
      </c>
      <c r="AF173" s="76" t="s">
        <v>4913</v>
      </c>
      <c r="AG173" s="96"/>
      <c r="AH173" s="75" t="s">
        <v>4918</v>
      </c>
      <c r="AI173" s="75" t="s">
        <v>4919</v>
      </c>
      <c r="AJ173" s="75" t="s">
        <v>4920</v>
      </c>
      <c r="AK173" s="75" t="s">
        <v>4921</v>
      </c>
      <c r="AL173" s="76" t="s">
        <v>4913</v>
      </c>
      <c r="AM173" s="96"/>
      <c r="AN173" s="75" t="s">
        <v>4918</v>
      </c>
      <c r="AO173" s="75" t="s">
        <v>4919</v>
      </c>
      <c r="AP173" s="75" t="s">
        <v>4920</v>
      </c>
      <c r="AQ173" s="75" t="s">
        <v>4921</v>
      </c>
      <c r="AR173" s="76" t="s">
        <v>4913</v>
      </c>
      <c r="AS173" s="96"/>
      <c r="AT173" s="75" t="s">
        <v>4918</v>
      </c>
      <c r="AU173" s="75" t="s">
        <v>4919</v>
      </c>
      <c r="AV173" s="75" t="s">
        <v>4920</v>
      </c>
      <c r="AW173" s="75" t="s">
        <v>4921</v>
      </c>
      <c r="AX173" s="76" t="s">
        <v>4913</v>
      </c>
      <c r="AY173" s="96"/>
      <c r="AZ173" s="75" t="s">
        <v>4918</v>
      </c>
      <c r="BA173" s="75" t="s">
        <v>4919</v>
      </c>
      <c r="BB173" s="75" t="s">
        <v>4920</v>
      </c>
      <c r="BC173" s="75" t="s">
        <v>4921</v>
      </c>
      <c r="BD173" s="76" t="s">
        <v>4913</v>
      </c>
      <c r="BE173" s="96"/>
    </row>
    <row r="174" spans="1:57" hidden="1">
      <c r="A174" s="37"/>
      <c r="B174" s="37"/>
      <c r="C174" s="37"/>
      <c r="D174" s="43" t="s">
        <v>4848</v>
      </c>
      <c r="E174" s="43" t="s">
        <v>4848</v>
      </c>
      <c r="F174" s="43" t="s">
        <v>4848</v>
      </c>
      <c r="G174" s="43" t="s">
        <v>4848</v>
      </c>
      <c r="H174" s="43" t="s">
        <v>4848</v>
      </c>
      <c r="I174" s="43" t="s">
        <v>4915</v>
      </c>
      <c r="J174" s="43" t="s">
        <v>4848</v>
      </c>
      <c r="K174" s="43" t="s">
        <v>4848</v>
      </c>
      <c r="L174" s="43" t="s">
        <v>4848</v>
      </c>
      <c r="M174" s="43" t="s">
        <v>4848</v>
      </c>
      <c r="N174" s="43" t="s">
        <v>4848</v>
      </c>
      <c r="O174" s="43" t="s">
        <v>4915</v>
      </c>
      <c r="P174" s="43" t="s">
        <v>4848</v>
      </c>
      <c r="Q174" s="43" t="s">
        <v>4848</v>
      </c>
      <c r="R174" s="43" t="s">
        <v>4848</v>
      </c>
      <c r="S174" s="43" t="s">
        <v>4848</v>
      </c>
      <c r="T174" s="43" t="s">
        <v>4848</v>
      </c>
      <c r="U174" s="43" t="s">
        <v>4915</v>
      </c>
      <c r="V174" s="43" t="s">
        <v>4848</v>
      </c>
      <c r="W174" s="43" t="s">
        <v>4848</v>
      </c>
      <c r="X174" s="43" t="s">
        <v>4848</v>
      </c>
      <c r="Y174" s="43" t="s">
        <v>4848</v>
      </c>
      <c r="Z174" s="43" t="s">
        <v>4848</v>
      </c>
      <c r="AA174" s="43" t="s">
        <v>4915</v>
      </c>
      <c r="AB174" s="43" t="s">
        <v>4848</v>
      </c>
      <c r="AC174" s="43" t="s">
        <v>4848</v>
      </c>
      <c r="AD174" s="43" t="s">
        <v>4848</v>
      </c>
      <c r="AE174" s="43" t="s">
        <v>4848</v>
      </c>
      <c r="AF174" s="43" t="s">
        <v>4848</v>
      </c>
      <c r="AG174" s="43" t="s">
        <v>4915</v>
      </c>
      <c r="AH174" s="43" t="s">
        <v>4848</v>
      </c>
      <c r="AI174" s="43" t="s">
        <v>4848</v>
      </c>
      <c r="AJ174" s="43" t="s">
        <v>4848</v>
      </c>
      <c r="AK174" s="43" t="s">
        <v>4848</v>
      </c>
      <c r="AL174" s="43" t="s">
        <v>4848</v>
      </c>
      <c r="AM174" s="43" t="s">
        <v>4915</v>
      </c>
      <c r="AN174" s="43" t="s">
        <v>4848</v>
      </c>
      <c r="AO174" s="43" t="s">
        <v>4848</v>
      </c>
      <c r="AP174" s="43" t="s">
        <v>4848</v>
      </c>
      <c r="AQ174" s="43" t="s">
        <v>4848</v>
      </c>
      <c r="AR174" s="43" t="s">
        <v>4848</v>
      </c>
      <c r="AS174" s="43" t="s">
        <v>4915</v>
      </c>
      <c r="AT174" s="43" t="s">
        <v>4848</v>
      </c>
      <c r="AU174" s="43" t="s">
        <v>4848</v>
      </c>
      <c r="AV174" s="43" t="s">
        <v>4848</v>
      </c>
      <c r="AW174" s="43" t="s">
        <v>4848</v>
      </c>
      <c r="AX174" s="43" t="s">
        <v>4848</v>
      </c>
      <c r="AY174" s="43" t="s">
        <v>4915</v>
      </c>
      <c r="AZ174" s="43" t="s">
        <v>4848</v>
      </c>
      <c r="BA174" s="43" t="s">
        <v>4848</v>
      </c>
      <c r="BB174" s="43" t="s">
        <v>4848</v>
      </c>
      <c r="BC174" s="43" t="s">
        <v>4848</v>
      </c>
      <c r="BD174" s="43" t="s">
        <v>4848</v>
      </c>
      <c r="BE174" s="43" t="s">
        <v>4915</v>
      </c>
    </row>
    <row r="175" spans="1:57" hidden="1">
      <c r="A175" s="44" t="s">
        <v>4849</v>
      </c>
      <c r="B175" s="45"/>
      <c r="C175" s="37"/>
      <c r="D175" s="43"/>
      <c r="E175" s="43"/>
      <c r="F175" s="43"/>
      <c r="G175" s="70"/>
      <c r="H175" s="70"/>
      <c r="I175" s="71"/>
      <c r="J175" s="43"/>
      <c r="K175" s="43"/>
      <c r="L175" s="43"/>
      <c r="M175" s="70"/>
      <c r="N175" s="70"/>
      <c r="O175" s="71"/>
      <c r="P175" s="43"/>
      <c r="Q175" s="43"/>
      <c r="R175" s="43"/>
      <c r="S175" s="43"/>
      <c r="T175" s="70"/>
      <c r="U175" s="71"/>
      <c r="V175" s="43"/>
      <c r="W175" s="43"/>
      <c r="X175" s="43"/>
      <c r="Y175" s="43"/>
      <c r="Z175" s="70"/>
      <c r="AA175" s="71"/>
      <c r="AB175" s="43"/>
      <c r="AC175" s="43"/>
      <c r="AD175" s="43"/>
      <c r="AE175" s="43"/>
      <c r="AF175" s="70"/>
      <c r="AG175" s="71"/>
      <c r="AH175" s="43"/>
      <c r="AI175" s="43"/>
      <c r="AJ175" s="43"/>
      <c r="AK175" s="43"/>
      <c r="AL175" s="70"/>
      <c r="AM175" s="71"/>
      <c r="AN175" s="43"/>
      <c r="AO175" s="43"/>
      <c r="AP175" s="43"/>
      <c r="AQ175" s="43"/>
      <c r="AR175" s="70"/>
      <c r="AS175" s="71"/>
      <c r="AT175" s="43"/>
      <c r="AU175" s="43"/>
      <c r="AV175" s="43"/>
      <c r="AW175" s="43"/>
      <c r="AX175" s="70"/>
      <c r="AY175" s="71"/>
      <c r="AZ175" s="43"/>
      <c r="BA175" s="43"/>
      <c r="BB175" s="43"/>
      <c r="BC175" s="70"/>
      <c r="BD175" s="71"/>
    </row>
    <row r="176" spans="1:57" hidden="1">
      <c r="A176" s="48"/>
      <c r="B176" s="49" t="s">
        <v>4850</v>
      </c>
      <c r="C176" s="67">
        <v>1</v>
      </c>
      <c r="D176" s="19" t="s">
        <v>698</v>
      </c>
      <c r="E176" s="19" t="s">
        <v>699</v>
      </c>
      <c r="F176" s="19" t="s">
        <v>700</v>
      </c>
      <c r="G176" s="19" t="s">
        <v>701</v>
      </c>
      <c r="H176" s="19" t="s">
        <v>702</v>
      </c>
      <c r="I176" s="19" t="s">
        <v>703</v>
      </c>
      <c r="J176" s="19" t="s">
        <v>698</v>
      </c>
      <c r="K176" s="19" t="s">
        <v>699</v>
      </c>
      <c r="L176" s="19" t="s">
        <v>700</v>
      </c>
      <c r="M176" s="19" t="s">
        <v>701</v>
      </c>
      <c r="N176" s="19" t="s">
        <v>702</v>
      </c>
      <c r="O176" s="19" t="s">
        <v>703</v>
      </c>
      <c r="AZ176" s="72"/>
      <c r="BA176" s="72"/>
      <c r="BB176" s="72"/>
      <c r="BC176" s="72"/>
      <c r="BD176" s="72"/>
    </row>
    <row r="177" spans="1:57" hidden="1">
      <c r="A177" s="48"/>
      <c r="B177" s="49" t="s">
        <v>4851</v>
      </c>
      <c r="C177" s="67">
        <v>2</v>
      </c>
      <c r="D177" s="19" t="s">
        <v>1188</v>
      </c>
      <c r="E177" s="19" t="s">
        <v>1189</v>
      </c>
      <c r="F177" s="19" t="s">
        <v>1190</v>
      </c>
      <c r="G177" s="19" t="s">
        <v>1191</v>
      </c>
      <c r="H177" s="19" t="s">
        <v>1192</v>
      </c>
      <c r="I177" s="19" t="s">
        <v>1193</v>
      </c>
      <c r="P177" s="19" t="s">
        <v>1188</v>
      </c>
      <c r="Q177" s="19" t="s">
        <v>1189</v>
      </c>
      <c r="R177" s="19" t="s">
        <v>1190</v>
      </c>
      <c r="S177" s="19" t="s">
        <v>1191</v>
      </c>
      <c r="T177" s="19" t="s">
        <v>1192</v>
      </c>
      <c r="U177" s="19" t="s">
        <v>1193</v>
      </c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</row>
    <row r="178" spans="1:57" hidden="1">
      <c r="A178" s="48"/>
      <c r="B178" s="49" t="s">
        <v>4852</v>
      </c>
      <c r="C178" s="67">
        <v>3</v>
      </c>
      <c r="D178" s="19" t="s">
        <v>1678</v>
      </c>
      <c r="E178" s="19" t="s">
        <v>1679</v>
      </c>
      <c r="F178" s="19" t="s">
        <v>1680</v>
      </c>
      <c r="G178" s="19" t="s">
        <v>1681</v>
      </c>
      <c r="H178" s="19" t="s">
        <v>1682</v>
      </c>
      <c r="I178" s="19" t="s">
        <v>1683</v>
      </c>
      <c r="V178" s="19" t="s">
        <v>1678</v>
      </c>
      <c r="W178" s="19" t="s">
        <v>1679</v>
      </c>
      <c r="X178" s="19" t="s">
        <v>1680</v>
      </c>
      <c r="Y178" s="19" t="s">
        <v>1681</v>
      </c>
      <c r="Z178" s="19" t="s">
        <v>1682</v>
      </c>
      <c r="AA178" s="19" t="s">
        <v>1683</v>
      </c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</row>
    <row r="179" spans="1:57" hidden="1">
      <c r="A179" s="48"/>
      <c r="B179" s="49" t="s">
        <v>4853</v>
      </c>
      <c r="C179" s="67">
        <v>4</v>
      </c>
      <c r="D179" s="19" t="s">
        <v>2168</v>
      </c>
      <c r="E179" s="19" t="s">
        <v>2169</v>
      </c>
      <c r="F179" s="19" t="s">
        <v>2170</v>
      </c>
      <c r="G179" s="19" t="s">
        <v>2171</v>
      </c>
      <c r="H179" s="19" t="s">
        <v>2172</v>
      </c>
      <c r="I179" s="19" t="s">
        <v>2173</v>
      </c>
      <c r="AB179" s="19" t="s">
        <v>2168</v>
      </c>
      <c r="AC179" s="19" t="s">
        <v>2169</v>
      </c>
      <c r="AD179" s="19" t="s">
        <v>2170</v>
      </c>
      <c r="AE179" s="19" t="s">
        <v>2171</v>
      </c>
      <c r="AF179" s="19" t="s">
        <v>2172</v>
      </c>
      <c r="AG179" s="19" t="s">
        <v>2173</v>
      </c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</row>
    <row r="180" spans="1:57" hidden="1">
      <c r="A180" s="48"/>
      <c r="B180" s="49" t="s">
        <v>4854</v>
      </c>
      <c r="C180" s="67">
        <v>5</v>
      </c>
      <c r="D180" s="19" t="s">
        <v>2688</v>
      </c>
      <c r="E180" s="19" t="s">
        <v>2689</v>
      </c>
      <c r="F180" s="19" t="s">
        <v>2690</v>
      </c>
      <c r="G180" s="19" t="s">
        <v>2691</v>
      </c>
      <c r="H180" s="19" t="s">
        <v>2692</v>
      </c>
      <c r="I180" s="19" t="s">
        <v>2693</v>
      </c>
      <c r="AH180" s="19" t="s">
        <v>2688</v>
      </c>
      <c r="AI180" s="19" t="s">
        <v>2689</v>
      </c>
      <c r="AJ180" s="19" t="s">
        <v>2690</v>
      </c>
      <c r="AK180" s="19" t="s">
        <v>2691</v>
      </c>
      <c r="AL180" s="19" t="s">
        <v>2692</v>
      </c>
      <c r="AM180" s="19" t="s">
        <v>2693</v>
      </c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</row>
    <row r="181" spans="1:57" hidden="1">
      <c r="A181" s="48"/>
      <c r="B181" s="49" t="s">
        <v>4855</v>
      </c>
      <c r="C181" s="67">
        <v>6</v>
      </c>
      <c r="D181" s="19" t="s">
        <v>3398</v>
      </c>
      <c r="E181" s="19" t="s">
        <v>3399</v>
      </c>
      <c r="F181" s="19" t="s">
        <v>3400</v>
      </c>
      <c r="G181" s="19" t="s">
        <v>3401</v>
      </c>
      <c r="H181" s="19" t="s">
        <v>3402</v>
      </c>
      <c r="I181" s="19" t="s">
        <v>3403</v>
      </c>
      <c r="AN181" s="19" t="s">
        <v>3398</v>
      </c>
      <c r="AO181" s="19" t="s">
        <v>3399</v>
      </c>
      <c r="AP181" s="19" t="s">
        <v>3400</v>
      </c>
      <c r="AQ181" s="19" t="s">
        <v>3401</v>
      </c>
      <c r="AR181" s="19" t="s">
        <v>3402</v>
      </c>
      <c r="AS181" s="19" t="s">
        <v>3403</v>
      </c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</row>
    <row r="182" spans="1:57" hidden="1">
      <c r="A182" s="48"/>
      <c r="B182" s="49" t="s">
        <v>4856</v>
      </c>
      <c r="C182" s="67">
        <v>7</v>
      </c>
      <c r="D182" s="19" t="s">
        <v>3888</v>
      </c>
      <c r="E182" s="19" t="s">
        <v>3889</v>
      </c>
      <c r="F182" s="19" t="s">
        <v>3890</v>
      </c>
      <c r="G182" s="19" t="s">
        <v>3891</v>
      </c>
      <c r="H182" s="19" t="s">
        <v>3892</v>
      </c>
      <c r="I182" s="19" t="s">
        <v>3893</v>
      </c>
      <c r="AT182" s="19" t="s">
        <v>3888</v>
      </c>
      <c r="AU182" s="19" t="s">
        <v>3889</v>
      </c>
      <c r="AV182" s="19" t="s">
        <v>3890</v>
      </c>
      <c r="AW182" s="19" t="s">
        <v>3891</v>
      </c>
      <c r="AX182" s="19" t="s">
        <v>3892</v>
      </c>
      <c r="AY182" s="19" t="s">
        <v>3893</v>
      </c>
      <c r="AZ182" s="72"/>
      <c r="BA182" s="72"/>
      <c r="BB182" s="72"/>
      <c r="BC182" s="72"/>
      <c r="BD182" s="72"/>
    </row>
    <row r="183" spans="1:57" hidden="1">
      <c r="A183" s="48"/>
      <c r="B183" s="49" t="s">
        <v>4857</v>
      </c>
      <c r="C183" s="67">
        <v>8</v>
      </c>
      <c r="D183" s="19" t="s">
        <v>4378</v>
      </c>
      <c r="E183" s="19" t="s">
        <v>4379</v>
      </c>
      <c r="F183" s="19" t="s">
        <v>4380</v>
      </c>
      <c r="G183" s="19" t="s">
        <v>4381</v>
      </c>
      <c r="H183" s="19" t="s">
        <v>4382</v>
      </c>
      <c r="I183" s="19" t="s">
        <v>4383</v>
      </c>
      <c r="AZ183" s="19" t="s">
        <v>4378</v>
      </c>
      <c r="BA183" s="19" t="s">
        <v>4379</v>
      </c>
      <c r="BB183" s="19" t="s">
        <v>4380</v>
      </c>
      <c r="BC183" s="19" t="s">
        <v>4381</v>
      </c>
      <c r="BD183" s="19" t="s">
        <v>4382</v>
      </c>
      <c r="BE183" s="19" t="s">
        <v>4383</v>
      </c>
    </row>
    <row r="184" spans="1:57" hidden="1">
      <c r="A184" s="44" t="s">
        <v>4858</v>
      </c>
      <c r="B184" s="50"/>
      <c r="C184" s="67">
        <v>9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</row>
    <row r="185" spans="1:57" hidden="1">
      <c r="A185" s="44"/>
      <c r="B185" s="49" t="s">
        <v>4859</v>
      </c>
      <c r="C185" s="67">
        <v>10</v>
      </c>
      <c r="D185" s="19" t="s">
        <v>214</v>
      </c>
      <c r="E185" s="19" t="s">
        <v>215</v>
      </c>
      <c r="F185" s="19" t="s">
        <v>216</v>
      </c>
      <c r="G185" s="19" t="s">
        <v>217</v>
      </c>
      <c r="H185" s="19" t="s">
        <v>218</v>
      </c>
      <c r="I185" s="19" t="s">
        <v>219</v>
      </c>
      <c r="J185" s="19" t="s">
        <v>704</v>
      </c>
      <c r="K185" s="19" t="s">
        <v>705</v>
      </c>
      <c r="L185" s="19" t="s">
        <v>706</v>
      </c>
      <c r="M185" s="19" t="s">
        <v>707</v>
      </c>
      <c r="N185" s="19" t="s">
        <v>708</v>
      </c>
      <c r="O185" s="19" t="s">
        <v>709</v>
      </c>
      <c r="P185" s="19" t="s">
        <v>1194</v>
      </c>
      <c r="Q185" s="19" t="s">
        <v>1195</v>
      </c>
      <c r="R185" s="19" t="s">
        <v>1196</v>
      </c>
      <c r="S185" s="19" t="s">
        <v>1197</v>
      </c>
      <c r="T185" s="19" t="s">
        <v>1198</v>
      </c>
      <c r="U185" s="19" t="s">
        <v>1199</v>
      </c>
      <c r="V185" s="19" t="s">
        <v>1684</v>
      </c>
      <c r="W185" s="19" t="s">
        <v>1685</v>
      </c>
      <c r="X185" s="19" t="s">
        <v>1686</v>
      </c>
      <c r="Y185" s="19" t="s">
        <v>1687</v>
      </c>
      <c r="Z185" s="19" t="s">
        <v>1688</v>
      </c>
      <c r="AA185" s="19" t="s">
        <v>1689</v>
      </c>
      <c r="AB185" s="19" t="s">
        <v>2174</v>
      </c>
      <c r="AC185" s="19" t="s">
        <v>2175</v>
      </c>
      <c r="AD185" s="19" t="s">
        <v>2176</v>
      </c>
      <c r="AE185" s="19" t="s">
        <v>2177</v>
      </c>
      <c r="AF185" s="19" t="s">
        <v>2178</v>
      </c>
      <c r="AG185" s="19" t="s">
        <v>2179</v>
      </c>
      <c r="AH185" s="19" t="s">
        <v>2694</v>
      </c>
      <c r="AI185" s="19" t="s">
        <v>2695</v>
      </c>
      <c r="AJ185" s="19" t="s">
        <v>2696</v>
      </c>
      <c r="AK185" s="19" t="s">
        <v>2697</v>
      </c>
      <c r="AL185" s="19" t="s">
        <v>2698</v>
      </c>
      <c r="AM185" s="19" t="s">
        <v>2699</v>
      </c>
      <c r="AN185" s="19" t="s">
        <v>3404</v>
      </c>
      <c r="AO185" s="19" t="s">
        <v>3405</v>
      </c>
      <c r="AP185" s="19" t="s">
        <v>3406</v>
      </c>
      <c r="AQ185" s="19" t="s">
        <v>3407</v>
      </c>
      <c r="AR185" s="19" t="s">
        <v>3408</v>
      </c>
      <c r="AS185" s="19" t="s">
        <v>3409</v>
      </c>
      <c r="AT185" s="19" t="s">
        <v>3894</v>
      </c>
      <c r="AU185" s="19" t="s">
        <v>3895</v>
      </c>
      <c r="AV185" s="19" t="s">
        <v>3896</v>
      </c>
      <c r="AW185" s="19" t="s">
        <v>3897</v>
      </c>
      <c r="AX185" s="19" t="s">
        <v>3898</v>
      </c>
      <c r="AY185" s="19" t="s">
        <v>3899</v>
      </c>
      <c r="AZ185" s="19" t="s">
        <v>4384</v>
      </c>
      <c r="BA185" s="19" t="s">
        <v>4385</v>
      </c>
      <c r="BB185" s="19" t="s">
        <v>4386</v>
      </c>
      <c r="BC185" s="19" t="s">
        <v>4387</v>
      </c>
      <c r="BD185" s="19" t="s">
        <v>4388</v>
      </c>
      <c r="BE185" s="19" t="s">
        <v>4389</v>
      </c>
    </row>
    <row r="186" spans="1:57" hidden="1">
      <c r="A186" s="48"/>
      <c r="B186" s="51" t="s">
        <v>4860</v>
      </c>
      <c r="C186" s="67">
        <v>11</v>
      </c>
      <c r="D186" s="19" t="s">
        <v>220</v>
      </c>
      <c r="E186" s="19" t="s">
        <v>221</v>
      </c>
      <c r="F186" s="19" t="s">
        <v>222</v>
      </c>
      <c r="G186" s="19" t="s">
        <v>223</v>
      </c>
      <c r="H186" s="19" t="s">
        <v>224</v>
      </c>
      <c r="I186" s="19" t="s">
        <v>225</v>
      </c>
      <c r="J186" s="19" t="s">
        <v>710</v>
      </c>
      <c r="K186" s="19" t="s">
        <v>711</v>
      </c>
      <c r="L186" s="19" t="s">
        <v>712</v>
      </c>
      <c r="M186" s="19" t="s">
        <v>713</v>
      </c>
      <c r="N186" s="19" t="s">
        <v>714</v>
      </c>
      <c r="O186" s="19" t="s">
        <v>715</v>
      </c>
      <c r="P186" s="19" t="s">
        <v>1200</v>
      </c>
      <c r="Q186" s="19" t="s">
        <v>1201</v>
      </c>
      <c r="R186" s="19" t="s">
        <v>1202</v>
      </c>
      <c r="S186" s="19" t="s">
        <v>1203</v>
      </c>
      <c r="T186" s="19" t="s">
        <v>1204</v>
      </c>
      <c r="U186" s="19" t="s">
        <v>1205</v>
      </c>
      <c r="V186" s="19" t="s">
        <v>1690</v>
      </c>
      <c r="W186" s="19" t="s">
        <v>1691</v>
      </c>
      <c r="X186" s="19" t="s">
        <v>1692</v>
      </c>
      <c r="Y186" s="19" t="s">
        <v>1693</v>
      </c>
      <c r="Z186" s="19" t="s">
        <v>1694</v>
      </c>
      <c r="AA186" s="19" t="s">
        <v>1695</v>
      </c>
      <c r="AB186" s="19" t="s">
        <v>2180</v>
      </c>
      <c r="AC186" s="19" t="s">
        <v>2181</v>
      </c>
      <c r="AD186" s="19" t="s">
        <v>2182</v>
      </c>
      <c r="AE186" s="19" t="s">
        <v>2183</v>
      </c>
      <c r="AF186" s="19" t="s">
        <v>2184</v>
      </c>
      <c r="AG186" s="19" t="s">
        <v>2185</v>
      </c>
      <c r="AH186" s="19" t="s">
        <v>2700</v>
      </c>
      <c r="AI186" s="19" t="s">
        <v>2701</v>
      </c>
      <c r="AJ186" s="19" t="s">
        <v>2702</v>
      </c>
      <c r="AK186" s="19" t="s">
        <v>2703</v>
      </c>
      <c r="AL186" s="19" t="s">
        <v>2704</v>
      </c>
      <c r="AM186" s="19" t="s">
        <v>2705</v>
      </c>
      <c r="AN186" s="19" t="s">
        <v>3410</v>
      </c>
      <c r="AO186" s="19" t="s">
        <v>3411</v>
      </c>
      <c r="AP186" s="19" t="s">
        <v>3412</v>
      </c>
      <c r="AQ186" s="19" t="s">
        <v>3413</v>
      </c>
      <c r="AR186" s="19" t="s">
        <v>3414</v>
      </c>
      <c r="AS186" s="19" t="s">
        <v>3415</v>
      </c>
      <c r="AT186" s="19" t="s">
        <v>3900</v>
      </c>
      <c r="AU186" s="19" t="s">
        <v>3901</v>
      </c>
      <c r="AV186" s="19" t="s">
        <v>3902</v>
      </c>
      <c r="AW186" s="19" t="s">
        <v>3903</v>
      </c>
      <c r="AX186" s="19" t="s">
        <v>3904</v>
      </c>
      <c r="AY186" s="19" t="s">
        <v>3905</v>
      </c>
      <c r="AZ186" s="19" t="s">
        <v>4390</v>
      </c>
      <c r="BA186" s="19" t="s">
        <v>4391</v>
      </c>
      <c r="BB186" s="19" t="s">
        <v>4392</v>
      </c>
      <c r="BC186" s="19" t="s">
        <v>4393</v>
      </c>
      <c r="BD186" s="19" t="s">
        <v>4394</v>
      </c>
      <c r="BE186" s="19" t="s">
        <v>4395</v>
      </c>
    </row>
    <row r="187" spans="1:57" hidden="1">
      <c r="A187" s="48"/>
      <c r="B187" s="51" t="s">
        <v>4861</v>
      </c>
      <c r="C187" s="67">
        <v>12</v>
      </c>
      <c r="D187" s="19" t="s">
        <v>226</v>
      </c>
      <c r="E187" s="19" t="s">
        <v>227</v>
      </c>
      <c r="F187" s="19" t="s">
        <v>228</v>
      </c>
      <c r="G187" s="19" t="s">
        <v>229</v>
      </c>
      <c r="H187" s="19" t="s">
        <v>230</v>
      </c>
      <c r="I187" s="19" t="s">
        <v>231</v>
      </c>
      <c r="J187" s="19" t="s">
        <v>716</v>
      </c>
      <c r="K187" s="19" t="s">
        <v>717</v>
      </c>
      <c r="L187" s="19" t="s">
        <v>718</v>
      </c>
      <c r="M187" s="19" t="s">
        <v>719</v>
      </c>
      <c r="N187" s="19" t="s">
        <v>720</v>
      </c>
      <c r="O187" s="19" t="s">
        <v>721</v>
      </c>
      <c r="P187" s="19" t="s">
        <v>1206</v>
      </c>
      <c r="Q187" s="19" t="s">
        <v>1207</v>
      </c>
      <c r="R187" s="19" t="s">
        <v>1208</v>
      </c>
      <c r="S187" s="19" t="s">
        <v>1209</v>
      </c>
      <c r="T187" s="19" t="s">
        <v>1210</v>
      </c>
      <c r="U187" s="19" t="s">
        <v>1211</v>
      </c>
      <c r="V187" s="19" t="s">
        <v>1696</v>
      </c>
      <c r="W187" s="19" t="s">
        <v>1697</v>
      </c>
      <c r="X187" s="19" t="s">
        <v>1698</v>
      </c>
      <c r="Y187" s="19" t="s">
        <v>1699</v>
      </c>
      <c r="Z187" s="19" t="s">
        <v>1700</v>
      </c>
      <c r="AA187" s="19" t="s">
        <v>1701</v>
      </c>
      <c r="AB187" s="19" t="s">
        <v>2186</v>
      </c>
      <c r="AC187" s="19" t="s">
        <v>2187</v>
      </c>
      <c r="AD187" s="19" t="s">
        <v>2188</v>
      </c>
      <c r="AE187" s="19" t="s">
        <v>2189</v>
      </c>
      <c r="AF187" s="19" t="s">
        <v>2190</v>
      </c>
      <c r="AG187" s="19" t="s">
        <v>2191</v>
      </c>
      <c r="AH187" s="19" t="s">
        <v>2706</v>
      </c>
      <c r="AI187" s="19" t="s">
        <v>2707</v>
      </c>
      <c r="AJ187" s="19" t="s">
        <v>2708</v>
      </c>
      <c r="AK187" s="19" t="s">
        <v>2709</v>
      </c>
      <c r="AL187" s="19" t="s">
        <v>2710</v>
      </c>
      <c r="AM187" s="19" t="s">
        <v>2711</v>
      </c>
      <c r="AN187" s="19" t="s">
        <v>3416</v>
      </c>
      <c r="AO187" s="19" t="s">
        <v>3417</v>
      </c>
      <c r="AP187" s="19" t="s">
        <v>3418</v>
      </c>
      <c r="AQ187" s="19" t="s">
        <v>3419</v>
      </c>
      <c r="AR187" s="19" t="s">
        <v>3420</v>
      </c>
      <c r="AS187" s="19" t="s">
        <v>3421</v>
      </c>
      <c r="AT187" s="19" t="s">
        <v>3906</v>
      </c>
      <c r="AU187" s="19" t="s">
        <v>3907</v>
      </c>
      <c r="AV187" s="19" t="s">
        <v>3908</v>
      </c>
      <c r="AW187" s="19" t="s">
        <v>3909</v>
      </c>
      <c r="AX187" s="19" t="s">
        <v>3910</v>
      </c>
      <c r="AY187" s="19" t="s">
        <v>3911</v>
      </c>
      <c r="AZ187" s="19" t="s">
        <v>4396</v>
      </c>
      <c r="BA187" s="19" t="s">
        <v>4397</v>
      </c>
      <c r="BB187" s="19" t="s">
        <v>4398</v>
      </c>
      <c r="BC187" s="19" t="s">
        <v>4399</v>
      </c>
      <c r="BD187" s="19" t="s">
        <v>4400</v>
      </c>
      <c r="BE187" s="19" t="s">
        <v>4401</v>
      </c>
    </row>
    <row r="188" spans="1:57" hidden="1">
      <c r="A188" s="48"/>
      <c r="B188" s="52" t="s">
        <v>4862</v>
      </c>
      <c r="C188" s="67">
        <v>13</v>
      </c>
      <c r="D188" s="19" t="s">
        <v>232</v>
      </c>
      <c r="E188" s="19" t="s">
        <v>233</v>
      </c>
      <c r="F188" s="19" t="s">
        <v>234</v>
      </c>
      <c r="G188" s="19" t="s">
        <v>235</v>
      </c>
      <c r="H188" s="19" t="s">
        <v>236</v>
      </c>
      <c r="I188" s="19" t="s">
        <v>237</v>
      </c>
      <c r="J188" s="19" t="s">
        <v>722</v>
      </c>
      <c r="K188" s="19" t="s">
        <v>723</v>
      </c>
      <c r="L188" s="19" t="s">
        <v>724</v>
      </c>
      <c r="M188" s="19" t="s">
        <v>725</v>
      </c>
      <c r="N188" s="19" t="s">
        <v>726</v>
      </c>
      <c r="O188" s="19" t="s">
        <v>727</v>
      </c>
      <c r="P188" s="19" t="s">
        <v>1212</v>
      </c>
      <c r="Q188" s="19" t="s">
        <v>1213</v>
      </c>
      <c r="R188" s="19" t="s">
        <v>1214</v>
      </c>
      <c r="S188" s="19" t="s">
        <v>1215</v>
      </c>
      <c r="T188" s="19" t="s">
        <v>1216</v>
      </c>
      <c r="U188" s="19" t="s">
        <v>1217</v>
      </c>
      <c r="V188" s="19" t="s">
        <v>1702</v>
      </c>
      <c r="W188" s="19" t="s">
        <v>1703</v>
      </c>
      <c r="X188" s="19" t="s">
        <v>1704</v>
      </c>
      <c r="Y188" s="19" t="s">
        <v>1705</v>
      </c>
      <c r="Z188" s="19" t="s">
        <v>1706</v>
      </c>
      <c r="AA188" s="19" t="s">
        <v>1707</v>
      </c>
      <c r="AB188" s="19" t="s">
        <v>2192</v>
      </c>
      <c r="AC188" s="19" t="s">
        <v>2193</v>
      </c>
      <c r="AD188" s="19" t="s">
        <v>2194</v>
      </c>
      <c r="AE188" s="19" t="s">
        <v>2195</v>
      </c>
      <c r="AF188" s="19" t="s">
        <v>2196</v>
      </c>
      <c r="AG188" s="19" t="s">
        <v>2197</v>
      </c>
      <c r="AH188" s="19" t="s">
        <v>2712</v>
      </c>
      <c r="AI188" s="19" t="s">
        <v>2713</v>
      </c>
      <c r="AJ188" s="19" t="s">
        <v>2714</v>
      </c>
      <c r="AK188" s="19" t="s">
        <v>2715</v>
      </c>
      <c r="AL188" s="19" t="s">
        <v>2716</v>
      </c>
      <c r="AM188" s="19" t="s">
        <v>2717</v>
      </c>
      <c r="AN188" s="19" t="s">
        <v>3422</v>
      </c>
      <c r="AO188" s="19" t="s">
        <v>3423</v>
      </c>
      <c r="AP188" s="19" t="s">
        <v>3424</v>
      </c>
      <c r="AQ188" s="19" t="s">
        <v>3425</v>
      </c>
      <c r="AR188" s="19" t="s">
        <v>3426</v>
      </c>
      <c r="AS188" s="19" t="s">
        <v>3427</v>
      </c>
      <c r="AT188" s="19" t="s">
        <v>3912</v>
      </c>
      <c r="AU188" s="19" t="s">
        <v>3913</v>
      </c>
      <c r="AV188" s="19" t="s">
        <v>3914</v>
      </c>
      <c r="AW188" s="19" t="s">
        <v>3915</v>
      </c>
      <c r="AX188" s="19" t="s">
        <v>3916</v>
      </c>
      <c r="AY188" s="19" t="s">
        <v>3917</v>
      </c>
      <c r="AZ188" s="19" t="s">
        <v>4402</v>
      </c>
      <c r="BA188" s="19" t="s">
        <v>4403</v>
      </c>
      <c r="BB188" s="19" t="s">
        <v>4404</v>
      </c>
      <c r="BC188" s="19" t="s">
        <v>4405</v>
      </c>
      <c r="BD188" s="19" t="s">
        <v>4406</v>
      </c>
      <c r="BE188" s="19" t="s">
        <v>4407</v>
      </c>
    </row>
    <row r="189" spans="1:57" hidden="1">
      <c r="A189" s="48"/>
      <c r="B189" s="52" t="s">
        <v>4863</v>
      </c>
      <c r="C189" s="67">
        <v>14</v>
      </c>
      <c r="D189" s="19" t="s">
        <v>238</v>
      </c>
      <c r="E189" s="19" t="s">
        <v>239</v>
      </c>
      <c r="F189" s="19" t="s">
        <v>240</v>
      </c>
      <c r="G189" s="19" t="s">
        <v>241</v>
      </c>
      <c r="H189" s="19" t="s">
        <v>242</v>
      </c>
      <c r="I189" s="19" t="s">
        <v>243</v>
      </c>
      <c r="J189" s="19" t="s">
        <v>728</v>
      </c>
      <c r="K189" s="19" t="s">
        <v>729</v>
      </c>
      <c r="L189" s="19" t="s">
        <v>730</v>
      </c>
      <c r="M189" s="19" t="s">
        <v>731</v>
      </c>
      <c r="N189" s="19" t="s">
        <v>732</v>
      </c>
      <c r="O189" s="19" t="s">
        <v>733</v>
      </c>
      <c r="P189" s="19" t="s">
        <v>1218</v>
      </c>
      <c r="Q189" s="19" t="s">
        <v>1219</v>
      </c>
      <c r="R189" s="19" t="s">
        <v>1220</v>
      </c>
      <c r="S189" s="19" t="s">
        <v>1221</v>
      </c>
      <c r="T189" s="19" t="s">
        <v>1222</v>
      </c>
      <c r="U189" s="19" t="s">
        <v>1223</v>
      </c>
      <c r="V189" s="19" t="s">
        <v>1708</v>
      </c>
      <c r="W189" s="19" t="s">
        <v>1709</v>
      </c>
      <c r="X189" s="19" t="s">
        <v>1710</v>
      </c>
      <c r="Y189" s="19" t="s">
        <v>1711</v>
      </c>
      <c r="Z189" s="19" t="s">
        <v>1712</v>
      </c>
      <c r="AA189" s="19" t="s">
        <v>1713</v>
      </c>
      <c r="AB189" s="19" t="s">
        <v>2198</v>
      </c>
      <c r="AC189" s="19" t="s">
        <v>2199</v>
      </c>
      <c r="AD189" s="19" t="s">
        <v>2200</v>
      </c>
      <c r="AE189" s="19" t="s">
        <v>2201</v>
      </c>
      <c r="AF189" s="19" t="s">
        <v>2202</v>
      </c>
      <c r="AG189" s="19" t="s">
        <v>2203</v>
      </c>
      <c r="AH189" s="19" t="s">
        <v>2938</v>
      </c>
      <c r="AI189" s="19" t="s">
        <v>2939</v>
      </c>
      <c r="AJ189" s="19" t="s">
        <v>2940</v>
      </c>
      <c r="AK189" s="19" t="s">
        <v>2941</v>
      </c>
      <c r="AL189" s="19" t="s">
        <v>2942</v>
      </c>
      <c r="AM189" s="19" t="s">
        <v>2943</v>
      </c>
      <c r="AN189" s="19" t="s">
        <v>3428</v>
      </c>
      <c r="AO189" s="19" t="s">
        <v>3429</v>
      </c>
      <c r="AP189" s="19" t="s">
        <v>3430</v>
      </c>
      <c r="AQ189" s="19" t="s">
        <v>3431</v>
      </c>
      <c r="AR189" s="19" t="s">
        <v>3432</v>
      </c>
      <c r="AS189" s="19" t="s">
        <v>3433</v>
      </c>
      <c r="AT189" s="19" t="s">
        <v>3918</v>
      </c>
      <c r="AU189" s="19" t="s">
        <v>3919</v>
      </c>
      <c r="AV189" s="19" t="s">
        <v>3920</v>
      </c>
      <c r="AW189" s="19" t="s">
        <v>3921</v>
      </c>
      <c r="AX189" s="19" t="s">
        <v>3922</v>
      </c>
      <c r="AY189" s="19" t="s">
        <v>3923</v>
      </c>
      <c r="AZ189" s="19" t="s">
        <v>4408</v>
      </c>
      <c r="BA189" s="19" t="s">
        <v>4409</v>
      </c>
      <c r="BB189" s="19" t="s">
        <v>4410</v>
      </c>
      <c r="BC189" s="19" t="s">
        <v>4411</v>
      </c>
      <c r="BD189" s="19" t="s">
        <v>4412</v>
      </c>
      <c r="BE189" s="19" t="s">
        <v>4413</v>
      </c>
    </row>
    <row r="190" spans="1:57" hidden="1">
      <c r="A190" s="48"/>
      <c r="B190" s="51" t="s">
        <v>4864</v>
      </c>
      <c r="C190" s="67">
        <v>15</v>
      </c>
      <c r="D190" s="19" t="s">
        <v>244</v>
      </c>
      <c r="E190" s="19" t="s">
        <v>245</v>
      </c>
      <c r="F190" s="19" t="s">
        <v>246</v>
      </c>
      <c r="G190" s="19" t="s">
        <v>247</v>
      </c>
      <c r="H190" s="19" t="s">
        <v>248</v>
      </c>
      <c r="I190" s="19" t="s">
        <v>249</v>
      </c>
      <c r="J190" s="19" t="s">
        <v>734</v>
      </c>
      <c r="K190" s="19" t="s">
        <v>735</v>
      </c>
      <c r="L190" s="19" t="s">
        <v>736</v>
      </c>
      <c r="M190" s="19" t="s">
        <v>737</v>
      </c>
      <c r="N190" s="19" t="s">
        <v>738</v>
      </c>
      <c r="O190" s="19" t="s">
        <v>739</v>
      </c>
      <c r="P190" s="19" t="s">
        <v>1224</v>
      </c>
      <c r="Q190" s="19" t="s">
        <v>1225</v>
      </c>
      <c r="R190" s="19" t="s">
        <v>1226</v>
      </c>
      <c r="S190" s="19" t="s">
        <v>1227</v>
      </c>
      <c r="T190" s="19" t="s">
        <v>1228</v>
      </c>
      <c r="U190" s="19" t="s">
        <v>1229</v>
      </c>
      <c r="V190" s="19" t="s">
        <v>1714</v>
      </c>
      <c r="W190" s="19" t="s">
        <v>1715</v>
      </c>
      <c r="X190" s="19" t="s">
        <v>1716</v>
      </c>
      <c r="Y190" s="19" t="s">
        <v>1717</v>
      </c>
      <c r="Z190" s="19" t="s">
        <v>1718</v>
      </c>
      <c r="AA190" s="19" t="s">
        <v>1719</v>
      </c>
      <c r="AB190" s="19" t="s">
        <v>2204</v>
      </c>
      <c r="AC190" s="19" t="s">
        <v>2205</v>
      </c>
      <c r="AD190" s="19" t="s">
        <v>2206</v>
      </c>
      <c r="AE190" s="19" t="s">
        <v>2207</v>
      </c>
      <c r="AF190" s="19" t="s">
        <v>2208</v>
      </c>
      <c r="AG190" s="19" t="s">
        <v>2209</v>
      </c>
      <c r="AH190" s="19" t="s">
        <v>2944</v>
      </c>
      <c r="AI190" s="19" t="s">
        <v>2945</v>
      </c>
      <c r="AJ190" s="19" t="s">
        <v>2946</v>
      </c>
      <c r="AK190" s="19" t="s">
        <v>2947</v>
      </c>
      <c r="AL190" s="19" t="s">
        <v>2948</v>
      </c>
      <c r="AM190" s="19" t="s">
        <v>2949</v>
      </c>
      <c r="AN190" s="19" t="s">
        <v>3434</v>
      </c>
      <c r="AO190" s="19" t="s">
        <v>3435</v>
      </c>
      <c r="AP190" s="19" t="s">
        <v>3436</v>
      </c>
      <c r="AQ190" s="19" t="s">
        <v>3437</v>
      </c>
      <c r="AR190" s="19" t="s">
        <v>3438</v>
      </c>
      <c r="AS190" s="19" t="s">
        <v>3439</v>
      </c>
      <c r="AT190" s="19" t="s">
        <v>3924</v>
      </c>
      <c r="AU190" s="19" t="s">
        <v>3925</v>
      </c>
      <c r="AV190" s="19" t="s">
        <v>3926</v>
      </c>
      <c r="AW190" s="19" t="s">
        <v>3927</v>
      </c>
      <c r="AX190" s="19" t="s">
        <v>3928</v>
      </c>
      <c r="AY190" s="19" t="s">
        <v>3929</v>
      </c>
      <c r="AZ190" s="19" t="s">
        <v>4414</v>
      </c>
      <c r="BA190" s="19" t="s">
        <v>4415</v>
      </c>
      <c r="BB190" s="19" t="s">
        <v>4416</v>
      </c>
      <c r="BC190" s="19" t="s">
        <v>4417</v>
      </c>
      <c r="BD190" s="19" t="s">
        <v>4418</v>
      </c>
      <c r="BE190" s="19" t="s">
        <v>4419</v>
      </c>
    </row>
    <row r="191" spans="1:57" hidden="1">
      <c r="A191" s="48"/>
      <c r="B191" s="52" t="s">
        <v>4865</v>
      </c>
      <c r="C191" s="67">
        <v>16</v>
      </c>
      <c r="D191" s="19" t="s">
        <v>250</v>
      </c>
      <c r="E191" s="19" t="s">
        <v>251</v>
      </c>
      <c r="F191" s="19" t="s">
        <v>252</v>
      </c>
      <c r="G191" s="19" t="s">
        <v>253</v>
      </c>
      <c r="H191" s="19" t="s">
        <v>254</v>
      </c>
      <c r="I191" s="19" t="s">
        <v>255</v>
      </c>
      <c r="J191" s="19" t="s">
        <v>740</v>
      </c>
      <c r="K191" s="19" t="s">
        <v>741</v>
      </c>
      <c r="L191" s="19" t="s">
        <v>742</v>
      </c>
      <c r="M191" s="19" t="s">
        <v>743</v>
      </c>
      <c r="N191" s="19" t="s">
        <v>744</v>
      </c>
      <c r="O191" s="19" t="s">
        <v>745</v>
      </c>
      <c r="P191" s="19" t="s">
        <v>1230</v>
      </c>
      <c r="Q191" s="19" t="s">
        <v>1231</v>
      </c>
      <c r="R191" s="19" t="s">
        <v>1232</v>
      </c>
      <c r="S191" s="19" t="s">
        <v>1233</v>
      </c>
      <c r="T191" s="19" t="s">
        <v>1234</v>
      </c>
      <c r="U191" s="19" t="s">
        <v>1235</v>
      </c>
      <c r="V191" s="19" t="s">
        <v>1720</v>
      </c>
      <c r="W191" s="19" t="s">
        <v>1721</v>
      </c>
      <c r="X191" s="19" t="s">
        <v>1722</v>
      </c>
      <c r="Y191" s="19" t="s">
        <v>1723</v>
      </c>
      <c r="Z191" s="19" t="s">
        <v>1724</v>
      </c>
      <c r="AA191" s="19" t="s">
        <v>1725</v>
      </c>
      <c r="AB191" s="19" t="s">
        <v>2210</v>
      </c>
      <c r="AC191" s="19" t="s">
        <v>2211</v>
      </c>
      <c r="AD191" s="19" t="s">
        <v>2212</v>
      </c>
      <c r="AE191" s="19" t="s">
        <v>2213</v>
      </c>
      <c r="AF191" s="19" t="s">
        <v>2214</v>
      </c>
      <c r="AG191" s="19" t="s">
        <v>2215</v>
      </c>
      <c r="AH191" s="19" t="s">
        <v>2950</v>
      </c>
      <c r="AI191" s="19" t="s">
        <v>2951</v>
      </c>
      <c r="AJ191" s="19" t="s">
        <v>2952</v>
      </c>
      <c r="AK191" s="19" t="s">
        <v>2953</v>
      </c>
      <c r="AL191" s="19" t="s">
        <v>2954</v>
      </c>
      <c r="AM191" s="19" t="s">
        <v>2955</v>
      </c>
      <c r="AN191" s="19" t="s">
        <v>3440</v>
      </c>
      <c r="AO191" s="19" t="s">
        <v>3441</v>
      </c>
      <c r="AP191" s="19" t="s">
        <v>3442</v>
      </c>
      <c r="AQ191" s="19" t="s">
        <v>3443</v>
      </c>
      <c r="AR191" s="19" t="s">
        <v>3444</v>
      </c>
      <c r="AS191" s="19" t="s">
        <v>3445</v>
      </c>
      <c r="AT191" s="19" t="s">
        <v>3930</v>
      </c>
      <c r="AU191" s="19" t="s">
        <v>3931</v>
      </c>
      <c r="AV191" s="19" t="s">
        <v>3932</v>
      </c>
      <c r="AW191" s="19" t="s">
        <v>3933</v>
      </c>
      <c r="AX191" s="19" t="s">
        <v>3934</v>
      </c>
      <c r="AY191" s="19" t="s">
        <v>3935</v>
      </c>
      <c r="AZ191" s="19" t="s">
        <v>4420</v>
      </c>
      <c r="BA191" s="19" t="s">
        <v>4421</v>
      </c>
      <c r="BB191" s="19" t="s">
        <v>4422</v>
      </c>
      <c r="BC191" s="19" t="s">
        <v>4423</v>
      </c>
      <c r="BD191" s="19" t="s">
        <v>4424</v>
      </c>
      <c r="BE191" s="19" t="s">
        <v>4425</v>
      </c>
    </row>
    <row r="192" spans="1:57" hidden="1">
      <c r="A192" s="48"/>
      <c r="B192" s="52" t="s">
        <v>4866</v>
      </c>
      <c r="C192" s="67">
        <v>17</v>
      </c>
      <c r="D192" s="19" t="s">
        <v>256</v>
      </c>
      <c r="E192" s="19" t="s">
        <v>257</v>
      </c>
      <c r="F192" s="19" t="s">
        <v>258</v>
      </c>
      <c r="G192" s="19" t="s">
        <v>259</v>
      </c>
      <c r="H192" s="19" t="s">
        <v>260</v>
      </c>
      <c r="I192" s="19" t="s">
        <v>261</v>
      </c>
      <c r="J192" s="19" t="s">
        <v>746</v>
      </c>
      <c r="K192" s="19" t="s">
        <v>747</v>
      </c>
      <c r="L192" s="19" t="s">
        <v>748</v>
      </c>
      <c r="M192" s="19" t="s">
        <v>749</v>
      </c>
      <c r="N192" s="19" t="s">
        <v>750</v>
      </c>
      <c r="O192" s="19" t="s">
        <v>751</v>
      </c>
      <c r="P192" s="19" t="s">
        <v>1236</v>
      </c>
      <c r="Q192" s="19" t="s">
        <v>1237</v>
      </c>
      <c r="R192" s="19" t="s">
        <v>1238</v>
      </c>
      <c r="S192" s="19" t="s">
        <v>1239</v>
      </c>
      <c r="T192" s="19" t="s">
        <v>1240</v>
      </c>
      <c r="U192" s="19" t="s">
        <v>1241</v>
      </c>
      <c r="V192" s="19" t="s">
        <v>1726</v>
      </c>
      <c r="W192" s="19" t="s">
        <v>1727</v>
      </c>
      <c r="X192" s="19" t="s">
        <v>1728</v>
      </c>
      <c r="Y192" s="19" t="s">
        <v>1729</v>
      </c>
      <c r="Z192" s="19" t="s">
        <v>1730</v>
      </c>
      <c r="AA192" s="19" t="s">
        <v>1731</v>
      </c>
      <c r="AB192" s="19" t="s">
        <v>2216</v>
      </c>
      <c r="AC192" s="19" t="s">
        <v>2217</v>
      </c>
      <c r="AD192" s="19" t="s">
        <v>2218</v>
      </c>
      <c r="AE192" s="19" t="s">
        <v>2219</v>
      </c>
      <c r="AF192" s="19" t="s">
        <v>2220</v>
      </c>
      <c r="AG192" s="19" t="s">
        <v>2221</v>
      </c>
      <c r="AH192" s="19" t="s">
        <v>2956</v>
      </c>
      <c r="AI192" s="19" t="s">
        <v>2957</v>
      </c>
      <c r="AJ192" s="19" t="s">
        <v>2958</v>
      </c>
      <c r="AK192" s="19" t="s">
        <v>2959</v>
      </c>
      <c r="AL192" s="19" t="s">
        <v>2960</v>
      </c>
      <c r="AM192" s="19" t="s">
        <v>2961</v>
      </c>
      <c r="AN192" s="19" t="s">
        <v>3446</v>
      </c>
      <c r="AO192" s="19" t="s">
        <v>3447</v>
      </c>
      <c r="AP192" s="19" t="s">
        <v>3448</v>
      </c>
      <c r="AQ192" s="19" t="s">
        <v>3449</v>
      </c>
      <c r="AR192" s="19" t="s">
        <v>3450</v>
      </c>
      <c r="AS192" s="19" t="s">
        <v>3451</v>
      </c>
      <c r="AT192" s="19" t="s">
        <v>3936</v>
      </c>
      <c r="AU192" s="19" t="s">
        <v>3937</v>
      </c>
      <c r="AV192" s="19" t="s">
        <v>3938</v>
      </c>
      <c r="AW192" s="19" t="s">
        <v>3939</v>
      </c>
      <c r="AX192" s="19" t="s">
        <v>3940</v>
      </c>
      <c r="AY192" s="19" t="s">
        <v>3941</v>
      </c>
      <c r="AZ192" s="19" t="s">
        <v>4426</v>
      </c>
      <c r="BA192" s="19" t="s">
        <v>4427</v>
      </c>
      <c r="BB192" s="19" t="s">
        <v>4428</v>
      </c>
      <c r="BC192" s="19" t="s">
        <v>4429</v>
      </c>
      <c r="BD192" s="19" t="s">
        <v>4430</v>
      </c>
      <c r="BE192" s="19" t="s">
        <v>4431</v>
      </c>
    </row>
    <row r="193" spans="1:57" hidden="1">
      <c r="A193" s="48"/>
      <c r="B193" s="49" t="s">
        <v>4867</v>
      </c>
      <c r="C193" s="67">
        <v>18</v>
      </c>
      <c r="D193" s="19" t="s">
        <v>262</v>
      </c>
      <c r="E193" s="19" t="s">
        <v>263</v>
      </c>
      <c r="F193" s="19" t="s">
        <v>264</v>
      </c>
      <c r="G193" s="19" t="s">
        <v>265</v>
      </c>
      <c r="H193" s="19" t="s">
        <v>266</v>
      </c>
      <c r="I193" s="19" t="s">
        <v>267</v>
      </c>
      <c r="J193" s="19" t="s">
        <v>752</v>
      </c>
      <c r="K193" s="19" t="s">
        <v>753</v>
      </c>
      <c r="L193" s="19" t="s">
        <v>754</v>
      </c>
      <c r="M193" s="19" t="s">
        <v>755</v>
      </c>
      <c r="N193" s="19" t="s">
        <v>756</v>
      </c>
      <c r="O193" s="19" t="s">
        <v>757</v>
      </c>
      <c r="P193" s="19" t="s">
        <v>1242</v>
      </c>
      <c r="Q193" s="19" t="s">
        <v>1243</v>
      </c>
      <c r="R193" s="19" t="s">
        <v>1244</v>
      </c>
      <c r="S193" s="19" t="s">
        <v>1245</v>
      </c>
      <c r="T193" s="19" t="s">
        <v>1246</v>
      </c>
      <c r="U193" s="19" t="s">
        <v>1247</v>
      </c>
      <c r="V193" s="19" t="s">
        <v>1732</v>
      </c>
      <c r="W193" s="19" t="s">
        <v>1733</v>
      </c>
      <c r="X193" s="19" t="s">
        <v>1734</v>
      </c>
      <c r="Y193" s="19" t="s">
        <v>1735</v>
      </c>
      <c r="Z193" s="19" t="s">
        <v>1736</v>
      </c>
      <c r="AA193" s="19" t="s">
        <v>1737</v>
      </c>
      <c r="AB193" s="19" t="s">
        <v>2222</v>
      </c>
      <c r="AC193" s="19" t="s">
        <v>2223</v>
      </c>
      <c r="AD193" s="19" t="s">
        <v>2224</v>
      </c>
      <c r="AE193" s="19" t="s">
        <v>2225</v>
      </c>
      <c r="AF193" s="19" t="s">
        <v>2226</v>
      </c>
      <c r="AG193" s="19" t="s">
        <v>2227</v>
      </c>
      <c r="AH193" s="19" t="s">
        <v>2962</v>
      </c>
      <c r="AI193" s="19" t="s">
        <v>2963</v>
      </c>
      <c r="AJ193" s="19" t="s">
        <v>2964</v>
      </c>
      <c r="AK193" s="19" t="s">
        <v>2965</v>
      </c>
      <c r="AL193" s="19" t="s">
        <v>2966</v>
      </c>
      <c r="AM193" s="19" t="s">
        <v>2967</v>
      </c>
      <c r="AN193" s="19" t="s">
        <v>3452</v>
      </c>
      <c r="AO193" s="19" t="s">
        <v>3453</v>
      </c>
      <c r="AP193" s="19" t="s">
        <v>3454</v>
      </c>
      <c r="AQ193" s="19" t="s">
        <v>3455</v>
      </c>
      <c r="AR193" s="19" t="s">
        <v>3456</v>
      </c>
      <c r="AS193" s="19" t="s">
        <v>3457</v>
      </c>
      <c r="AT193" s="19" t="s">
        <v>3942</v>
      </c>
      <c r="AU193" s="19" t="s">
        <v>3943</v>
      </c>
      <c r="AV193" s="19" t="s">
        <v>3944</v>
      </c>
      <c r="AW193" s="19" t="s">
        <v>3945</v>
      </c>
      <c r="AX193" s="19" t="s">
        <v>3946</v>
      </c>
      <c r="AY193" s="19" t="s">
        <v>3947</v>
      </c>
      <c r="AZ193" s="19" t="s">
        <v>4432</v>
      </c>
      <c r="BA193" s="19" t="s">
        <v>4433</v>
      </c>
      <c r="BB193" s="19" t="s">
        <v>4434</v>
      </c>
      <c r="BC193" s="19" t="s">
        <v>4435</v>
      </c>
      <c r="BD193" s="19" t="s">
        <v>4436</v>
      </c>
      <c r="BE193" s="19" t="s">
        <v>4437</v>
      </c>
    </row>
    <row r="194" spans="1:57" hidden="1">
      <c r="A194" s="44" t="s">
        <v>4868</v>
      </c>
      <c r="B194" s="53"/>
      <c r="C194" s="67">
        <v>19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</row>
    <row r="195" spans="1:57" hidden="1">
      <c r="A195" s="54"/>
      <c r="B195" s="49" t="s">
        <v>4869</v>
      </c>
      <c r="C195" s="67">
        <v>20</v>
      </c>
      <c r="D195" s="19" t="s">
        <v>268</v>
      </c>
      <c r="E195" s="19" t="s">
        <v>269</v>
      </c>
      <c r="F195" s="19" t="s">
        <v>270</v>
      </c>
      <c r="G195" s="19" t="s">
        <v>271</v>
      </c>
      <c r="H195" s="19" t="s">
        <v>272</v>
      </c>
      <c r="I195" s="19" t="s">
        <v>273</v>
      </c>
      <c r="J195" s="19" t="s">
        <v>758</v>
      </c>
      <c r="K195" s="19" t="s">
        <v>759</v>
      </c>
      <c r="L195" s="19" t="s">
        <v>760</v>
      </c>
      <c r="M195" s="19" t="s">
        <v>761</v>
      </c>
      <c r="N195" s="19" t="s">
        <v>762</v>
      </c>
      <c r="O195" s="19" t="s">
        <v>763</v>
      </c>
      <c r="P195" s="19" t="s">
        <v>1248</v>
      </c>
      <c r="Q195" s="19" t="s">
        <v>1249</v>
      </c>
      <c r="R195" s="19" t="s">
        <v>1250</v>
      </c>
      <c r="S195" s="19" t="s">
        <v>1251</v>
      </c>
      <c r="T195" s="19" t="s">
        <v>1252</v>
      </c>
      <c r="U195" s="19" t="s">
        <v>1253</v>
      </c>
      <c r="V195" s="19" t="s">
        <v>1738</v>
      </c>
      <c r="W195" s="19" t="s">
        <v>1739</v>
      </c>
      <c r="X195" s="19" t="s">
        <v>1740</v>
      </c>
      <c r="Y195" s="19" t="s">
        <v>1741</v>
      </c>
      <c r="Z195" s="19" t="s">
        <v>1742</v>
      </c>
      <c r="AA195" s="19" t="s">
        <v>1743</v>
      </c>
      <c r="AB195" s="19" t="s">
        <v>2228</v>
      </c>
      <c r="AC195" s="19" t="s">
        <v>2229</v>
      </c>
      <c r="AD195" s="19" t="s">
        <v>2230</v>
      </c>
      <c r="AE195" s="19" t="s">
        <v>2231</v>
      </c>
      <c r="AF195" s="19" t="s">
        <v>2232</v>
      </c>
      <c r="AG195" s="19" t="s">
        <v>2233</v>
      </c>
      <c r="AH195" s="19" t="s">
        <v>2968</v>
      </c>
      <c r="AI195" s="19" t="s">
        <v>2969</v>
      </c>
      <c r="AJ195" s="19" t="s">
        <v>2970</v>
      </c>
      <c r="AK195" s="19" t="s">
        <v>2971</v>
      </c>
      <c r="AL195" s="19" t="s">
        <v>2972</v>
      </c>
      <c r="AM195" s="19" t="s">
        <v>2973</v>
      </c>
      <c r="AN195" s="19" t="s">
        <v>3458</v>
      </c>
      <c r="AO195" s="19" t="s">
        <v>3459</v>
      </c>
      <c r="AP195" s="19" t="s">
        <v>3460</v>
      </c>
      <c r="AQ195" s="19" t="s">
        <v>3461</v>
      </c>
      <c r="AR195" s="19" t="s">
        <v>3462</v>
      </c>
      <c r="AS195" s="19" t="s">
        <v>3463</v>
      </c>
      <c r="AT195" s="19" t="s">
        <v>3948</v>
      </c>
      <c r="AU195" s="19" t="s">
        <v>3949</v>
      </c>
      <c r="AV195" s="19" t="s">
        <v>3950</v>
      </c>
      <c r="AW195" s="19" t="s">
        <v>3951</v>
      </c>
      <c r="AX195" s="19" t="s">
        <v>3952</v>
      </c>
      <c r="AY195" s="19" t="s">
        <v>3953</v>
      </c>
      <c r="AZ195" s="19" t="s">
        <v>4438</v>
      </c>
      <c r="BA195" s="19" t="s">
        <v>4439</v>
      </c>
      <c r="BB195" s="19" t="s">
        <v>4440</v>
      </c>
      <c r="BC195" s="19" t="s">
        <v>4441</v>
      </c>
      <c r="BD195" s="19" t="s">
        <v>4442</v>
      </c>
      <c r="BE195" s="19" t="s">
        <v>4443</v>
      </c>
    </row>
    <row r="196" spans="1:57" hidden="1">
      <c r="A196" s="54"/>
      <c r="B196" s="51" t="s">
        <v>4870</v>
      </c>
      <c r="C196" s="67">
        <v>21</v>
      </c>
      <c r="D196" s="19" t="s">
        <v>274</v>
      </c>
      <c r="E196" s="19" t="s">
        <v>275</v>
      </c>
      <c r="F196" s="19" t="s">
        <v>276</v>
      </c>
      <c r="G196" s="19" t="s">
        <v>277</v>
      </c>
      <c r="H196" s="19" t="s">
        <v>278</v>
      </c>
      <c r="I196" s="19" t="s">
        <v>279</v>
      </c>
      <c r="J196" s="19" t="s">
        <v>764</v>
      </c>
      <c r="K196" s="19" t="s">
        <v>765</v>
      </c>
      <c r="L196" s="19" t="s">
        <v>766</v>
      </c>
      <c r="M196" s="19" t="s">
        <v>767</v>
      </c>
      <c r="N196" s="19" t="s">
        <v>768</v>
      </c>
      <c r="O196" s="19" t="s">
        <v>769</v>
      </c>
      <c r="P196" s="19" t="s">
        <v>1254</v>
      </c>
      <c r="Q196" s="19" t="s">
        <v>1255</v>
      </c>
      <c r="R196" s="19" t="s">
        <v>1256</v>
      </c>
      <c r="S196" s="19" t="s">
        <v>1257</v>
      </c>
      <c r="T196" s="19" t="s">
        <v>1258</v>
      </c>
      <c r="U196" s="19" t="s">
        <v>1259</v>
      </c>
      <c r="V196" s="19" t="s">
        <v>1744</v>
      </c>
      <c r="W196" s="19" t="s">
        <v>1745</v>
      </c>
      <c r="X196" s="19" t="s">
        <v>1746</v>
      </c>
      <c r="Y196" s="19" t="s">
        <v>1747</v>
      </c>
      <c r="Z196" s="19" t="s">
        <v>1748</v>
      </c>
      <c r="AA196" s="19" t="s">
        <v>1749</v>
      </c>
      <c r="AB196" s="19" t="s">
        <v>2234</v>
      </c>
      <c r="AC196" s="19" t="s">
        <v>2235</v>
      </c>
      <c r="AD196" s="19" t="s">
        <v>2236</v>
      </c>
      <c r="AE196" s="19" t="s">
        <v>2237</v>
      </c>
      <c r="AF196" s="19" t="s">
        <v>2238</v>
      </c>
      <c r="AG196" s="19" t="s">
        <v>2239</v>
      </c>
      <c r="AH196" s="19" t="s">
        <v>2974</v>
      </c>
      <c r="AI196" s="19" t="s">
        <v>2975</v>
      </c>
      <c r="AJ196" s="19" t="s">
        <v>2976</v>
      </c>
      <c r="AK196" s="19" t="s">
        <v>2977</v>
      </c>
      <c r="AL196" s="19" t="s">
        <v>2978</v>
      </c>
      <c r="AM196" s="19" t="s">
        <v>2979</v>
      </c>
      <c r="AN196" s="19" t="s">
        <v>3464</v>
      </c>
      <c r="AO196" s="19" t="s">
        <v>3465</v>
      </c>
      <c r="AP196" s="19" t="s">
        <v>3466</v>
      </c>
      <c r="AQ196" s="19" t="s">
        <v>3467</v>
      </c>
      <c r="AR196" s="19" t="s">
        <v>3468</v>
      </c>
      <c r="AS196" s="19" t="s">
        <v>3469</v>
      </c>
      <c r="AT196" s="19" t="s">
        <v>3954</v>
      </c>
      <c r="AU196" s="19" t="s">
        <v>3955</v>
      </c>
      <c r="AV196" s="19" t="s">
        <v>3956</v>
      </c>
      <c r="AW196" s="19" t="s">
        <v>3957</v>
      </c>
      <c r="AX196" s="19" t="s">
        <v>3958</v>
      </c>
      <c r="AY196" s="19" t="s">
        <v>3959</v>
      </c>
      <c r="AZ196" s="19" t="s">
        <v>4444</v>
      </c>
      <c r="BA196" s="19" t="s">
        <v>4445</v>
      </c>
      <c r="BB196" s="19" t="s">
        <v>4446</v>
      </c>
      <c r="BC196" s="19" t="s">
        <v>4447</v>
      </c>
      <c r="BD196" s="19" t="s">
        <v>4448</v>
      </c>
      <c r="BE196" s="19" t="s">
        <v>4449</v>
      </c>
    </row>
    <row r="197" spans="1:57" hidden="1">
      <c r="A197" s="54"/>
      <c r="B197" s="52" t="s">
        <v>4871</v>
      </c>
      <c r="C197" s="67">
        <v>22</v>
      </c>
      <c r="D197" s="19" t="s">
        <v>280</v>
      </c>
      <c r="E197" s="19" t="s">
        <v>281</v>
      </c>
      <c r="F197" s="19" t="s">
        <v>282</v>
      </c>
      <c r="G197" s="19" t="s">
        <v>283</v>
      </c>
      <c r="H197" s="19" t="s">
        <v>284</v>
      </c>
      <c r="I197" s="19" t="s">
        <v>285</v>
      </c>
      <c r="J197" s="19" t="s">
        <v>770</v>
      </c>
      <c r="K197" s="19" t="s">
        <v>771</v>
      </c>
      <c r="L197" s="19" t="s">
        <v>772</v>
      </c>
      <c r="M197" s="19" t="s">
        <v>773</v>
      </c>
      <c r="N197" s="19" t="s">
        <v>774</v>
      </c>
      <c r="O197" s="19" t="s">
        <v>775</v>
      </c>
      <c r="P197" s="19" t="s">
        <v>1260</v>
      </c>
      <c r="Q197" s="19" t="s">
        <v>1261</v>
      </c>
      <c r="R197" s="19" t="s">
        <v>1262</v>
      </c>
      <c r="S197" s="19" t="s">
        <v>1263</v>
      </c>
      <c r="T197" s="19" t="s">
        <v>1264</v>
      </c>
      <c r="U197" s="19" t="s">
        <v>1265</v>
      </c>
      <c r="V197" s="19" t="s">
        <v>1750</v>
      </c>
      <c r="W197" s="19" t="s">
        <v>1751</v>
      </c>
      <c r="X197" s="19" t="s">
        <v>1752</v>
      </c>
      <c r="Y197" s="19" t="s">
        <v>1753</v>
      </c>
      <c r="Z197" s="19" t="s">
        <v>1754</v>
      </c>
      <c r="AA197" s="19" t="s">
        <v>1755</v>
      </c>
      <c r="AB197" s="19" t="s">
        <v>2240</v>
      </c>
      <c r="AC197" s="19" t="s">
        <v>2241</v>
      </c>
      <c r="AD197" s="19" t="s">
        <v>2468</v>
      </c>
      <c r="AE197" s="19" t="s">
        <v>2469</v>
      </c>
      <c r="AF197" s="19" t="s">
        <v>2470</v>
      </c>
      <c r="AG197" s="19" t="s">
        <v>2471</v>
      </c>
      <c r="AH197" s="19" t="s">
        <v>2980</v>
      </c>
      <c r="AI197" s="19" t="s">
        <v>2981</v>
      </c>
      <c r="AJ197" s="19" t="s">
        <v>2982</v>
      </c>
      <c r="AK197" s="19" t="s">
        <v>2983</v>
      </c>
      <c r="AL197" s="19" t="s">
        <v>2984</v>
      </c>
      <c r="AM197" s="19" t="s">
        <v>2985</v>
      </c>
      <c r="AN197" s="19" t="s">
        <v>3470</v>
      </c>
      <c r="AO197" s="19" t="s">
        <v>3471</v>
      </c>
      <c r="AP197" s="19" t="s">
        <v>3472</v>
      </c>
      <c r="AQ197" s="19" t="s">
        <v>3473</v>
      </c>
      <c r="AR197" s="19" t="s">
        <v>3474</v>
      </c>
      <c r="AS197" s="19" t="s">
        <v>3475</v>
      </c>
      <c r="AT197" s="19" t="s">
        <v>3960</v>
      </c>
      <c r="AU197" s="19" t="s">
        <v>3961</v>
      </c>
      <c r="AV197" s="19" t="s">
        <v>3962</v>
      </c>
      <c r="AW197" s="19" t="s">
        <v>3963</v>
      </c>
      <c r="AX197" s="19" t="s">
        <v>3964</v>
      </c>
      <c r="AY197" s="19" t="s">
        <v>3965</v>
      </c>
      <c r="AZ197" s="19" t="s">
        <v>4450</v>
      </c>
      <c r="BA197" s="19" t="s">
        <v>4451</v>
      </c>
      <c r="BB197" s="19" t="s">
        <v>4452</v>
      </c>
      <c r="BC197" s="19" t="s">
        <v>4453</v>
      </c>
      <c r="BD197" s="19" t="s">
        <v>4454</v>
      </c>
      <c r="BE197" s="19" t="s">
        <v>4455</v>
      </c>
    </row>
    <row r="198" spans="1:57" hidden="1">
      <c r="A198" s="54"/>
      <c r="B198" s="52" t="s">
        <v>4872</v>
      </c>
      <c r="C198" s="67">
        <v>23</v>
      </c>
      <c r="D198" s="19" t="s">
        <v>286</v>
      </c>
      <c r="E198" s="19" t="s">
        <v>287</v>
      </c>
      <c r="F198" s="19" t="s">
        <v>288</v>
      </c>
      <c r="G198" s="19" t="s">
        <v>289</v>
      </c>
      <c r="H198" s="19" t="s">
        <v>290</v>
      </c>
      <c r="I198" s="19" t="s">
        <v>291</v>
      </c>
      <c r="J198" s="19" t="s">
        <v>776</v>
      </c>
      <c r="K198" s="19" t="s">
        <v>777</v>
      </c>
      <c r="L198" s="19" t="s">
        <v>778</v>
      </c>
      <c r="M198" s="19" t="s">
        <v>779</v>
      </c>
      <c r="N198" s="19" t="s">
        <v>780</v>
      </c>
      <c r="O198" s="19" t="s">
        <v>781</v>
      </c>
      <c r="P198" s="19" t="s">
        <v>1266</v>
      </c>
      <c r="Q198" s="19" t="s">
        <v>1267</v>
      </c>
      <c r="R198" s="19" t="s">
        <v>1268</v>
      </c>
      <c r="S198" s="19" t="s">
        <v>1269</v>
      </c>
      <c r="T198" s="19" t="s">
        <v>1270</v>
      </c>
      <c r="U198" s="19" t="s">
        <v>1271</v>
      </c>
      <c r="V198" s="19" t="s">
        <v>1756</v>
      </c>
      <c r="W198" s="19" t="s">
        <v>1757</v>
      </c>
      <c r="X198" s="19" t="s">
        <v>1758</v>
      </c>
      <c r="Y198" s="19" t="s">
        <v>1759</v>
      </c>
      <c r="Z198" s="19" t="s">
        <v>1760</v>
      </c>
      <c r="AA198" s="19" t="s">
        <v>1761</v>
      </c>
      <c r="AB198" s="19" t="s">
        <v>2472</v>
      </c>
      <c r="AC198" s="19" t="s">
        <v>2473</v>
      </c>
      <c r="AD198" s="19" t="s">
        <v>2474</v>
      </c>
      <c r="AE198" s="19" t="s">
        <v>2475</v>
      </c>
      <c r="AF198" s="19" t="s">
        <v>2476</v>
      </c>
      <c r="AG198" s="19" t="s">
        <v>2477</v>
      </c>
      <c r="AH198" s="19" t="s">
        <v>2986</v>
      </c>
      <c r="AI198" s="19" t="s">
        <v>2987</v>
      </c>
      <c r="AJ198" s="19" t="s">
        <v>2988</v>
      </c>
      <c r="AK198" s="19" t="s">
        <v>2989</v>
      </c>
      <c r="AL198" s="19" t="s">
        <v>2990</v>
      </c>
      <c r="AM198" s="19" t="s">
        <v>2991</v>
      </c>
      <c r="AN198" s="19" t="s">
        <v>3476</v>
      </c>
      <c r="AO198" s="19" t="s">
        <v>3477</v>
      </c>
      <c r="AP198" s="19" t="s">
        <v>3478</v>
      </c>
      <c r="AQ198" s="19" t="s">
        <v>3479</v>
      </c>
      <c r="AR198" s="19" t="s">
        <v>3480</v>
      </c>
      <c r="AS198" s="19" t="s">
        <v>3481</v>
      </c>
      <c r="AT198" s="19" t="s">
        <v>3966</v>
      </c>
      <c r="AU198" s="19" t="s">
        <v>3967</v>
      </c>
      <c r="AV198" s="19" t="s">
        <v>3968</v>
      </c>
      <c r="AW198" s="19" t="s">
        <v>3969</v>
      </c>
      <c r="AX198" s="19" t="s">
        <v>3970</v>
      </c>
      <c r="AY198" s="19" t="s">
        <v>3971</v>
      </c>
      <c r="AZ198" s="19" t="s">
        <v>4456</v>
      </c>
      <c r="BA198" s="19" t="s">
        <v>4457</v>
      </c>
      <c r="BB198" s="19" t="s">
        <v>4458</v>
      </c>
      <c r="BC198" s="19" t="s">
        <v>4459</v>
      </c>
      <c r="BD198" s="19" t="s">
        <v>4460</v>
      </c>
      <c r="BE198" s="19" t="s">
        <v>4461</v>
      </c>
    </row>
    <row r="199" spans="1:57" hidden="1">
      <c r="A199" s="54"/>
      <c r="B199" s="51" t="s">
        <v>4873</v>
      </c>
      <c r="C199" s="67">
        <v>24</v>
      </c>
      <c r="D199" s="19" t="s">
        <v>292</v>
      </c>
      <c r="E199" s="19" t="s">
        <v>293</v>
      </c>
      <c r="F199" s="19" t="s">
        <v>294</v>
      </c>
      <c r="G199" s="19" t="s">
        <v>295</v>
      </c>
      <c r="H199" s="19" t="s">
        <v>296</v>
      </c>
      <c r="I199" s="19" t="s">
        <v>297</v>
      </c>
      <c r="J199" s="19" t="s">
        <v>782</v>
      </c>
      <c r="K199" s="19" t="s">
        <v>783</v>
      </c>
      <c r="L199" s="19" t="s">
        <v>784</v>
      </c>
      <c r="M199" s="19" t="s">
        <v>785</v>
      </c>
      <c r="N199" s="19" t="s">
        <v>786</v>
      </c>
      <c r="O199" s="19" t="s">
        <v>787</v>
      </c>
      <c r="P199" s="19" t="s">
        <v>1272</v>
      </c>
      <c r="Q199" s="19" t="s">
        <v>1273</v>
      </c>
      <c r="R199" s="19" t="s">
        <v>1274</v>
      </c>
      <c r="S199" s="19" t="s">
        <v>1275</v>
      </c>
      <c r="T199" s="19" t="s">
        <v>1276</v>
      </c>
      <c r="U199" s="19" t="s">
        <v>1277</v>
      </c>
      <c r="V199" s="19" t="s">
        <v>1762</v>
      </c>
      <c r="W199" s="19" t="s">
        <v>1763</v>
      </c>
      <c r="X199" s="19" t="s">
        <v>1764</v>
      </c>
      <c r="Y199" s="19" t="s">
        <v>1765</v>
      </c>
      <c r="Z199" s="19" t="s">
        <v>1766</v>
      </c>
      <c r="AA199" s="19" t="s">
        <v>1767</v>
      </c>
      <c r="AB199" s="19" t="s">
        <v>2478</v>
      </c>
      <c r="AC199" s="19" t="s">
        <v>2479</v>
      </c>
      <c r="AD199" s="19" t="s">
        <v>2480</v>
      </c>
      <c r="AE199" s="19" t="s">
        <v>2481</v>
      </c>
      <c r="AF199" s="19" t="s">
        <v>2482</v>
      </c>
      <c r="AG199" s="19" t="s">
        <v>2483</v>
      </c>
      <c r="AH199" s="19" t="s">
        <v>2992</v>
      </c>
      <c r="AI199" s="19" t="s">
        <v>2993</v>
      </c>
      <c r="AJ199" s="19" t="s">
        <v>2994</v>
      </c>
      <c r="AK199" s="19" t="s">
        <v>2995</v>
      </c>
      <c r="AL199" s="19" t="s">
        <v>2996</v>
      </c>
      <c r="AM199" s="19" t="s">
        <v>2997</v>
      </c>
      <c r="AN199" s="19" t="s">
        <v>3482</v>
      </c>
      <c r="AO199" s="19" t="s">
        <v>3483</v>
      </c>
      <c r="AP199" s="19" t="s">
        <v>3484</v>
      </c>
      <c r="AQ199" s="19" t="s">
        <v>3485</v>
      </c>
      <c r="AR199" s="19" t="s">
        <v>3486</v>
      </c>
      <c r="AS199" s="19" t="s">
        <v>3487</v>
      </c>
      <c r="AT199" s="19" t="s">
        <v>3972</v>
      </c>
      <c r="AU199" s="19" t="s">
        <v>3973</v>
      </c>
      <c r="AV199" s="19" t="s">
        <v>3974</v>
      </c>
      <c r="AW199" s="19" t="s">
        <v>3975</v>
      </c>
      <c r="AX199" s="19" t="s">
        <v>3976</v>
      </c>
      <c r="AY199" s="19" t="s">
        <v>3977</v>
      </c>
      <c r="AZ199" s="19" t="s">
        <v>4462</v>
      </c>
      <c r="BA199" s="19" t="s">
        <v>4463</v>
      </c>
      <c r="BB199" s="19" t="s">
        <v>4464</v>
      </c>
      <c r="BC199" s="19" t="s">
        <v>4465</v>
      </c>
      <c r="BD199" s="19" t="s">
        <v>4466</v>
      </c>
      <c r="BE199" s="19" t="s">
        <v>4467</v>
      </c>
    </row>
    <row r="200" spans="1:57" hidden="1">
      <c r="A200" s="54"/>
      <c r="B200" s="51" t="s">
        <v>4874</v>
      </c>
      <c r="C200" s="67">
        <v>25</v>
      </c>
      <c r="D200" s="19" t="s">
        <v>298</v>
      </c>
      <c r="E200" s="19" t="s">
        <v>299</v>
      </c>
      <c r="F200" s="19" t="s">
        <v>300</v>
      </c>
      <c r="G200" s="19" t="s">
        <v>301</v>
      </c>
      <c r="H200" s="19" t="s">
        <v>302</v>
      </c>
      <c r="I200" s="19" t="s">
        <v>303</v>
      </c>
      <c r="J200" s="19" t="s">
        <v>788</v>
      </c>
      <c r="K200" s="19" t="s">
        <v>789</v>
      </c>
      <c r="L200" s="19" t="s">
        <v>790</v>
      </c>
      <c r="M200" s="19" t="s">
        <v>791</v>
      </c>
      <c r="N200" s="19" t="s">
        <v>792</v>
      </c>
      <c r="O200" s="19" t="s">
        <v>793</v>
      </c>
      <c r="P200" s="19" t="s">
        <v>1278</v>
      </c>
      <c r="Q200" s="19" t="s">
        <v>1279</v>
      </c>
      <c r="R200" s="19" t="s">
        <v>1280</v>
      </c>
      <c r="S200" s="19" t="s">
        <v>1281</v>
      </c>
      <c r="T200" s="19" t="s">
        <v>1282</v>
      </c>
      <c r="U200" s="19" t="s">
        <v>1283</v>
      </c>
      <c r="V200" s="19" t="s">
        <v>1768</v>
      </c>
      <c r="W200" s="19" t="s">
        <v>1769</v>
      </c>
      <c r="X200" s="19" t="s">
        <v>1770</v>
      </c>
      <c r="Y200" s="19" t="s">
        <v>1771</v>
      </c>
      <c r="Z200" s="19" t="s">
        <v>1772</v>
      </c>
      <c r="AA200" s="19" t="s">
        <v>1773</v>
      </c>
      <c r="AB200" s="19" t="s">
        <v>2484</v>
      </c>
      <c r="AC200" s="19" t="s">
        <v>2485</v>
      </c>
      <c r="AD200" s="19" t="s">
        <v>2486</v>
      </c>
      <c r="AE200" s="19" t="s">
        <v>2487</v>
      </c>
      <c r="AF200" s="19" t="s">
        <v>2488</v>
      </c>
      <c r="AG200" s="19" t="s">
        <v>2489</v>
      </c>
      <c r="AH200" s="19" t="s">
        <v>2998</v>
      </c>
      <c r="AI200" s="19" t="s">
        <v>2999</v>
      </c>
      <c r="AJ200" s="19" t="s">
        <v>3000</v>
      </c>
      <c r="AK200" s="19" t="s">
        <v>3001</v>
      </c>
      <c r="AL200" s="19" t="s">
        <v>3002</v>
      </c>
      <c r="AM200" s="19" t="s">
        <v>3003</v>
      </c>
      <c r="AN200" s="19" t="s">
        <v>3488</v>
      </c>
      <c r="AO200" s="19" t="s">
        <v>3489</v>
      </c>
      <c r="AP200" s="19" t="s">
        <v>3490</v>
      </c>
      <c r="AQ200" s="19" t="s">
        <v>3491</v>
      </c>
      <c r="AR200" s="19" t="s">
        <v>3492</v>
      </c>
      <c r="AS200" s="19" t="s">
        <v>3493</v>
      </c>
      <c r="AT200" s="19" t="s">
        <v>3978</v>
      </c>
      <c r="AU200" s="19" t="s">
        <v>3979</v>
      </c>
      <c r="AV200" s="19" t="s">
        <v>3980</v>
      </c>
      <c r="AW200" s="19" t="s">
        <v>3981</v>
      </c>
      <c r="AX200" s="19" t="s">
        <v>3982</v>
      </c>
      <c r="AY200" s="19" t="s">
        <v>3983</v>
      </c>
      <c r="AZ200" s="19" t="s">
        <v>4468</v>
      </c>
      <c r="BA200" s="19" t="s">
        <v>4469</v>
      </c>
      <c r="BB200" s="19" t="s">
        <v>4470</v>
      </c>
      <c r="BC200" s="19" t="s">
        <v>4471</v>
      </c>
      <c r="BD200" s="19" t="s">
        <v>4472</v>
      </c>
      <c r="BE200" s="19" t="s">
        <v>4473</v>
      </c>
    </row>
    <row r="201" spans="1:57" hidden="1">
      <c r="A201" s="55"/>
      <c r="B201" s="51" t="s">
        <v>4875</v>
      </c>
      <c r="C201" s="67">
        <v>26</v>
      </c>
      <c r="D201" s="19" t="s">
        <v>304</v>
      </c>
      <c r="E201" s="19" t="s">
        <v>305</v>
      </c>
      <c r="F201" s="19" t="s">
        <v>306</v>
      </c>
      <c r="G201" s="19" t="s">
        <v>307</v>
      </c>
      <c r="H201" s="19" t="s">
        <v>308</v>
      </c>
      <c r="I201" s="19" t="s">
        <v>309</v>
      </c>
      <c r="J201" s="19" t="s">
        <v>794</v>
      </c>
      <c r="K201" s="19" t="s">
        <v>795</v>
      </c>
      <c r="L201" s="19" t="s">
        <v>796</v>
      </c>
      <c r="M201" s="19" t="s">
        <v>797</v>
      </c>
      <c r="N201" s="19" t="s">
        <v>798</v>
      </c>
      <c r="O201" s="19" t="s">
        <v>799</v>
      </c>
      <c r="P201" s="19" t="s">
        <v>1284</v>
      </c>
      <c r="Q201" s="19" t="s">
        <v>1285</v>
      </c>
      <c r="R201" s="19" t="s">
        <v>1286</v>
      </c>
      <c r="S201" s="19" t="s">
        <v>1287</v>
      </c>
      <c r="T201" s="19" t="s">
        <v>1288</v>
      </c>
      <c r="U201" s="19" t="s">
        <v>1289</v>
      </c>
      <c r="V201" s="19" t="s">
        <v>1774</v>
      </c>
      <c r="W201" s="19" t="s">
        <v>1775</v>
      </c>
      <c r="X201" s="19" t="s">
        <v>1776</v>
      </c>
      <c r="Y201" s="19" t="s">
        <v>1777</v>
      </c>
      <c r="Z201" s="19" t="s">
        <v>1778</v>
      </c>
      <c r="AA201" s="19" t="s">
        <v>1779</v>
      </c>
      <c r="AB201" s="19" t="s">
        <v>2490</v>
      </c>
      <c r="AC201" s="19" t="s">
        <v>2491</v>
      </c>
      <c r="AD201" s="19" t="s">
        <v>2492</v>
      </c>
      <c r="AE201" s="19" t="s">
        <v>2493</v>
      </c>
      <c r="AF201" s="19" t="s">
        <v>2494</v>
      </c>
      <c r="AG201" s="19" t="s">
        <v>2495</v>
      </c>
      <c r="AH201" s="19" t="s">
        <v>3004</v>
      </c>
      <c r="AI201" s="19" t="s">
        <v>3005</v>
      </c>
      <c r="AJ201" s="19" t="s">
        <v>3006</v>
      </c>
      <c r="AK201" s="19" t="s">
        <v>3007</v>
      </c>
      <c r="AL201" s="19" t="s">
        <v>3008</v>
      </c>
      <c r="AM201" s="19" t="s">
        <v>3009</v>
      </c>
      <c r="AN201" s="19" t="s">
        <v>3494</v>
      </c>
      <c r="AO201" s="19" t="s">
        <v>3495</v>
      </c>
      <c r="AP201" s="19" t="s">
        <v>3496</v>
      </c>
      <c r="AQ201" s="19" t="s">
        <v>3497</v>
      </c>
      <c r="AR201" s="19" t="s">
        <v>3498</v>
      </c>
      <c r="AS201" s="19" t="s">
        <v>3499</v>
      </c>
      <c r="AT201" s="19" t="s">
        <v>3984</v>
      </c>
      <c r="AU201" s="19" t="s">
        <v>3985</v>
      </c>
      <c r="AV201" s="19" t="s">
        <v>3986</v>
      </c>
      <c r="AW201" s="19" t="s">
        <v>3987</v>
      </c>
      <c r="AX201" s="19" t="s">
        <v>3988</v>
      </c>
      <c r="AY201" s="19" t="s">
        <v>3989</v>
      </c>
      <c r="AZ201" s="19" t="s">
        <v>4474</v>
      </c>
      <c r="BA201" s="19" t="s">
        <v>4475</v>
      </c>
      <c r="BB201" s="19" t="s">
        <v>4476</v>
      </c>
      <c r="BC201" s="19" t="s">
        <v>4477</v>
      </c>
      <c r="BD201" s="19" t="s">
        <v>4478</v>
      </c>
      <c r="BE201" s="19" t="s">
        <v>4479</v>
      </c>
    </row>
    <row r="202" spans="1:57" hidden="1">
      <c r="A202" s="54"/>
      <c r="B202" s="51" t="s">
        <v>4876</v>
      </c>
      <c r="C202" s="67">
        <v>27</v>
      </c>
      <c r="D202" s="19" t="s">
        <v>310</v>
      </c>
      <c r="E202" s="19" t="s">
        <v>311</v>
      </c>
      <c r="F202" s="19" t="s">
        <v>312</v>
      </c>
      <c r="G202" s="19" t="s">
        <v>313</v>
      </c>
      <c r="H202" s="19" t="s">
        <v>314</v>
      </c>
      <c r="I202" s="19" t="s">
        <v>315</v>
      </c>
      <c r="J202" s="19" t="s">
        <v>800</v>
      </c>
      <c r="K202" s="19" t="s">
        <v>801</v>
      </c>
      <c r="L202" s="19" t="s">
        <v>802</v>
      </c>
      <c r="M202" s="19" t="s">
        <v>803</v>
      </c>
      <c r="N202" s="19" t="s">
        <v>804</v>
      </c>
      <c r="O202" s="19" t="s">
        <v>805</v>
      </c>
      <c r="P202" s="19" t="s">
        <v>1290</v>
      </c>
      <c r="Q202" s="19" t="s">
        <v>1291</v>
      </c>
      <c r="R202" s="19" t="s">
        <v>1292</v>
      </c>
      <c r="S202" s="19" t="s">
        <v>1293</v>
      </c>
      <c r="T202" s="19" t="s">
        <v>1294</v>
      </c>
      <c r="U202" s="19" t="s">
        <v>1295</v>
      </c>
      <c r="V202" s="19" t="s">
        <v>1780</v>
      </c>
      <c r="W202" s="19" t="s">
        <v>1781</v>
      </c>
      <c r="X202" s="19" t="s">
        <v>1782</v>
      </c>
      <c r="Y202" s="19" t="s">
        <v>1783</v>
      </c>
      <c r="Z202" s="19" t="s">
        <v>1784</v>
      </c>
      <c r="AA202" s="19" t="s">
        <v>1785</v>
      </c>
      <c r="AB202" s="19" t="s">
        <v>2496</v>
      </c>
      <c r="AC202" s="19" t="s">
        <v>2497</v>
      </c>
      <c r="AD202" s="19" t="s">
        <v>2498</v>
      </c>
      <c r="AE202" s="19" t="s">
        <v>2499</v>
      </c>
      <c r="AF202" s="19" t="s">
        <v>2500</v>
      </c>
      <c r="AG202" s="19" t="s">
        <v>2501</v>
      </c>
      <c r="AH202" s="19" t="s">
        <v>3010</v>
      </c>
      <c r="AI202" s="19" t="s">
        <v>3011</v>
      </c>
      <c r="AJ202" s="19" t="s">
        <v>3012</v>
      </c>
      <c r="AK202" s="19" t="s">
        <v>3013</v>
      </c>
      <c r="AL202" s="19" t="s">
        <v>3014</v>
      </c>
      <c r="AM202" s="19" t="s">
        <v>3015</v>
      </c>
      <c r="AN202" s="19" t="s">
        <v>3500</v>
      </c>
      <c r="AO202" s="19" t="s">
        <v>3501</v>
      </c>
      <c r="AP202" s="19" t="s">
        <v>3502</v>
      </c>
      <c r="AQ202" s="19" t="s">
        <v>3503</v>
      </c>
      <c r="AR202" s="19" t="s">
        <v>3504</v>
      </c>
      <c r="AS202" s="19" t="s">
        <v>3505</v>
      </c>
      <c r="AT202" s="19" t="s">
        <v>3990</v>
      </c>
      <c r="AU202" s="19" t="s">
        <v>3991</v>
      </c>
      <c r="AV202" s="19" t="s">
        <v>3992</v>
      </c>
      <c r="AW202" s="19" t="s">
        <v>3993</v>
      </c>
      <c r="AX202" s="19" t="s">
        <v>3994</v>
      </c>
      <c r="AY202" s="19" t="s">
        <v>3995</v>
      </c>
      <c r="AZ202" s="19" t="s">
        <v>4480</v>
      </c>
      <c r="BA202" s="19" t="s">
        <v>4481</v>
      </c>
      <c r="BB202" s="19" t="s">
        <v>4482</v>
      </c>
      <c r="BC202" s="19" t="s">
        <v>4483</v>
      </c>
      <c r="BD202" s="19" t="s">
        <v>4484</v>
      </c>
      <c r="BE202" s="19" t="s">
        <v>4485</v>
      </c>
    </row>
    <row r="203" spans="1:57" hidden="1">
      <c r="A203" s="54"/>
      <c r="B203" s="49" t="s">
        <v>4877</v>
      </c>
      <c r="C203" s="67">
        <v>28</v>
      </c>
      <c r="D203" s="19" t="s">
        <v>316</v>
      </c>
      <c r="E203" s="19" t="s">
        <v>317</v>
      </c>
      <c r="F203" s="19" t="s">
        <v>318</v>
      </c>
      <c r="G203" s="19" t="s">
        <v>319</v>
      </c>
      <c r="H203" s="19" t="s">
        <v>320</v>
      </c>
      <c r="I203" s="19" t="s">
        <v>321</v>
      </c>
      <c r="J203" s="19" t="s">
        <v>806</v>
      </c>
      <c r="K203" s="19" t="s">
        <v>807</v>
      </c>
      <c r="L203" s="19" t="s">
        <v>808</v>
      </c>
      <c r="M203" s="19" t="s">
        <v>809</v>
      </c>
      <c r="N203" s="19" t="s">
        <v>810</v>
      </c>
      <c r="O203" s="19" t="s">
        <v>811</v>
      </c>
      <c r="P203" s="19" t="s">
        <v>1296</v>
      </c>
      <c r="Q203" s="19" t="s">
        <v>1297</v>
      </c>
      <c r="R203" s="19" t="s">
        <v>1298</v>
      </c>
      <c r="S203" s="19" t="s">
        <v>1299</v>
      </c>
      <c r="T203" s="19" t="s">
        <v>1300</v>
      </c>
      <c r="U203" s="19" t="s">
        <v>1301</v>
      </c>
      <c r="V203" s="19" t="s">
        <v>1786</v>
      </c>
      <c r="W203" s="19" t="s">
        <v>1787</v>
      </c>
      <c r="X203" s="19" t="s">
        <v>1788</v>
      </c>
      <c r="Y203" s="19" t="s">
        <v>1789</v>
      </c>
      <c r="Z203" s="19" t="s">
        <v>1790</v>
      </c>
      <c r="AA203" s="19" t="s">
        <v>1791</v>
      </c>
      <c r="AB203" s="19" t="s">
        <v>2502</v>
      </c>
      <c r="AC203" s="19" t="s">
        <v>2503</v>
      </c>
      <c r="AD203" s="19" t="s">
        <v>2504</v>
      </c>
      <c r="AE203" s="19" t="s">
        <v>2505</v>
      </c>
      <c r="AF203" s="19" t="s">
        <v>2506</v>
      </c>
      <c r="AG203" s="19" t="s">
        <v>2507</v>
      </c>
      <c r="AH203" s="19" t="s">
        <v>3016</v>
      </c>
      <c r="AI203" s="19" t="s">
        <v>3017</v>
      </c>
      <c r="AJ203" s="19" t="s">
        <v>3018</v>
      </c>
      <c r="AK203" s="19" t="s">
        <v>3019</v>
      </c>
      <c r="AL203" s="19" t="s">
        <v>3020</v>
      </c>
      <c r="AM203" s="19" t="s">
        <v>3021</v>
      </c>
      <c r="AN203" s="19" t="s">
        <v>3506</v>
      </c>
      <c r="AO203" s="19" t="s">
        <v>3507</v>
      </c>
      <c r="AP203" s="19" t="s">
        <v>3508</v>
      </c>
      <c r="AQ203" s="19" t="s">
        <v>3509</v>
      </c>
      <c r="AR203" s="19" t="s">
        <v>3510</v>
      </c>
      <c r="AS203" s="19" t="s">
        <v>3511</v>
      </c>
      <c r="AT203" s="19" t="s">
        <v>3996</v>
      </c>
      <c r="AU203" s="19" t="s">
        <v>3997</v>
      </c>
      <c r="AV203" s="19" t="s">
        <v>3998</v>
      </c>
      <c r="AW203" s="19" t="s">
        <v>3999</v>
      </c>
      <c r="AX203" s="19" t="s">
        <v>4000</v>
      </c>
      <c r="AY203" s="19" t="s">
        <v>4001</v>
      </c>
      <c r="AZ203" s="19" t="s">
        <v>4486</v>
      </c>
      <c r="BA203" s="19" t="s">
        <v>4487</v>
      </c>
      <c r="BB203" s="19" t="s">
        <v>4488</v>
      </c>
      <c r="BC203" s="19" t="s">
        <v>4489</v>
      </c>
      <c r="BD203" s="19" t="s">
        <v>4490</v>
      </c>
      <c r="BE203" s="19" t="s">
        <v>4491</v>
      </c>
    </row>
    <row r="204" spans="1:57" hidden="1">
      <c r="A204" s="54"/>
      <c r="B204" s="51" t="s">
        <v>4878</v>
      </c>
      <c r="C204" s="67">
        <v>29</v>
      </c>
      <c r="D204" s="19" t="s">
        <v>322</v>
      </c>
      <c r="E204" s="19" t="s">
        <v>323</v>
      </c>
      <c r="F204" s="19" t="s">
        <v>324</v>
      </c>
      <c r="G204" s="19" t="s">
        <v>325</v>
      </c>
      <c r="H204" s="19" t="s">
        <v>326</v>
      </c>
      <c r="I204" s="19" t="s">
        <v>327</v>
      </c>
      <c r="J204" s="19" t="s">
        <v>812</v>
      </c>
      <c r="K204" s="19" t="s">
        <v>813</v>
      </c>
      <c r="L204" s="19" t="s">
        <v>814</v>
      </c>
      <c r="M204" s="19" t="s">
        <v>815</v>
      </c>
      <c r="N204" s="19" t="s">
        <v>816</v>
      </c>
      <c r="O204" s="19" t="s">
        <v>817</v>
      </c>
      <c r="P204" s="19" t="s">
        <v>1302</v>
      </c>
      <c r="Q204" s="19" t="s">
        <v>1303</v>
      </c>
      <c r="R204" s="19" t="s">
        <v>1304</v>
      </c>
      <c r="S204" s="19" t="s">
        <v>1305</v>
      </c>
      <c r="T204" s="19" t="s">
        <v>1306</v>
      </c>
      <c r="U204" s="19" t="s">
        <v>1307</v>
      </c>
      <c r="V204" s="19" t="s">
        <v>1792</v>
      </c>
      <c r="W204" s="19" t="s">
        <v>1793</v>
      </c>
      <c r="X204" s="19" t="s">
        <v>1794</v>
      </c>
      <c r="Y204" s="19" t="s">
        <v>1795</v>
      </c>
      <c r="Z204" s="19" t="s">
        <v>1992</v>
      </c>
      <c r="AA204" s="19" t="s">
        <v>1993</v>
      </c>
      <c r="AB204" s="19" t="s">
        <v>2508</v>
      </c>
      <c r="AC204" s="19" t="s">
        <v>2509</v>
      </c>
      <c r="AD204" s="19" t="s">
        <v>2510</v>
      </c>
      <c r="AE204" s="19" t="s">
        <v>2511</v>
      </c>
      <c r="AF204" s="19" t="s">
        <v>2512</v>
      </c>
      <c r="AG204" s="19" t="s">
        <v>2513</v>
      </c>
      <c r="AH204" s="19" t="s">
        <v>3022</v>
      </c>
      <c r="AI204" s="19" t="s">
        <v>3023</v>
      </c>
      <c r="AJ204" s="19" t="s">
        <v>3024</v>
      </c>
      <c r="AK204" s="19" t="s">
        <v>3025</v>
      </c>
      <c r="AL204" s="19" t="s">
        <v>3026</v>
      </c>
      <c r="AM204" s="19" t="s">
        <v>3027</v>
      </c>
      <c r="AN204" s="19" t="s">
        <v>3512</v>
      </c>
      <c r="AO204" s="19" t="s">
        <v>3513</v>
      </c>
      <c r="AP204" s="19" t="s">
        <v>3514</v>
      </c>
      <c r="AQ204" s="19" t="s">
        <v>3515</v>
      </c>
      <c r="AR204" s="19" t="s">
        <v>3516</v>
      </c>
      <c r="AS204" s="19" t="s">
        <v>3517</v>
      </c>
      <c r="AT204" s="19" t="s">
        <v>4002</v>
      </c>
      <c r="AU204" s="19" t="s">
        <v>4003</v>
      </c>
      <c r="AV204" s="19" t="s">
        <v>4004</v>
      </c>
      <c r="AW204" s="19" t="s">
        <v>4005</v>
      </c>
      <c r="AX204" s="19" t="s">
        <v>4006</v>
      </c>
      <c r="AY204" s="19" t="s">
        <v>4007</v>
      </c>
      <c r="AZ204" s="19" t="s">
        <v>4492</v>
      </c>
      <c r="BA204" s="19" t="s">
        <v>4493</v>
      </c>
      <c r="BB204" s="19" t="s">
        <v>4494</v>
      </c>
      <c r="BC204" s="19" t="s">
        <v>4495</v>
      </c>
      <c r="BD204" s="19" t="s">
        <v>4496</v>
      </c>
      <c r="BE204" s="19" t="s">
        <v>4497</v>
      </c>
    </row>
    <row r="205" spans="1:57" hidden="1">
      <c r="A205" s="54"/>
      <c r="B205" s="51" t="s">
        <v>4879</v>
      </c>
      <c r="C205" s="67">
        <v>30</v>
      </c>
      <c r="D205" s="19" t="s">
        <v>328</v>
      </c>
      <c r="E205" s="19" t="s">
        <v>329</v>
      </c>
      <c r="F205" s="19" t="s">
        <v>330</v>
      </c>
      <c r="G205" s="19" t="s">
        <v>331</v>
      </c>
      <c r="H205" s="19" t="s">
        <v>332</v>
      </c>
      <c r="I205" s="19" t="s">
        <v>333</v>
      </c>
      <c r="J205" s="19" t="s">
        <v>818</v>
      </c>
      <c r="K205" s="19" t="s">
        <v>819</v>
      </c>
      <c r="L205" s="19" t="s">
        <v>820</v>
      </c>
      <c r="M205" s="19" t="s">
        <v>821</v>
      </c>
      <c r="N205" s="19" t="s">
        <v>822</v>
      </c>
      <c r="O205" s="19" t="s">
        <v>823</v>
      </c>
      <c r="P205" s="19" t="s">
        <v>1308</v>
      </c>
      <c r="Q205" s="19" t="s">
        <v>1309</v>
      </c>
      <c r="R205" s="19" t="s">
        <v>1310</v>
      </c>
      <c r="S205" s="19" t="s">
        <v>1311</v>
      </c>
      <c r="T205" s="19" t="s">
        <v>1312</v>
      </c>
      <c r="U205" s="19" t="s">
        <v>1313</v>
      </c>
      <c r="V205" s="19" t="s">
        <v>1994</v>
      </c>
      <c r="W205" s="19" t="s">
        <v>1995</v>
      </c>
      <c r="X205" s="19" t="s">
        <v>1996</v>
      </c>
      <c r="Y205" s="19" t="s">
        <v>1997</v>
      </c>
      <c r="Z205" s="19" t="s">
        <v>1998</v>
      </c>
      <c r="AA205" s="19" t="s">
        <v>1999</v>
      </c>
      <c r="AB205" s="19" t="s">
        <v>2514</v>
      </c>
      <c r="AC205" s="19" t="s">
        <v>2515</v>
      </c>
      <c r="AD205" s="19" t="s">
        <v>2516</v>
      </c>
      <c r="AE205" s="19" t="s">
        <v>2517</v>
      </c>
      <c r="AF205" s="19" t="s">
        <v>2518</v>
      </c>
      <c r="AG205" s="19" t="s">
        <v>2519</v>
      </c>
      <c r="AH205" s="19" t="s">
        <v>3028</v>
      </c>
      <c r="AI205" s="19" t="s">
        <v>3029</v>
      </c>
      <c r="AJ205" s="19" t="s">
        <v>3030</v>
      </c>
      <c r="AK205" s="19" t="s">
        <v>3031</v>
      </c>
      <c r="AL205" s="19" t="s">
        <v>3032</v>
      </c>
      <c r="AM205" s="19" t="s">
        <v>3033</v>
      </c>
      <c r="AN205" s="19" t="s">
        <v>3518</v>
      </c>
      <c r="AO205" s="19" t="s">
        <v>3519</v>
      </c>
      <c r="AP205" s="19" t="s">
        <v>3520</v>
      </c>
      <c r="AQ205" s="19" t="s">
        <v>3521</v>
      </c>
      <c r="AR205" s="19" t="s">
        <v>3522</v>
      </c>
      <c r="AS205" s="19" t="s">
        <v>3523</v>
      </c>
      <c r="AT205" s="19" t="s">
        <v>4008</v>
      </c>
      <c r="AU205" s="19" t="s">
        <v>4009</v>
      </c>
      <c r="AV205" s="19" t="s">
        <v>4010</v>
      </c>
      <c r="AW205" s="19" t="s">
        <v>4011</v>
      </c>
      <c r="AX205" s="19" t="s">
        <v>4012</v>
      </c>
      <c r="AY205" s="19" t="s">
        <v>4013</v>
      </c>
      <c r="AZ205" s="19" t="s">
        <v>4498</v>
      </c>
      <c r="BA205" s="19" t="s">
        <v>4499</v>
      </c>
      <c r="BB205" s="19" t="s">
        <v>4500</v>
      </c>
      <c r="BC205" s="19" t="s">
        <v>4501</v>
      </c>
      <c r="BD205" s="19" t="s">
        <v>4502</v>
      </c>
      <c r="BE205" s="19" t="s">
        <v>4503</v>
      </c>
    </row>
    <row r="206" spans="1:57" hidden="1">
      <c r="A206" s="54"/>
      <c r="B206" s="49" t="s">
        <v>4880</v>
      </c>
      <c r="C206" s="67">
        <v>31</v>
      </c>
      <c r="D206" s="19" t="s">
        <v>334</v>
      </c>
      <c r="E206" s="19" t="s">
        <v>335</v>
      </c>
      <c r="F206" s="19" t="s">
        <v>336</v>
      </c>
      <c r="G206" s="19" t="s">
        <v>337</v>
      </c>
      <c r="H206" s="19" t="s">
        <v>338</v>
      </c>
      <c r="I206" s="19" t="s">
        <v>339</v>
      </c>
      <c r="J206" s="19" t="s">
        <v>824</v>
      </c>
      <c r="K206" s="19" t="s">
        <v>825</v>
      </c>
      <c r="L206" s="19" t="s">
        <v>826</v>
      </c>
      <c r="M206" s="19" t="s">
        <v>827</v>
      </c>
      <c r="N206" s="19" t="s">
        <v>828</v>
      </c>
      <c r="O206" s="19" t="s">
        <v>829</v>
      </c>
      <c r="P206" s="19" t="s">
        <v>1314</v>
      </c>
      <c r="Q206" s="19" t="s">
        <v>1315</v>
      </c>
      <c r="R206" s="19" t="s">
        <v>1316</v>
      </c>
      <c r="S206" s="19" t="s">
        <v>1317</v>
      </c>
      <c r="T206" s="19" t="s">
        <v>1318</v>
      </c>
      <c r="U206" s="19" t="s">
        <v>1319</v>
      </c>
      <c r="V206" s="19" t="s">
        <v>2000</v>
      </c>
      <c r="W206" s="19" t="s">
        <v>2001</v>
      </c>
      <c r="X206" s="19" t="s">
        <v>2002</v>
      </c>
      <c r="Y206" s="19" t="s">
        <v>2003</v>
      </c>
      <c r="Z206" s="19" t="s">
        <v>2004</v>
      </c>
      <c r="AA206" s="19" t="s">
        <v>2005</v>
      </c>
      <c r="AB206" s="19" t="s">
        <v>2520</v>
      </c>
      <c r="AC206" s="19" t="s">
        <v>2521</v>
      </c>
      <c r="AD206" s="19" t="s">
        <v>2522</v>
      </c>
      <c r="AE206" s="19" t="s">
        <v>2523</v>
      </c>
      <c r="AF206" s="19" t="s">
        <v>2524</v>
      </c>
      <c r="AG206" s="19" t="s">
        <v>2525</v>
      </c>
      <c r="AH206" s="19" t="s">
        <v>3034</v>
      </c>
      <c r="AI206" s="19" t="s">
        <v>3035</v>
      </c>
      <c r="AJ206" s="19" t="s">
        <v>3036</v>
      </c>
      <c r="AK206" s="19" t="s">
        <v>3037</v>
      </c>
      <c r="AL206" s="19" t="s">
        <v>3038</v>
      </c>
      <c r="AM206" s="19" t="s">
        <v>3039</v>
      </c>
      <c r="AN206" s="19" t="s">
        <v>3524</v>
      </c>
      <c r="AO206" s="19" t="s">
        <v>3525</v>
      </c>
      <c r="AP206" s="19" t="s">
        <v>3526</v>
      </c>
      <c r="AQ206" s="19" t="s">
        <v>3527</v>
      </c>
      <c r="AR206" s="19" t="s">
        <v>3528</v>
      </c>
      <c r="AS206" s="19" t="s">
        <v>3529</v>
      </c>
      <c r="AT206" s="19" t="s">
        <v>4014</v>
      </c>
      <c r="AU206" s="19" t="s">
        <v>4015</v>
      </c>
      <c r="AV206" s="19" t="s">
        <v>4016</v>
      </c>
      <c r="AW206" s="19" t="s">
        <v>4017</v>
      </c>
      <c r="AX206" s="19" t="s">
        <v>4018</v>
      </c>
      <c r="AY206" s="19" t="s">
        <v>4019</v>
      </c>
      <c r="AZ206" s="19" t="s">
        <v>4504</v>
      </c>
      <c r="BA206" s="19" t="s">
        <v>4505</v>
      </c>
      <c r="BB206" s="19" t="s">
        <v>4506</v>
      </c>
      <c r="BC206" s="19" t="s">
        <v>4507</v>
      </c>
      <c r="BD206" s="19" t="s">
        <v>4508</v>
      </c>
      <c r="BE206" s="19" t="s">
        <v>4509</v>
      </c>
    </row>
    <row r="207" spans="1:57" hidden="1">
      <c r="A207" s="56" t="s">
        <v>4881</v>
      </c>
      <c r="B207" s="53"/>
      <c r="C207" s="67">
        <v>32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</row>
    <row r="208" spans="1:57" hidden="1">
      <c r="A208" s="53"/>
      <c r="B208" s="57" t="s">
        <v>4882</v>
      </c>
      <c r="C208" s="67">
        <v>33</v>
      </c>
      <c r="D208" s="19" t="s">
        <v>340</v>
      </c>
      <c r="E208" s="19" t="s">
        <v>341</v>
      </c>
      <c r="F208" s="19" t="s">
        <v>342</v>
      </c>
      <c r="G208" s="19"/>
      <c r="H208" s="19"/>
      <c r="I208" s="19"/>
      <c r="J208" s="19" t="s">
        <v>830</v>
      </c>
      <c r="K208" s="19" t="s">
        <v>831</v>
      </c>
      <c r="L208" s="19" t="s">
        <v>832</v>
      </c>
      <c r="M208" s="19"/>
      <c r="N208" s="19"/>
      <c r="O208" s="19"/>
      <c r="P208" s="19" t="s">
        <v>1320</v>
      </c>
      <c r="Q208" s="19" t="s">
        <v>1321</v>
      </c>
      <c r="R208" s="19" t="s">
        <v>1322</v>
      </c>
      <c r="S208" s="19"/>
      <c r="T208" s="19"/>
      <c r="U208" s="19"/>
      <c r="V208" s="19" t="s">
        <v>2006</v>
      </c>
      <c r="W208" s="19" t="s">
        <v>2007</v>
      </c>
      <c r="X208" s="19" t="s">
        <v>2008</v>
      </c>
      <c r="Y208" s="19"/>
      <c r="Z208" s="19"/>
      <c r="AA208" s="19"/>
      <c r="AB208" s="19" t="s">
        <v>2526</v>
      </c>
      <c r="AC208" s="19" t="s">
        <v>2527</v>
      </c>
      <c r="AD208" s="19" t="s">
        <v>2528</v>
      </c>
      <c r="AE208" s="19"/>
      <c r="AF208" s="19"/>
      <c r="AG208" s="19"/>
      <c r="AH208" s="19" t="s">
        <v>3040</v>
      </c>
      <c r="AI208" s="19" t="s">
        <v>3041</v>
      </c>
      <c r="AJ208" s="19" t="s">
        <v>3042</v>
      </c>
      <c r="AK208" s="19"/>
      <c r="AL208" s="19"/>
      <c r="AM208" s="19"/>
      <c r="AN208" s="19" t="s">
        <v>3530</v>
      </c>
      <c r="AO208" s="19" t="s">
        <v>3531</v>
      </c>
      <c r="AP208" s="19" t="s">
        <v>3532</v>
      </c>
      <c r="AQ208" s="19"/>
      <c r="AR208" s="19"/>
      <c r="AS208" s="19"/>
      <c r="AT208" s="19" t="s">
        <v>4020</v>
      </c>
      <c r="AU208" s="19" t="s">
        <v>4021</v>
      </c>
      <c r="AV208" s="19" t="s">
        <v>4022</v>
      </c>
      <c r="AW208" s="19"/>
      <c r="AX208" s="19"/>
      <c r="AY208" s="19"/>
      <c r="AZ208" s="19" t="s">
        <v>4510</v>
      </c>
      <c r="BA208" s="19" t="s">
        <v>4511</v>
      </c>
      <c r="BB208" s="19" t="s">
        <v>4512</v>
      </c>
      <c r="BC208" s="19"/>
      <c r="BD208" s="19"/>
      <c r="BE208" s="19"/>
    </row>
    <row r="209" spans="1:57" hidden="1">
      <c r="A209" s="53"/>
      <c r="B209" s="57" t="s">
        <v>4884</v>
      </c>
      <c r="C209" s="67">
        <v>34</v>
      </c>
      <c r="D209" s="19" t="s">
        <v>343</v>
      </c>
      <c r="E209" s="19" t="s">
        <v>344</v>
      </c>
      <c r="F209" s="19" t="s">
        <v>345</v>
      </c>
      <c r="G209" s="19" t="s">
        <v>346</v>
      </c>
      <c r="H209" s="19" t="s">
        <v>347</v>
      </c>
      <c r="I209" s="19" t="s">
        <v>348</v>
      </c>
      <c r="J209" s="19" t="s">
        <v>833</v>
      </c>
      <c r="K209" s="19" t="s">
        <v>834</v>
      </c>
      <c r="L209" s="19" t="s">
        <v>835</v>
      </c>
      <c r="M209" s="19" t="s">
        <v>836</v>
      </c>
      <c r="N209" s="19" t="s">
        <v>837</v>
      </c>
      <c r="O209" s="19" t="s">
        <v>838</v>
      </c>
      <c r="P209" s="19" t="s">
        <v>1323</v>
      </c>
      <c r="Q209" s="19" t="s">
        <v>1324</v>
      </c>
      <c r="R209" s="19" t="s">
        <v>1325</v>
      </c>
      <c r="S209" s="19" t="s">
        <v>1326</v>
      </c>
      <c r="T209" s="19" t="s">
        <v>1327</v>
      </c>
      <c r="U209" s="19" t="s">
        <v>1328</v>
      </c>
      <c r="V209" s="19" t="s">
        <v>2009</v>
      </c>
      <c r="W209" s="19" t="s">
        <v>2010</v>
      </c>
      <c r="X209" s="19" t="s">
        <v>2011</v>
      </c>
      <c r="Y209" s="19" t="s">
        <v>2012</v>
      </c>
      <c r="Z209" s="19" t="s">
        <v>2013</v>
      </c>
      <c r="AA209" s="19" t="s">
        <v>2014</v>
      </c>
      <c r="AB209" s="19" t="s">
        <v>2529</v>
      </c>
      <c r="AC209" s="19" t="s">
        <v>2530</v>
      </c>
      <c r="AD209" s="19" t="s">
        <v>2531</v>
      </c>
      <c r="AE209" s="19" t="s">
        <v>2532</v>
      </c>
      <c r="AF209" s="19" t="s">
        <v>2533</v>
      </c>
      <c r="AG209" s="19" t="s">
        <v>2534</v>
      </c>
      <c r="AH209" s="19" t="s">
        <v>3043</v>
      </c>
      <c r="AI209" s="19" t="s">
        <v>3044</v>
      </c>
      <c r="AJ209" s="19" t="s">
        <v>3045</v>
      </c>
      <c r="AK209" s="19" t="s">
        <v>3046</v>
      </c>
      <c r="AL209" s="19" t="s">
        <v>3047</v>
      </c>
      <c r="AM209" s="19" t="s">
        <v>3048</v>
      </c>
      <c r="AN209" s="19" t="s">
        <v>3533</v>
      </c>
      <c r="AO209" s="19" t="s">
        <v>3534</v>
      </c>
      <c r="AP209" s="19" t="s">
        <v>3535</v>
      </c>
      <c r="AQ209" s="19" t="s">
        <v>3536</v>
      </c>
      <c r="AR209" s="19" t="s">
        <v>3537</v>
      </c>
      <c r="AS209" s="19" t="s">
        <v>3538</v>
      </c>
      <c r="AT209" s="19" t="s">
        <v>4023</v>
      </c>
      <c r="AU209" s="19" t="s">
        <v>4024</v>
      </c>
      <c r="AV209" s="19" t="s">
        <v>4025</v>
      </c>
      <c r="AW209" s="19" t="s">
        <v>4026</v>
      </c>
      <c r="AX209" s="19" t="s">
        <v>4027</v>
      </c>
      <c r="AY209" s="19" t="s">
        <v>4028</v>
      </c>
      <c r="AZ209" s="19" t="s">
        <v>4513</v>
      </c>
      <c r="BA209" s="19" t="s">
        <v>4514</v>
      </c>
      <c r="BB209" s="19" t="s">
        <v>4515</v>
      </c>
      <c r="BC209" s="19" t="s">
        <v>4516</v>
      </c>
      <c r="BD209" s="19" t="s">
        <v>4517</v>
      </c>
      <c r="BE209" s="19" t="s">
        <v>4518</v>
      </c>
    </row>
    <row r="210" spans="1:57" hidden="1">
      <c r="A210" s="53"/>
      <c r="B210" s="57" t="s">
        <v>4885</v>
      </c>
      <c r="C210" s="67">
        <v>35</v>
      </c>
      <c r="D210" s="19" t="s">
        <v>349</v>
      </c>
      <c r="E210" s="19" t="s">
        <v>350</v>
      </c>
      <c r="F210" s="19" t="s">
        <v>351</v>
      </c>
      <c r="G210" s="19" t="s">
        <v>352</v>
      </c>
      <c r="H210" s="19" t="s">
        <v>353</v>
      </c>
      <c r="I210" s="19" t="s">
        <v>354</v>
      </c>
      <c r="J210" s="19" t="s">
        <v>839</v>
      </c>
      <c r="K210" s="19" t="s">
        <v>840</v>
      </c>
      <c r="L210" s="19" t="s">
        <v>841</v>
      </c>
      <c r="M210" s="19" t="s">
        <v>842</v>
      </c>
      <c r="N210" s="19" t="s">
        <v>843</v>
      </c>
      <c r="O210" s="19" t="s">
        <v>844</v>
      </c>
      <c r="P210" s="19" t="s">
        <v>1329</v>
      </c>
      <c r="Q210" s="19" t="s">
        <v>1330</v>
      </c>
      <c r="R210" s="19" t="s">
        <v>1331</v>
      </c>
      <c r="S210" s="19" t="s">
        <v>1332</v>
      </c>
      <c r="T210" s="19" t="s">
        <v>1333</v>
      </c>
      <c r="U210" s="19" t="s">
        <v>1334</v>
      </c>
      <c r="V210" s="19" t="s">
        <v>2015</v>
      </c>
      <c r="W210" s="19" t="s">
        <v>2016</v>
      </c>
      <c r="X210" s="19" t="s">
        <v>2017</v>
      </c>
      <c r="Y210" s="19" t="s">
        <v>2018</v>
      </c>
      <c r="Z210" s="19" t="s">
        <v>2019</v>
      </c>
      <c r="AA210" s="19" t="s">
        <v>2020</v>
      </c>
      <c r="AB210" s="19" t="s">
        <v>2535</v>
      </c>
      <c r="AC210" s="19" t="s">
        <v>2536</v>
      </c>
      <c r="AD210" s="19" t="s">
        <v>2537</v>
      </c>
      <c r="AE210" s="19" t="s">
        <v>2538</v>
      </c>
      <c r="AF210" s="19" t="s">
        <v>2539</v>
      </c>
      <c r="AG210" s="19" t="s">
        <v>2540</v>
      </c>
      <c r="AH210" s="19" t="s">
        <v>3049</v>
      </c>
      <c r="AI210" s="19" t="s">
        <v>3050</v>
      </c>
      <c r="AJ210" s="19" t="s">
        <v>3051</v>
      </c>
      <c r="AK210" s="19" t="s">
        <v>3052</v>
      </c>
      <c r="AL210" s="19" t="s">
        <v>3053</v>
      </c>
      <c r="AM210" s="19" t="s">
        <v>3054</v>
      </c>
      <c r="AN210" s="19" t="s">
        <v>3539</v>
      </c>
      <c r="AO210" s="19" t="s">
        <v>3540</v>
      </c>
      <c r="AP210" s="19" t="s">
        <v>3541</v>
      </c>
      <c r="AQ210" s="19" t="s">
        <v>3542</v>
      </c>
      <c r="AR210" s="19" t="s">
        <v>3543</v>
      </c>
      <c r="AS210" s="19" t="s">
        <v>3544</v>
      </c>
      <c r="AT210" s="19" t="s">
        <v>4029</v>
      </c>
      <c r="AU210" s="19" t="s">
        <v>4030</v>
      </c>
      <c r="AV210" s="19" t="s">
        <v>4031</v>
      </c>
      <c r="AW210" s="19" t="s">
        <v>4032</v>
      </c>
      <c r="AX210" s="19" t="s">
        <v>4033</v>
      </c>
      <c r="AY210" s="19" t="s">
        <v>4034</v>
      </c>
      <c r="AZ210" s="19" t="s">
        <v>4519</v>
      </c>
      <c r="BA210" s="19" t="s">
        <v>4520</v>
      </c>
      <c r="BB210" s="19" t="s">
        <v>4521</v>
      </c>
      <c r="BC210" s="19" t="s">
        <v>4522</v>
      </c>
      <c r="BD210" s="19" t="s">
        <v>4523</v>
      </c>
      <c r="BE210" s="19" t="s">
        <v>4524</v>
      </c>
    </row>
    <row r="211" spans="1:57" hidden="1">
      <c r="A211" s="53"/>
      <c r="B211" s="57" t="s">
        <v>4886</v>
      </c>
      <c r="C211" s="67">
        <v>36</v>
      </c>
      <c r="D211" s="19" t="s">
        <v>355</v>
      </c>
      <c r="E211" s="19" t="s">
        <v>356</v>
      </c>
      <c r="F211" s="19" t="s">
        <v>357</v>
      </c>
      <c r="G211" s="19" t="s">
        <v>358</v>
      </c>
      <c r="H211" s="19" t="s">
        <v>359</v>
      </c>
      <c r="I211" s="19" t="s">
        <v>360</v>
      </c>
      <c r="J211" s="19" t="s">
        <v>845</v>
      </c>
      <c r="K211" s="19" t="s">
        <v>846</v>
      </c>
      <c r="L211" s="19" t="s">
        <v>847</v>
      </c>
      <c r="M211" s="19" t="s">
        <v>848</v>
      </c>
      <c r="N211" s="19" t="s">
        <v>849</v>
      </c>
      <c r="O211" s="19" t="s">
        <v>850</v>
      </c>
      <c r="P211" s="19" t="s">
        <v>1335</v>
      </c>
      <c r="Q211" s="19" t="s">
        <v>1336</v>
      </c>
      <c r="R211" s="19" t="s">
        <v>1337</v>
      </c>
      <c r="S211" s="19" t="s">
        <v>1338</v>
      </c>
      <c r="T211" s="19" t="s">
        <v>1339</v>
      </c>
      <c r="U211" s="19" t="s">
        <v>1340</v>
      </c>
      <c r="V211" s="19" t="s">
        <v>2021</v>
      </c>
      <c r="W211" s="19" t="s">
        <v>2022</v>
      </c>
      <c r="X211" s="19" t="s">
        <v>2023</v>
      </c>
      <c r="Y211" s="19" t="s">
        <v>2024</v>
      </c>
      <c r="Z211" s="19" t="s">
        <v>2025</v>
      </c>
      <c r="AA211" s="19" t="s">
        <v>2026</v>
      </c>
      <c r="AB211" s="19" t="s">
        <v>2541</v>
      </c>
      <c r="AC211" s="19" t="s">
        <v>2542</v>
      </c>
      <c r="AD211" s="19" t="s">
        <v>2543</v>
      </c>
      <c r="AE211" s="19" t="s">
        <v>2544</v>
      </c>
      <c r="AF211" s="19" t="s">
        <v>2545</v>
      </c>
      <c r="AG211" s="19" t="s">
        <v>2546</v>
      </c>
      <c r="AH211" s="19" t="s">
        <v>3055</v>
      </c>
      <c r="AI211" s="19" t="s">
        <v>3056</v>
      </c>
      <c r="AJ211" s="19" t="s">
        <v>3057</v>
      </c>
      <c r="AK211" s="19" t="s">
        <v>3058</v>
      </c>
      <c r="AL211" s="19" t="s">
        <v>3059</v>
      </c>
      <c r="AM211" s="19" t="s">
        <v>3060</v>
      </c>
      <c r="AN211" s="19" t="s">
        <v>3545</v>
      </c>
      <c r="AO211" s="19" t="s">
        <v>3546</v>
      </c>
      <c r="AP211" s="19" t="s">
        <v>3547</v>
      </c>
      <c r="AQ211" s="19" t="s">
        <v>3548</v>
      </c>
      <c r="AR211" s="19" t="s">
        <v>3549</v>
      </c>
      <c r="AS211" s="19" t="s">
        <v>3550</v>
      </c>
      <c r="AT211" s="19" t="s">
        <v>4035</v>
      </c>
      <c r="AU211" s="19" t="s">
        <v>4036</v>
      </c>
      <c r="AV211" s="19" t="s">
        <v>4037</v>
      </c>
      <c r="AW211" s="19" t="s">
        <v>4038</v>
      </c>
      <c r="AX211" s="19" t="s">
        <v>4039</v>
      </c>
      <c r="AY211" s="19" t="s">
        <v>4040</v>
      </c>
      <c r="AZ211" s="19" t="s">
        <v>4525</v>
      </c>
      <c r="BA211" s="19" t="s">
        <v>4672</v>
      </c>
      <c r="BB211" s="19" t="s">
        <v>4673</v>
      </c>
      <c r="BC211" s="19" t="s">
        <v>4674</v>
      </c>
      <c r="BD211" s="19" t="s">
        <v>4675</v>
      </c>
      <c r="BE211" s="19" t="s">
        <v>4676</v>
      </c>
    </row>
    <row r="212" spans="1:57" hidden="1">
      <c r="A212" s="53"/>
      <c r="B212" s="57" t="s">
        <v>4887</v>
      </c>
      <c r="C212" s="67">
        <v>37</v>
      </c>
      <c r="D212" s="19" t="s">
        <v>361</v>
      </c>
      <c r="E212" s="19" t="s">
        <v>362</v>
      </c>
      <c r="F212" s="19" t="s">
        <v>363</v>
      </c>
      <c r="G212" s="19" t="s">
        <v>364</v>
      </c>
      <c r="H212" s="19" t="s">
        <v>365</v>
      </c>
      <c r="I212" s="19" t="s">
        <v>366</v>
      </c>
      <c r="J212" s="19" t="s">
        <v>851</v>
      </c>
      <c r="K212" s="19" t="s">
        <v>852</v>
      </c>
      <c r="L212" s="19" t="s">
        <v>853</v>
      </c>
      <c r="M212" s="19" t="s">
        <v>854</v>
      </c>
      <c r="N212" s="19" t="s">
        <v>855</v>
      </c>
      <c r="O212" s="19" t="s">
        <v>856</v>
      </c>
      <c r="P212" s="19" t="s">
        <v>1341</v>
      </c>
      <c r="Q212" s="19" t="s">
        <v>1342</v>
      </c>
      <c r="R212" s="19" t="s">
        <v>1343</v>
      </c>
      <c r="S212" s="19" t="s">
        <v>1344</v>
      </c>
      <c r="T212" s="19" t="s">
        <v>1345</v>
      </c>
      <c r="U212" s="19" t="s">
        <v>1346</v>
      </c>
      <c r="V212" s="19" t="s">
        <v>2027</v>
      </c>
      <c r="W212" s="19" t="s">
        <v>2028</v>
      </c>
      <c r="X212" s="19" t="s">
        <v>2029</v>
      </c>
      <c r="Y212" s="19" t="s">
        <v>2030</v>
      </c>
      <c r="Z212" s="19" t="s">
        <v>2031</v>
      </c>
      <c r="AA212" s="19" t="s">
        <v>2032</v>
      </c>
      <c r="AB212" s="19" t="s">
        <v>2547</v>
      </c>
      <c r="AC212" s="19" t="s">
        <v>2548</v>
      </c>
      <c r="AD212" s="19" t="s">
        <v>2549</v>
      </c>
      <c r="AE212" s="19" t="s">
        <v>2550</v>
      </c>
      <c r="AF212" s="19" t="s">
        <v>2551</v>
      </c>
      <c r="AG212" s="19" t="s">
        <v>2552</v>
      </c>
      <c r="AH212" s="19" t="s">
        <v>3061</v>
      </c>
      <c r="AI212" s="19" t="s">
        <v>3062</v>
      </c>
      <c r="AJ212" s="19" t="s">
        <v>3063</v>
      </c>
      <c r="AK212" s="19" t="s">
        <v>3064</v>
      </c>
      <c r="AL212" s="19" t="s">
        <v>3065</v>
      </c>
      <c r="AM212" s="19" t="s">
        <v>3066</v>
      </c>
      <c r="AN212" s="19" t="s">
        <v>3551</v>
      </c>
      <c r="AO212" s="19" t="s">
        <v>3552</v>
      </c>
      <c r="AP212" s="19" t="s">
        <v>3553</v>
      </c>
      <c r="AQ212" s="19" t="s">
        <v>3554</v>
      </c>
      <c r="AR212" s="19" t="s">
        <v>3555</v>
      </c>
      <c r="AS212" s="19" t="s">
        <v>3556</v>
      </c>
      <c r="AT212" s="19" t="s">
        <v>4041</v>
      </c>
      <c r="AU212" s="19" t="s">
        <v>4042</v>
      </c>
      <c r="AV212" s="19" t="s">
        <v>4043</v>
      </c>
      <c r="AW212" s="19" t="s">
        <v>4044</v>
      </c>
      <c r="AX212" s="19" t="s">
        <v>4045</v>
      </c>
      <c r="AY212" s="19" t="s">
        <v>4046</v>
      </c>
      <c r="AZ212" s="19" t="s">
        <v>4677</v>
      </c>
      <c r="BA212" s="19" t="s">
        <v>4678</v>
      </c>
      <c r="BB212" s="19" t="s">
        <v>4679</v>
      </c>
      <c r="BC212" s="19" t="s">
        <v>4680</v>
      </c>
      <c r="BD212" s="19" t="s">
        <v>4681</v>
      </c>
      <c r="BE212" s="19" t="s">
        <v>4682</v>
      </c>
    </row>
    <row r="213" spans="1:57" hidden="1">
      <c r="A213" s="44" t="s">
        <v>4888</v>
      </c>
      <c r="B213" s="58"/>
      <c r="C213" s="67">
        <v>38</v>
      </c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</row>
    <row r="214" spans="1:57" hidden="1">
      <c r="A214" s="59"/>
      <c r="B214" s="49" t="s">
        <v>4889</v>
      </c>
      <c r="C214" s="67">
        <v>39</v>
      </c>
      <c r="D214" s="19"/>
      <c r="E214" s="19"/>
      <c r="F214" s="19"/>
      <c r="G214" s="19" t="s">
        <v>367</v>
      </c>
      <c r="H214" s="19" t="s">
        <v>368</v>
      </c>
      <c r="I214" s="19" t="s">
        <v>369</v>
      </c>
      <c r="J214" s="19"/>
      <c r="K214" s="19"/>
      <c r="L214" s="19"/>
      <c r="M214" s="19" t="s">
        <v>857</v>
      </c>
      <c r="N214" s="19" t="s">
        <v>858</v>
      </c>
      <c r="O214" s="19" t="s">
        <v>859</v>
      </c>
      <c r="P214" s="19"/>
      <c r="Q214" s="19"/>
      <c r="R214" s="19"/>
      <c r="S214" s="19" t="s">
        <v>1347</v>
      </c>
      <c r="T214" s="19" t="s">
        <v>1348</v>
      </c>
      <c r="U214" s="19" t="s">
        <v>1349</v>
      </c>
      <c r="V214" s="19"/>
      <c r="W214" s="19"/>
      <c r="X214" s="19"/>
      <c r="Y214" s="19" t="s">
        <v>2033</v>
      </c>
      <c r="Z214" s="19" t="s">
        <v>2034</v>
      </c>
      <c r="AA214" s="19" t="s">
        <v>2035</v>
      </c>
      <c r="AB214" s="19"/>
      <c r="AC214" s="19"/>
      <c r="AD214" s="19"/>
      <c r="AE214" s="19" t="s">
        <v>2553</v>
      </c>
      <c r="AF214" s="19" t="s">
        <v>2554</v>
      </c>
      <c r="AG214" s="19" t="s">
        <v>2555</v>
      </c>
      <c r="AH214" s="19"/>
      <c r="AI214" s="19"/>
      <c r="AJ214" s="19"/>
      <c r="AK214" s="19" t="s">
        <v>3067</v>
      </c>
      <c r="AL214" s="19" t="s">
        <v>3068</v>
      </c>
      <c r="AM214" s="19" t="s">
        <v>3069</v>
      </c>
      <c r="AN214" s="19"/>
      <c r="AO214" s="19"/>
      <c r="AP214" s="19"/>
      <c r="AQ214" s="19" t="s">
        <v>3557</v>
      </c>
      <c r="AR214" s="19" t="s">
        <v>3558</v>
      </c>
      <c r="AS214" s="19" t="s">
        <v>3559</v>
      </c>
      <c r="AT214" s="19"/>
      <c r="AU214" s="19"/>
      <c r="AV214" s="19"/>
      <c r="AW214" s="19" t="s">
        <v>4047</v>
      </c>
      <c r="AX214" s="19" t="s">
        <v>4048</v>
      </c>
      <c r="AY214" s="19" t="s">
        <v>4049</v>
      </c>
      <c r="AZ214" s="19"/>
      <c r="BA214" s="19"/>
      <c r="BB214" s="19"/>
      <c r="BC214" s="19" t="s">
        <v>4683</v>
      </c>
      <c r="BD214" s="19" t="s">
        <v>4684</v>
      </c>
      <c r="BE214" s="19" t="s">
        <v>4685</v>
      </c>
    </row>
    <row r="215" spans="1:57" hidden="1">
      <c r="A215" s="59"/>
      <c r="B215" s="49" t="s">
        <v>4890</v>
      </c>
      <c r="C215" s="67">
        <v>40</v>
      </c>
      <c r="D215" s="19" t="s">
        <v>370</v>
      </c>
      <c r="E215" s="19" t="s">
        <v>371</v>
      </c>
      <c r="F215" s="19" t="s">
        <v>372</v>
      </c>
      <c r="G215" s="19" t="s">
        <v>373</v>
      </c>
      <c r="H215" s="19" t="s">
        <v>374</v>
      </c>
      <c r="I215" s="19" t="s">
        <v>375</v>
      </c>
      <c r="J215" s="19" t="s">
        <v>860</v>
      </c>
      <c r="K215" s="19" t="s">
        <v>861</v>
      </c>
      <c r="L215" s="19" t="s">
        <v>862</v>
      </c>
      <c r="M215" s="19" t="s">
        <v>863</v>
      </c>
      <c r="N215" s="19" t="s">
        <v>864</v>
      </c>
      <c r="O215" s="19" t="s">
        <v>865</v>
      </c>
      <c r="P215" s="19" t="s">
        <v>1546</v>
      </c>
      <c r="Q215" s="19" t="s">
        <v>1547</v>
      </c>
      <c r="R215" s="19" t="s">
        <v>1548</v>
      </c>
      <c r="S215" s="19" t="s">
        <v>1549</v>
      </c>
      <c r="T215" s="19" t="s">
        <v>1550</v>
      </c>
      <c r="U215" s="19" t="s">
        <v>1551</v>
      </c>
      <c r="V215" s="19" t="s">
        <v>2036</v>
      </c>
      <c r="W215" s="19" t="s">
        <v>2037</v>
      </c>
      <c r="X215" s="19" t="s">
        <v>2038</v>
      </c>
      <c r="Y215" s="19" t="s">
        <v>2039</v>
      </c>
      <c r="Z215" s="19" t="s">
        <v>2040</v>
      </c>
      <c r="AA215" s="19" t="s">
        <v>2041</v>
      </c>
      <c r="AB215" s="19" t="s">
        <v>2556</v>
      </c>
      <c r="AC215" s="19" t="s">
        <v>2557</v>
      </c>
      <c r="AD215" s="19" t="s">
        <v>2558</v>
      </c>
      <c r="AE215" s="19" t="s">
        <v>2559</v>
      </c>
      <c r="AF215" s="19" t="s">
        <v>2560</v>
      </c>
      <c r="AG215" s="19" t="s">
        <v>2561</v>
      </c>
      <c r="AH215" s="19" t="s">
        <v>3070</v>
      </c>
      <c r="AI215" s="19" t="s">
        <v>3071</v>
      </c>
      <c r="AJ215" s="19" t="s">
        <v>3072</v>
      </c>
      <c r="AK215" s="19" t="s">
        <v>3073</v>
      </c>
      <c r="AL215" s="19" t="s">
        <v>3074</v>
      </c>
      <c r="AM215" s="19" t="s">
        <v>3075</v>
      </c>
      <c r="AN215" s="19" t="s">
        <v>3560</v>
      </c>
      <c r="AO215" s="19" t="s">
        <v>3561</v>
      </c>
      <c r="AP215" s="19" t="s">
        <v>3562</v>
      </c>
      <c r="AQ215" s="19" t="s">
        <v>3563</v>
      </c>
      <c r="AR215" s="19" t="s">
        <v>3564</v>
      </c>
      <c r="AS215" s="19" t="s">
        <v>3565</v>
      </c>
      <c r="AT215" s="19" t="s">
        <v>4050</v>
      </c>
      <c r="AU215" s="19" t="s">
        <v>4051</v>
      </c>
      <c r="AV215" s="19" t="s">
        <v>4052</v>
      </c>
      <c r="AW215" s="19" t="s">
        <v>4053</v>
      </c>
      <c r="AX215" s="19" t="s">
        <v>4054</v>
      </c>
      <c r="AY215" s="19" t="s">
        <v>4055</v>
      </c>
      <c r="AZ215" s="19" t="s">
        <v>4686</v>
      </c>
      <c r="BA215" s="19" t="s">
        <v>4687</v>
      </c>
      <c r="BB215" s="19" t="s">
        <v>4688</v>
      </c>
      <c r="BC215" s="19" t="s">
        <v>4689</v>
      </c>
      <c r="BD215" s="19" t="s">
        <v>4690</v>
      </c>
      <c r="BE215" s="19" t="s">
        <v>4691</v>
      </c>
    </row>
    <row r="216" spans="1:57" hidden="1">
      <c r="A216" s="59"/>
      <c r="B216" s="49" t="s">
        <v>4891</v>
      </c>
      <c r="C216" s="67">
        <v>41</v>
      </c>
      <c r="D216" s="19" t="s">
        <v>376</v>
      </c>
      <c r="E216" s="19" t="s">
        <v>377</v>
      </c>
      <c r="F216" s="19" t="s">
        <v>378</v>
      </c>
      <c r="G216" s="19" t="s">
        <v>379</v>
      </c>
      <c r="H216" s="19" t="s">
        <v>380</v>
      </c>
      <c r="I216" s="19" t="s">
        <v>381</v>
      </c>
      <c r="J216" s="19" t="s">
        <v>866</v>
      </c>
      <c r="K216" s="19" t="s">
        <v>867</v>
      </c>
      <c r="L216" s="19" t="s">
        <v>868</v>
      </c>
      <c r="M216" s="19" t="s">
        <v>869</v>
      </c>
      <c r="N216" s="19" t="s">
        <v>870</v>
      </c>
      <c r="O216" s="19" t="s">
        <v>871</v>
      </c>
      <c r="P216" s="19" t="s">
        <v>1552</v>
      </c>
      <c r="Q216" s="19" t="s">
        <v>1553</v>
      </c>
      <c r="R216" s="19" t="s">
        <v>1554</v>
      </c>
      <c r="S216" s="19" t="s">
        <v>1555</v>
      </c>
      <c r="T216" s="19" t="s">
        <v>1556</v>
      </c>
      <c r="U216" s="19" t="s">
        <v>1557</v>
      </c>
      <c r="V216" s="19" t="s">
        <v>2042</v>
      </c>
      <c r="W216" s="19" t="s">
        <v>2043</v>
      </c>
      <c r="X216" s="19" t="s">
        <v>2044</v>
      </c>
      <c r="Y216" s="19" t="s">
        <v>2045</v>
      </c>
      <c r="Z216" s="19" t="s">
        <v>2046</v>
      </c>
      <c r="AA216" s="19" t="s">
        <v>2047</v>
      </c>
      <c r="AB216" s="19" t="s">
        <v>2562</v>
      </c>
      <c r="AC216" s="19" t="s">
        <v>2563</v>
      </c>
      <c r="AD216" s="19" t="s">
        <v>2564</v>
      </c>
      <c r="AE216" s="19" t="s">
        <v>2565</v>
      </c>
      <c r="AF216" s="19" t="s">
        <v>2566</v>
      </c>
      <c r="AG216" s="19" t="s">
        <v>2567</v>
      </c>
      <c r="AH216" s="19" t="s">
        <v>3076</v>
      </c>
      <c r="AI216" s="19" t="s">
        <v>3077</v>
      </c>
      <c r="AJ216" s="19" t="s">
        <v>3078</v>
      </c>
      <c r="AK216" s="19" t="s">
        <v>3079</v>
      </c>
      <c r="AL216" s="19" t="s">
        <v>3080</v>
      </c>
      <c r="AM216" s="19" t="s">
        <v>3081</v>
      </c>
      <c r="AN216" s="19" t="s">
        <v>3566</v>
      </c>
      <c r="AO216" s="19" t="s">
        <v>3567</v>
      </c>
      <c r="AP216" s="19" t="s">
        <v>3568</v>
      </c>
      <c r="AQ216" s="19" t="s">
        <v>3569</v>
      </c>
      <c r="AR216" s="19" t="s">
        <v>3570</v>
      </c>
      <c r="AS216" s="19" t="s">
        <v>3571</v>
      </c>
      <c r="AT216" s="19" t="s">
        <v>4056</v>
      </c>
      <c r="AU216" s="19" t="s">
        <v>4057</v>
      </c>
      <c r="AV216" s="19" t="s">
        <v>4058</v>
      </c>
      <c r="AW216" s="19" t="s">
        <v>4059</v>
      </c>
      <c r="AX216" s="19" t="s">
        <v>4060</v>
      </c>
      <c r="AY216" s="19" t="s">
        <v>4061</v>
      </c>
      <c r="AZ216" s="19" t="s">
        <v>4692</v>
      </c>
      <c r="BA216" s="19" t="s">
        <v>4693</v>
      </c>
      <c r="BB216" s="19" t="s">
        <v>4694</v>
      </c>
      <c r="BC216" s="19" t="s">
        <v>4695</v>
      </c>
      <c r="BD216" s="19" t="s">
        <v>4696</v>
      </c>
      <c r="BE216" s="19" t="s">
        <v>4697</v>
      </c>
    </row>
    <row r="217" spans="1:57" hidden="1">
      <c r="A217" s="59"/>
      <c r="B217" s="49" t="s">
        <v>4892</v>
      </c>
      <c r="C217" s="67">
        <v>42</v>
      </c>
      <c r="D217" s="19" t="s">
        <v>382</v>
      </c>
      <c r="E217" s="19" t="s">
        <v>383</v>
      </c>
      <c r="F217" s="19" t="s">
        <v>384</v>
      </c>
      <c r="G217" s="19" t="s">
        <v>385</v>
      </c>
      <c r="H217" s="19" t="s">
        <v>386</v>
      </c>
      <c r="I217" s="19" t="s">
        <v>387</v>
      </c>
      <c r="J217" s="19" t="s">
        <v>872</v>
      </c>
      <c r="K217" s="19" t="s">
        <v>873</v>
      </c>
      <c r="L217" s="19" t="s">
        <v>874</v>
      </c>
      <c r="M217" s="19" t="s">
        <v>875</v>
      </c>
      <c r="N217" s="19" t="s">
        <v>876</v>
      </c>
      <c r="O217" s="19" t="s">
        <v>877</v>
      </c>
      <c r="P217" s="19" t="s">
        <v>1558</v>
      </c>
      <c r="Q217" s="19" t="s">
        <v>1559</v>
      </c>
      <c r="R217" s="19" t="s">
        <v>1560</v>
      </c>
      <c r="S217" s="19" t="s">
        <v>1561</v>
      </c>
      <c r="T217" s="19" t="s">
        <v>1562</v>
      </c>
      <c r="U217" s="19" t="s">
        <v>1563</v>
      </c>
      <c r="V217" s="19" t="s">
        <v>2048</v>
      </c>
      <c r="W217" s="19" t="s">
        <v>2049</v>
      </c>
      <c r="X217" s="19" t="s">
        <v>2050</v>
      </c>
      <c r="Y217" s="19" t="s">
        <v>2051</v>
      </c>
      <c r="Z217" s="19" t="s">
        <v>2052</v>
      </c>
      <c r="AA217" s="19" t="s">
        <v>2053</v>
      </c>
      <c r="AB217" s="19" t="s">
        <v>2568</v>
      </c>
      <c r="AC217" s="19" t="s">
        <v>2569</v>
      </c>
      <c r="AD217" s="19" t="s">
        <v>2570</v>
      </c>
      <c r="AE217" s="19" t="s">
        <v>2571</v>
      </c>
      <c r="AF217" s="19" t="s">
        <v>2572</v>
      </c>
      <c r="AG217" s="19" t="s">
        <v>2573</v>
      </c>
      <c r="AH217" s="19" t="s">
        <v>3082</v>
      </c>
      <c r="AI217" s="19" t="s">
        <v>3083</v>
      </c>
      <c r="AJ217" s="19" t="s">
        <v>3084</v>
      </c>
      <c r="AK217" s="19" t="s">
        <v>3085</v>
      </c>
      <c r="AL217" s="19" t="s">
        <v>3086</v>
      </c>
      <c r="AM217" s="19" t="s">
        <v>3087</v>
      </c>
      <c r="AN217" s="19" t="s">
        <v>3572</v>
      </c>
      <c r="AO217" s="19" t="s">
        <v>3573</v>
      </c>
      <c r="AP217" s="19" t="s">
        <v>3574</v>
      </c>
      <c r="AQ217" s="19" t="s">
        <v>3575</v>
      </c>
      <c r="AR217" s="19" t="s">
        <v>3576</v>
      </c>
      <c r="AS217" s="19" t="s">
        <v>3577</v>
      </c>
      <c r="AT217" s="19" t="s">
        <v>4062</v>
      </c>
      <c r="AU217" s="19" t="s">
        <v>4063</v>
      </c>
      <c r="AV217" s="19" t="s">
        <v>4064</v>
      </c>
      <c r="AW217" s="19" t="s">
        <v>4065</v>
      </c>
      <c r="AX217" s="19" t="s">
        <v>4066</v>
      </c>
      <c r="AY217" s="19" t="s">
        <v>4067</v>
      </c>
      <c r="AZ217" s="19" t="s">
        <v>4698</v>
      </c>
      <c r="BA217" s="19" t="s">
        <v>4699</v>
      </c>
      <c r="BB217" s="19" t="s">
        <v>4700</v>
      </c>
      <c r="BC217" s="19" t="s">
        <v>4701</v>
      </c>
      <c r="BD217" s="19" t="s">
        <v>4702</v>
      </c>
      <c r="BE217" s="19" t="s">
        <v>4703</v>
      </c>
    </row>
    <row r="218" spans="1:57" hidden="1">
      <c r="A218" s="59"/>
      <c r="B218" s="49" t="s">
        <v>4893</v>
      </c>
      <c r="C218" s="67">
        <v>43</v>
      </c>
      <c r="D218" s="19" t="s">
        <v>388</v>
      </c>
      <c r="E218" s="19" t="s">
        <v>389</v>
      </c>
      <c r="F218" s="19" t="s">
        <v>390</v>
      </c>
      <c r="G218" s="19" t="s">
        <v>391</v>
      </c>
      <c r="H218" s="19" t="s">
        <v>392</v>
      </c>
      <c r="I218" s="19" t="s">
        <v>393</v>
      </c>
      <c r="J218" s="19" t="s">
        <v>878</v>
      </c>
      <c r="K218" s="19" t="s">
        <v>879</v>
      </c>
      <c r="L218" s="19" t="s">
        <v>880</v>
      </c>
      <c r="M218" s="19" t="s">
        <v>881</v>
      </c>
      <c r="N218" s="19" t="s">
        <v>882</v>
      </c>
      <c r="O218" s="19" t="s">
        <v>883</v>
      </c>
      <c r="P218" s="19" t="s">
        <v>1564</v>
      </c>
      <c r="Q218" s="19" t="s">
        <v>1565</v>
      </c>
      <c r="R218" s="19" t="s">
        <v>1566</v>
      </c>
      <c r="S218" s="19" t="s">
        <v>1567</v>
      </c>
      <c r="T218" s="19" t="s">
        <v>1568</v>
      </c>
      <c r="U218" s="19" t="s">
        <v>1569</v>
      </c>
      <c r="V218" s="19" t="s">
        <v>2054</v>
      </c>
      <c r="W218" s="19" t="s">
        <v>2055</v>
      </c>
      <c r="X218" s="19" t="s">
        <v>2056</v>
      </c>
      <c r="Y218" s="19" t="s">
        <v>2057</v>
      </c>
      <c r="Z218" s="19" t="s">
        <v>2058</v>
      </c>
      <c r="AA218" s="19" t="s">
        <v>2059</v>
      </c>
      <c r="AB218" s="19" t="s">
        <v>2574</v>
      </c>
      <c r="AC218" s="19" t="s">
        <v>2575</v>
      </c>
      <c r="AD218" s="19" t="s">
        <v>2576</v>
      </c>
      <c r="AE218" s="19" t="s">
        <v>2577</v>
      </c>
      <c r="AF218" s="19" t="s">
        <v>2578</v>
      </c>
      <c r="AG218" s="19" t="s">
        <v>2579</v>
      </c>
      <c r="AH218" s="19" t="s">
        <v>3088</v>
      </c>
      <c r="AI218" s="19" t="s">
        <v>3089</v>
      </c>
      <c r="AJ218" s="19" t="s">
        <v>3090</v>
      </c>
      <c r="AK218" s="19" t="s">
        <v>3091</v>
      </c>
      <c r="AL218" s="19" t="s">
        <v>3092</v>
      </c>
      <c r="AM218" s="19" t="s">
        <v>3093</v>
      </c>
      <c r="AN218" s="19" t="s">
        <v>3578</v>
      </c>
      <c r="AO218" s="19" t="s">
        <v>3579</v>
      </c>
      <c r="AP218" s="19" t="s">
        <v>3580</v>
      </c>
      <c r="AQ218" s="19" t="s">
        <v>3581</v>
      </c>
      <c r="AR218" s="19" t="s">
        <v>3582</v>
      </c>
      <c r="AS218" s="19" t="s">
        <v>3583</v>
      </c>
      <c r="AT218" s="19" t="s">
        <v>4068</v>
      </c>
      <c r="AU218" s="19" t="s">
        <v>4069</v>
      </c>
      <c r="AV218" s="19" t="s">
        <v>4070</v>
      </c>
      <c r="AW218" s="19" t="s">
        <v>4071</v>
      </c>
      <c r="AX218" s="19" t="s">
        <v>4072</v>
      </c>
      <c r="AY218" s="19" t="s">
        <v>4073</v>
      </c>
      <c r="AZ218" s="19" t="s">
        <v>4704</v>
      </c>
      <c r="BA218" s="19" t="s">
        <v>4705</v>
      </c>
      <c r="BB218" s="19" t="s">
        <v>4706</v>
      </c>
      <c r="BC218" s="19" t="s">
        <v>4707</v>
      </c>
      <c r="BD218" s="19" t="s">
        <v>4708</v>
      </c>
      <c r="BE218" s="19" t="s">
        <v>4709</v>
      </c>
    </row>
    <row r="219" spans="1:57" hidden="1">
      <c r="A219" s="59"/>
      <c r="B219" s="49" t="s">
        <v>4894</v>
      </c>
      <c r="C219" s="67">
        <v>44</v>
      </c>
      <c r="D219" s="19" t="s">
        <v>394</v>
      </c>
      <c r="E219" s="19" t="s">
        <v>395</v>
      </c>
      <c r="F219" s="19" t="s">
        <v>396</v>
      </c>
      <c r="G219" s="19" t="s">
        <v>397</v>
      </c>
      <c r="H219" s="19" t="s">
        <v>398</v>
      </c>
      <c r="I219" s="19" t="s">
        <v>399</v>
      </c>
      <c r="J219" s="19" t="s">
        <v>884</v>
      </c>
      <c r="K219" s="19" t="s">
        <v>885</v>
      </c>
      <c r="L219" s="19" t="s">
        <v>886</v>
      </c>
      <c r="M219" s="19" t="s">
        <v>887</v>
      </c>
      <c r="N219" s="19" t="s">
        <v>888</v>
      </c>
      <c r="O219" s="19" t="s">
        <v>889</v>
      </c>
      <c r="P219" s="19" t="s">
        <v>1570</v>
      </c>
      <c r="Q219" s="19" t="s">
        <v>1571</v>
      </c>
      <c r="R219" s="19" t="s">
        <v>1572</v>
      </c>
      <c r="S219" s="19" t="s">
        <v>1573</v>
      </c>
      <c r="T219" s="19" t="s">
        <v>1574</v>
      </c>
      <c r="U219" s="19" t="s">
        <v>1575</v>
      </c>
      <c r="V219" s="19" t="s">
        <v>2060</v>
      </c>
      <c r="W219" s="19" t="s">
        <v>2061</v>
      </c>
      <c r="X219" s="19" t="s">
        <v>2062</v>
      </c>
      <c r="Y219" s="19" t="s">
        <v>2063</v>
      </c>
      <c r="Z219" s="19" t="s">
        <v>2064</v>
      </c>
      <c r="AA219" s="19" t="s">
        <v>2065</v>
      </c>
      <c r="AB219" s="19" t="s">
        <v>2580</v>
      </c>
      <c r="AC219" s="19" t="s">
        <v>2581</v>
      </c>
      <c r="AD219" s="19" t="s">
        <v>2582</v>
      </c>
      <c r="AE219" s="19" t="s">
        <v>2583</v>
      </c>
      <c r="AF219" s="19" t="s">
        <v>2584</v>
      </c>
      <c r="AG219" s="19" t="s">
        <v>2585</v>
      </c>
      <c r="AH219" s="19" t="s">
        <v>3094</v>
      </c>
      <c r="AI219" s="19" t="s">
        <v>3095</v>
      </c>
      <c r="AJ219" s="19" t="s">
        <v>3096</v>
      </c>
      <c r="AK219" s="19" t="s">
        <v>3097</v>
      </c>
      <c r="AL219" s="19" t="s">
        <v>3098</v>
      </c>
      <c r="AM219" s="19" t="s">
        <v>3099</v>
      </c>
      <c r="AN219" s="19" t="s">
        <v>3584</v>
      </c>
      <c r="AO219" s="19" t="s">
        <v>3585</v>
      </c>
      <c r="AP219" s="19" t="s">
        <v>3586</v>
      </c>
      <c r="AQ219" s="19" t="s">
        <v>3587</v>
      </c>
      <c r="AR219" s="19" t="s">
        <v>3588</v>
      </c>
      <c r="AS219" s="19" t="s">
        <v>3589</v>
      </c>
      <c r="AT219" s="19" t="s">
        <v>4074</v>
      </c>
      <c r="AU219" s="19" t="s">
        <v>4075</v>
      </c>
      <c r="AV219" s="19" t="s">
        <v>4076</v>
      </c>
      <c r="AW219" s="19" t="s">
        <v>4077</v>
      </c>
      <c r="AX219" s="19" t="s">
        <v>4078</v>
      </c>
      <c r="AY219" s="19" t="s">
        <v>4079</v>
      </c>
      <c r="AZ219" s="19" t="s">
        <v>4710</v>
      </c>
      <c r="BA219" s="19" t="s">
        <v>4711</v>
      </c>
      <c r="BB219" s="19" t="s">
        <v>4712</v>
      </c>
      <c r="BC219" s="19" t="s">
        <v>4713</v>
      </c>
      <c r="BD219" s="19" t="s">
        <v>4714</v>
      </c>
      <c r="BE219" s="19" t="s">
        <v>4715</v>
      </c>
    </row>
    <row r="220" spans="1:57" hidden="1">
      <c r="A220" s="59"/>
      <c r="B220" s="49" t="s">
        <v>4895</v>
      </c>
      <c r="C220" s="67">
        <v>45</v>
      </c>
      <c r="D220" s="19" t="s">
        <v>400</v>
      </c>
      <c r="E220" s="19" t="s">
        <v>401</v>
      </c>
      <c r="F220" s="19" t="s">
        <v>402</v>
      </c>
      <c r="G220" s="19" t="s">
        <v>403</v>
      </c>
      <c r="H220" s="19" t="s">
        <v>404</v>
      </c>
      <c r="I220" s="19" t="s">
        <v>405</v>
      </c>
      <c r="J220" s="19" t="s">
        <v>890</v>
      </c>
      <c r="K220" s="19" t="s">
        <v>891</v>
      </c>
      <c r="L220" s="19" t="s">
        <v>892</v>
      </c>
      <c r="M220" s="19" t="s">
        <v>893</v>
      </c>
      <c r="N220" s="19" t="s">
        <v>894</v>
      </c>
      <c r="O220" s="19" t="s">
        <v>895</v>
      </c>
      <c r="P220" s="19" t="s">
        <v>1576</v>
      </c>
      <c r="Q220" s="19" t="s">
        <v>1577</v>
      </c>
      <c r="R220" s="19" t="s">
        <v>1578</v>
      </c>
      <c r="S220" s="19" t="s">
        <v>1579</v>
      </c>
      <c r="T220" s="19" t="s">
        <v>1580</v>
      </c>
      <c r="U220" s="19" t="s">
        <v>1581</v>
      </c>
      <c r="V220" s="19" t="s">
        <v>2066</v>
      </c>
      <c r="W220" s="19" t="s">
        <v>2067</v>
      </c>
      <c r="X220" s="19" t="s">
        <v>2068</v>
      </c>
      <c r="Y220" s="19" t="s">
        <v>2069</v>
      </c>
      <c r="Z220" s="19" t="s">
        <v>2070</v>
      </c>
      <c r="AA220" s="19" t="s">
        <v>2071</v>
      </c>
      <c r="AB220" s="19" t="s">
        <v>2586</v>
      </c>
      <c r="AC220" s="19" t="s">
        <v>2587</v>
      </c>
      <c r="AD220" s="19" t="s">
        <v>2588</v>
      </c>
      <c r="AE220" s="19" t="s">
        <v>2589</v>
      </c>
      <c r="AF220" s="19" t="s">
        <v>2590</v>
      </c>
      <c r="AG220" s="19" t="s">
        <v>2591</v>
      </c>
      <c r="AH220" s="19" t="s">
        <v>3100</v>
      </c>
      <c r="AI220" s="19" t="s">
        <v>3101</v>
      </c>
      <c r="AJ220" s="19" t="s">
        <v>3102</v>
      </c>
      <c r="AK220" s="19" t="s">
        <v>3103</v>
      </c>
      <c r="AL220" s="19" t="s">
        <v>3104</v>
      </c>
      <c r="AM220" s="19" t="s">
        <v>3105</v>
      </c>
      <c r="AN220" s="19" t="s">
        <v>3590</v>
      </c>
      <c r="AO220" s="19" t="s">
        <v>3591</v>
      </c>
      <c r="AP220" s="19" t="s">
        <v>3592</v>
      </c>
      <c r="AQ220" s="19" t="s">
        <v>3593</v>
      </c>
      <c r="AR220" s="19" t="s">
        <v>3594</v>
      </c>
      <c r="AS220" s="19" t="s">
        <v>3595</v>
      </c>
      <c r="AT220" s="19" t="s">
        <v>4276</v>
      </c>
      <c r="AU220" s="19" t="s">
        <v>4277</v>
      </c>
      <c r="AV220" s="19" t="s">
        <v>4278</v>
      </c>
      <c r="AW220" s="19" t="s">
        <v>4279</v>
      </c>
      <c r="AX220" s="19" t="s">
        <v>4280</v>
      </c>
      <c r="AY220" s="19" t="s">
        <v>4281</v>
      </c>
      <c r="AZ220" s="19" t="s">
        <v>4716</v>
      </c>
      <c r="BA220" s="19" t="s">
        <v>4717</v>
      </c>
      <c r="BB220" s="19" t="s">
        <v>4718</v>
      </c>
      <c r="BC220" s="19" t="s">
        <v>4719</v>
      </c>
      <c r="BD220" s="19" t="s">
        <v>4720</v>
      </c>
      <c r="BE220" s="19" t="s">
        <v>4721</v>
      </c>
    </row>
    <row r="221" spans="1:57" hidden="1">
      <c r="A221" s="59"/>
      <c r="B221" s="49" t="s">
        <v>4896</v>
      </c>
      <c r="C221" s="67">
        <v>46</v>
      </c>
      <c r="D221" s="19" t="s">
        <v>406</v>
      </c>
      <c r="E221" s="19" t="s">
        <v>407</v>
      </c>
      <c r="F221" s="19" t="s">
        <v>408</v>
      </c>
      <c r="G221" s="19" t="s">
        <v>409</v>
      </c>
      <c r="H221" s="19" t="s">
        <v>410</v>
      </c>
      <c r="I221" s="19" t="s">
        <v>411</v>
      </c>
      <c r="J221" s="19" t="s">
        <v>896</v>
      </c>
      <c r="K221" s="19" t="s">
        <v>897</v>
      </c>
      <c r="L221" s="19" t="s">
        <v>898</v>
      </c>
      <c r="M221" s="19" t="s">
        <v>899</v>
      </c>
      <c r="N221" s="19" t="s">
        <v>900</v>
      </c>
      <c r="O221" s="19" t="s">
        <v>901</v>
      </c>
      <c r="P221" s="19" t="s">
        <v>1582</v>
      </c>
      <c r="Q221" s="19" t="s">
        <v>1583</v>
      </c>
      <c r="R221" s="19" t="s">
        <v>1584</v>
      </c>
      <c r="S221" s="19" t="s">
        <v>1585</v>
      </c>
      <c r="T221" s="19" t="s">
        <v>1586</v>
      </c>
      <c r="U221" s="19" t="s">
        <v>1587</v>
      </c>
      <c r="V221" s="19" t="s">
        <v>2072</v>
      </c>
      <c r="W221" s="19" t="s">
        <v>2073</v>
      </c>
      <c r="X221" s="19" t="s">
        <v>2074</v>
      </c>
      <c r="Y221" s="19" t="s">
        <v>2075</v>
      </c>
      <c r="Z221" s="19" t="s">
        <v>2076</v>
      </c>
      <c r="AA221" s="19" t="s">
        <v>2077</v>
      </c>
      <c r="AB221" s="19" t="s">
        <v>2592</v>
      </c>
      <c r="AC221" s="19" t="s">
        <v>2593</v>
      </c>
      <c r="AD221" s="19" t="s">
        <v>2594</v>
      </c>
      <c r="AE221" s="19" t="s">
        <v>2595</v>
      </c>
      <c r="AF221" s="19" t="s">
        <v>2596</v>
      </c>
      <c r="AG221" s="19" t="s">
        <v>2597</v>
      </c>
      <c r="AH221" s="19" t="s">
        <v>3106</v>
      </c>
      <c r="AI221" s="19" t="s">
        <v>3107</v>
      </c>
      <c r="AJ221" s="19" t="s">
        <v>3108</v>
      </c>
      <c r="AK221" s="19" t="s">
        <v>3109</v>
      </c>
      <c r="AL221" s="19" t="s">
        <v>3110</v>
      </c>
      <c r="AM221" s="19" t="s">
        <v>3111</v>
      </c>
      <c r="AN221" s="19" t="s">
        <v>3596</v>
      </c>
      <c r="AO221" s="19" t="s">
        <v>3597</v>
      </c>
      <c r="AP221" s="19" t="s">
        <v>3598</v>
      </c>
      <c r="AQ221" s="19" t="s">
        <v>3599</v>
      </c>
      <c r="AR221" s="19" t="s">
        <v>3600</v>
      </c>
      <c r="AS221" s="19" t="s">
        <v>3601</v>
      </c>
      <c r="AT221" s="19" t="s">
        <v>4282</v>
      </c>
      <c r="AU221" s="19" t="s">
        <v>4283</v>
      </c>
      <c r="AV221" s="19" t="s">
        <v>4284</v>
      </c>
      <c r="AW221" s="19" t="s">
        <v>4285</v>
      </c>
      <c r="AX221" s="19" t="s">
        <v>4286</v>
      </c>
      <c r="AY221" s="19" t="s">
        <v>4287</v>
      </c>
      <c r="AZ221" s="19" t="s">
        <v>4722</v>
      </c>
      <c r="BA221" s="19" t="s">
        <v>4723</v>
      </c>
      <c r="BB221" s="19" t="s">
        <v>4724</v>
      </c>
      <c r="BC221" s="19" t="s">
        <v>4725</v>
      </c>
      <c r="BD221" s="19" t="s">
        <v>4726</v>
      </c>
      <c r="BE221" s="19" t="s">
        <v>4727</v>
      </c>
    </row>
    <row r="222" spans="1:57" hidden="1">
      <c r="A222" s="55"/>
      <c r="B222" s="49" t="s">
        <v>4897</v>
      </c>
      <c r="C222" s="67">
        <v>47</v>
      </c>
      <c r="D222" s="19" t="s">
        <v>412</v>
      </c>
      <c r="E222" s="19" t="s">
        <v>413</v>
      </c>
      <c r="F222" s="19" t="s">
        <v>414</v>
      </c>
      <c r="G222" s="19" t="s">
        <v>415</v>
      </c>
      <c r="H222" s="19" t="s">
        <v>416</v>
      </c>
      <c r="I222" s="19" t="s">
        <v>417</v>
      </c>
      <c r="J222" s="19" t="s">
        <v>902</v>
      </c>
      <c r="K222" s="19" t="s">
        <v>903</v>
      </c>
      <c r="L222" s="19" t="s">
        <v>1100</v>
      </c>
      <c r="M222" s="19" t="s">
        <v>1101</v>
      </c>
      <c r="N222" s="19" t="s">
        <v>1102</v>
      </c>
      <c r="O222" s="19" t="s">
        <v>1103</v>
      </c>
      <c r="P222" s="19" t="s">
        <v>1588</v>
      </c>
      <c r="Q222" s="19" t="s">
        <v>1589</v>
      </c>
      <c r="R222" s="19" t="s">
        <v>1590</v>
      </c>
      <c r="S222" s="19" t="s">
        <v>1591</v>
      </c>
      <c r="T222" s="19" t="s">
        <v>1592</v>
      </c>
      <c r="U222" s="19" t="s">
        <v>1593</v>
      </c>
      <c r="V222" s="19" t="s">
        <v>2078</v>
      </c>
      <c r="W222" s="19" t="s">
        <v>2079</v>
      </c>
      <c r="X222" s="19" t="s">
        <v>2080</v>
      </c>
      <c r="Y222" s="19" t="s">
        <v>2081</v>
      </c>
      <c r="Z222" s="19" t="s">
        <v>2082</v>
      </c>
      <c r="AA222" s="19" t="s">
        <v>2083</v>
      </c>
      <c r="AB222" s="19" t="s">
        <v>2598</v>
      </c>
      <c r="AC222" s="19" t="s">
        <v>2599</v>
      </c>
      <c r="AD222" s="19" t="s">
        <v>2600</v>
      </c>
      <c r="AE222" s="19" t="s">
        <v>2601</v>
      </c>
      <c r="AF222" s="19" t="s">
        <v>2602</v>
      </c>
      <c r="AG222" s="19" t="s">
        <v>2603</v>
      </c>
      <c r="AH222" s="19" t="s">
        <v>3112</v>
      </c>
      <c r="AI222" s="19" t="s">
        <v>3113</v>
      </c>
      <c r="AJ222" s="19" t="s">
        <v>3114</v>
      </c>
      <c r="AK222" s="19" t="s">
        <v>3115</v>
      </c>
      <c r="AL222" s="19" t="s">
        <v>3116</v>
      </c>
      <c r="AM222" s="19" t="s">
        <v>3117</v>
      </c>
      <c r="AN222" s="19" t="s">
        <v>3602</v>
      </c>
      <c r="AO222" s="19" t="s">
        <v>3603</v>
      </c>
      <c r="AP222" s="19" t="s">
        <v>3604</v>
      </c>
      <c r="AQ222" s="19" t="s">
        <v>3605</v>
      </c>
      <c r="AR222" s="19" t="s">
        <v>3606</v>
      </c>
      <c r="AS222" s="19" t="s">
        <v>3607</v>
      </c>
      <c r="AT222" s="19" t="s">
        <v>4288</v>
      </c>
      <c r="AU222" s="19" t="s">
        <v>4289</v>
      </c>
      <c r="AV222" s="19" t="s">
        <v>4290</v>
      </c>
      <c r="AW222" s="19" t="s">
        <v>4291</v>
      </c>
      <c r="AX222" s="19" t="s">
        <v>4292</v>
      </c>
      <c r="AY222" s="19" t="s">
        <v>4293</v>
      </c>
      <c r="AZ222" s="19" t="s">
        <v>4728</v>
      </c>
      <c r="BA222" s="19" t="s">
        <v>4729</v>
      </c>
      <c r="BB222" s="19" t="s">
        <v>4730</v>
      </c>
      <c r="BC222" s="19" t="s">
        <v>4731</v>
      </c>
      <c r="BD222" s="19" t="s">
        <v>4732</v>
      </c>
      <c r="BE222" s="19" t="s">
        <v>4733</v>
      </c>
    </row>
    <row r="223" spans="1:57" hidden="1">
      <c r="A223" s="59"/>
      <c r="B223" s="49" t="s">
        <v>4898</v>
      </c>
      <c r="C223" s="67">
        <v>48</v>
      </c>
      <c r="D223" s="19" t="s">
        <v>418</v>
      </c>
      <c r="E223" s="19" t="s">
        <v>419</v>
      </c>
      <c r="F223" s="19" t="s">
        <v>420</v>
      </c>
      <c r="G223" s="19" t="s">
        <v>421</v>
      </c>
      <c r="H223" s="19" t="s">
        <v>422</v>
      </c>
      <c r="I223" s="19" t="s">
        <v>423</v>
      </c>
      <c r="J223" s="19" t="s">
        <v>1104</v>
      </c>
      <c r="K223" s="19" t="s">
        <v>1105</v>
      </c>
      <c r="L223" s="19" t="s">
        <v>1106</v>
      </c>
      <c r="M223" s="19" t="s">
        <v>1107</v>
      </c>
      <c r="N223" s="19" t="s">
        <v>1108</v>
      </c>
      <c r="O223" s="19" t="s">
        <v>1109</v>
      </c>
      <c r="P223" s="19" t="s">
        <v>1594</v>
      </c>
      <c r="Q223" s="19" t="s">
        <v>1595</v>
      </c>
      <c r="R223" s="19" t="s">
        <v>1596</v>
      </c>
      <c r="S223" s="19" t="s">
        <v>1597</v>
      </c>
      <c r="T223" s="19" t="s">
        <v>1598</v>
      </c>
      <c r="U223" s="19" t="s">
        <v>1599</v>
      </c>
      <c r="V223" s="19" t="s">
        <v>2084</v>
      </c>
      <c r="W223" s="19" t="s">
        <v>2085</v>
      </c>
      <c r="X223" s="19" t="s">
        <v>2086</v>
      </c>
      <c r="Y223" s="19" t="s">
        <v>2087</v>
      </c>
      <c r="Z223" s="19" t="s">
        <v>2088</v>
      </c>
      <c r="AA223" s="19" t="s">
        <v>2089</v>
      </c>
      <c r="AB223" s="19" t="s">
        <v>2604</v>
      </c>
      <c r="AC223" s="19" t="s">
        <v>2605</v>
      </c>
      <c r="AD223" s="19" t="s">
        <v>2606</v>
      </c>
      <c r="AE223" s="19" t="s">
        <v>2607</v>
      </c>
      <c r="AF223" s="19" t="s">
        <v>2608</v>
      </c>
      <c r="AG223" s="19" t="s">
        <v>2609</v>
      </c>
      <c r="AH223" s="19" t="s">
        <v>3118</v>
      </c>
      <c r="AI223" s="19" t="s">
        <v>3119</v>
      </c>
      <c r="AJ223" s="19" t="s">
        <v>3120</v>
      </c>
      <c r="AK223" s="19" t="s">
        <v>3121</v>
      </c>
      <c r="AL223" s="19" t="s">
        <v>3122</v>
      </c>
      <c r="AM223" s="19" t="s">
        <v>3123</v>
      </c>
      <c r="AN223" s="19" t="s">
        <v>3608</v>
      </c>
      <c r="AO223" s="19" t="s">
        <v>3609</v>
      </c>
      <c r="AP223" s="19" t="s">
        <v>3610</v>
      </c>
      <c r="AQ223" s="19" t="s">
        <v>3611</v>
      </c>
      <c r="AR223" s="19" t="s">
        <v>3612</v>
      </c>
      <c r="AS223" s="19" t="s">
        <v>3613</v>
      </c>
      <c r="AT223" s="19" t="s">
        <v>4294</v>
      </c>
      <c r="AU223" s="19" t="s">
        <v>4295</v>
      </c>
      <c r="AV223" s="19" t="s">
        <v>4296</v>
      </c>
      <c r="AW223" s="19" t="s">
        <v>4297</v>
      </c>
      <c r="AX223" s="19" t="s">
        <v>4298</v>
      </c>
      <c r="AY223" s="19" t="s">
        <v>4299</v>
      </c>
      <c r="AZ223" s="19" t="s">
        <v>4734</v>
      </c>
      <c r="BA223" s="19" t="s">
        <v>4735</v>
      </c>
      <c r="BB223" s="19" t="s">
        <v>4736</v>
      </c>
      <c r="BC223" s="19" t="s">
        <v>4737</v>
      </c>
      <c r="BD223" s="19" t="s">
        <v>4738</v>
      </c>
      <c r="BE223" s="19" t="s">
        <v>4739</v>
      </c>
    </row>
    <row r="224" spans="1:57" hidden="1">
      <c r="A224" s="59"/>
      <c r="B224" s="49" t="s">
        <v>4899</v>
      </c>
      <c r="C224" s="67">
        <v>49</v>
      </c>
      <c r="D224" s="19" t="s">
        <v>424</v>
      </c>
      <c r="E224" s="19" t="s">
        <v>425</v>
      </c>
      <c r="F224" s="19" t="s">
        <v>426</v>
      </c>
      <c r="G224" s="19" t="s">
        <v>427</v>
      </c>
      <c r="H224" s="19" t="s">
        <v>428</v>
      </c>
      <c r="I224" s="19" t="s">
        <v>429</v>
      </c>
      <c r="J224" s="19" t="s">
        <v>1110</v>
      </c>
      <c r="K224" s="19" t="s">
        <v>1111</v>
      </c>
      <c r="L224" s="19" t="s">
        <v>1112</v>
      </c>
      <c r="M224" s="19" t="s">
        <v>1113</v>
      </c>
      <c r="N224" s="19" t="s">
        <v>1114</v>
      </c>
      <c r="O224" s="19" t="s">
        <v>1115</v>
      </c>
      <c r="P224" s="19" t="s">
        <v>1600</v>
      </c>
      <c r="Q224" s="19" t="s">
        <v>1601</v>
      </c>
      <c r="R224" s="19" t="s">
        <v>1602</v>
      </c>
      <c r="S224" s="19" t="s">
        <v>1603</v>
      </c>
      <c r="T224" s="19" t="s">
        <v>1604</v>
      </c>
      <c r="U224" s="19" t="s">
        <v>1605</v>
      </c>
      <c r="V224" s="19" t="s">
        <v>2090</v>
      </c>
      <c r="W224" s="19" t="s">
        <v>2091</v>
      </c>
      <c r="X224" s="19" t="s">
        <v>2092</v>
      </c>
      <c r="Y224" s="19" t="s">
        <v>2093</v>
      </c>
      <c r="Z224" s="19" t="s">
        <v>2094</v>
      </c>
      <c r="AA224" s="19" t="s">
        <v>2095</v>
      </c>
      <c r="AB224" s="19" t="s">
        <v>2610</v>
      </c>
      <c r="AC224" s="19" t="s">
        <v>2611</v>
      </c>
      <c r="AD224" s="19" t="s">
        <v>2612</v>
      </c>
      <c r="AE224" s="19" t="s">
        <v>2613</v>
      </c>
      <c r="AF224" s="19" t="s">
        <v>2614</v>
      </c>
      <c r="AG224" s="19" t="s">
        <v>2615</v>
      </c>
      <c r="AH224" s="19" t="s">
        <v>3124</v>
      </c>
      <c r="AI224" s="19" t="s">
        <v>3125</v>
      </c>
      <c r="AJ224" s="19" t="s">
        <v>3126</v>
      </c>
      <c r="AK224" s="19" t="s">
        <v>3127</v>
      </c>
      <c r="AL224" s="19" t="s">
        <v>3128</v>
      </c>
      <c r="AM224" s="19" t="s">
        <v>3129</v>
      </c>
      <c r="AN224" s="19" t="s">
        <v>3614</v>
      </c>
      <c r="AO224" s="19" t="s">
        <v>3615</v>
      </c>
      <c r="AP224" s="19" t="s">
        <v>3616</v>
      </c>
      <c r="AQ224" s="19" t="s">
        <v>3617</v>
      </c>
      <c r="AR224" s="19" t="s">
        <v>3618</v>
      </c>
      <c r="AS224" s="19" t="s">
        <v>3619</v>
      </c>
      <c r="AT224" s="19" t="s">
        <v>4300</v>
      </c>
      <c r="AU224" s="19" t="s">
        <v>4301</v>
      </c>
      <c r="AV224" s="19" t="s">
        <v>4302</v>
      </c>
      <c r="AW224" s="19" t="s">
        <v>4303</v>
      </c>
      <c r="AX224" s="19" t="s">
        <v>4304</v>
      </c>
      <c r="AY224" s="19" t="s">
        <v>4305</v>
      </c>
      <c r="AZ224" s="19" t="s">
        <v>4740</v>
      </c>
      <c r="BA224" s="19" t="s">
        <v>4741</v>
      </c>
      <c r="BB224" s="19" t="s">
        <v>4742</v>
      </c>
      <c r="BC224" s="19" t="s">
        <v>4743</v>
      </c>
      <c r="BD224" s="19" t="s">
        <v>4744</v>
      </c>
      <c r="BE224" s="19" t="s">
        <v>4745</v>
      </c>
    </row>
    <row r="225" spans="1:57" hidden="1">
      <c r="A225" s="59"/>
      <c r="B225" s="49" t="s">
        <v>4900</v>
      </c>
      <c r="C225" s="67">
        <v>50</v>
      </c>
      <c r="D225" s="19" t="s">
        <v>430</v>
      </c>
      <c r="E225" s="19" t="s">
        <v>431</v>
      </c>
      <c r="F225" s="19" t="s">
        <v>432</v>
      </c>
      <c r="G225" s="19" t="s">
        <v>433</v>
      </c>
      <c r="H225" s="19" t="s">
        <v>434</v>
      </c>
      <c r="I225" s="19" t="s">
        <v>435</v>
      </c>
      <c r="J225" s="19" t="s">
        <v>1116</v>
      </c>
      <c r="K225" s="19" t="s">
        <v>1117</v>
      </c>
      <c r="L225" s="19" t="s">
        <v>1118</v>
      </c>
      <c r="M225" s="19" t="s">
        <v>1119</v>
      </c>
      <c r="N225" s="19" t="s">
        <v>1120</v>
      </c>
      <c r="O225" s="19" t="s">
        <v>1121</v>
      </c>
      <c r="P225" s="19" t="s">
        <v>1606</v>
      </c>
      <c r="Q225" s="19" t="s">
        <v>1607</v>
      </c>
      <c r="R225" s="19" t="s">
        <v>1608</v>
      </c>
      <c r="S225" s="19" t="s">
        <v>1609</v>
      </c>
      <c r="T225" s="19" t="s">
        <v>1610</v>
      </c>
      <c r="U225" s="19" t="s">
        <v>1611</v>
      </c>
      <c r="V225" s="19" t="s">
        <v>2096</v>
      </c>
      <c r="W225" s="19" t="s">
        <v>2097</v>
      </c>
      <c r="X225" s="19" t="s">
        <v>2098</v>
      </c>
      <c r="Y225" s="19" t="s">
        <v>2099</v>
      </c>
      <c r="Z225" s="19" t="s">
        <v>2100</v>
      </c>
      <c r="AA225" s="19" t="s">
        <v>2101</v>
      </c>
      <c r="AB225" s="19" t="s">
        <v>2616</v>
      </c>
      <c r="AC225" s="19" t="s">
        <v>2617</v>
      </c>
      <c r="AD225" s="19" t="s">
        <v>2618</v>
      </c>
      <c r="AE225" s="19" t="s">
        <v>2619</v>
      </c>
      <c r="AF225" s="19" t="s">
        <v>2620</v>
      </c>
      <c r="AG225" s="19" t="s">
        <v>2621</v>
      </c>
      <c r="AH225" s="19" t="s">
        <v>3130</v>
      </c>
      <c r="AI225" s="19" t="s">
        <v>3131</v>
      </c>
      <c r="AJ225" s="19" t="s">
        <v>3132</v>
      </c>
      <c r="AK225" s="19" t="s">
        <v>3133</v>
      </c>
      <c r="AL225" s="19" t="s">
        <v>3134</v>
      </c>
      <c r="AM225" s="19" t="s">
        <v>3135</v>
      </c>
      <c r="AN225" s="19" t="s">
        <v>3620</v>
      </c>
      <c r="AO225" s="19" t="s">
        <v>3621</v>
      </c>
      <c r="AP225" s="19" t="s">
        <v>3622</v>
      </c>
      <c r="AQ225" s="19" t="s">
        <v>3623</v>
      </c>
      <c r="AR225" s="19" t="s">
        <v>3624</v>
      </c>
      <c r="AS225" s="19" t="s">
        <v>3625</v>
      </c>
      <c r="AT225" s="19" t="s">
        <v>4306</v>
      </c>
      <c r="AU225" s="19" t="s">
        <v>4307</v>
      </c>
      <c r="AV225" s="19" t="s">
        <v>4308</v>
      </c>
      <c r="AW225" s="19" t="s">
        <v>4309</v>
      </c>
      <c r="AX225" s="19" t="s">
        <v>4310</v>
      </c>
      <c r="AY225" s="19" t="s">
        <v>4311</v>
      </c>
      <c r="AZ225" s="19" t="s">
        <v>4746</v>
      </c>
      <c r="BA225" s="19" t="s">
        <v>4747</v>
      </c>
      <c r="BB225" s="19" t="s">
        <v>4748</v>
      </c>
      <c r="BC225" s="19" t="s">
        <v>4749</v>
      </c>
      <c r="BD225" s="19" t="s">
        <v>4750</v>
      </c>
      <c r="BE225" s="19" t="s">
        <v>4751</v>
      </c>
    </row>
    <row r="226" spans="1:57" hidden="1">
      <c r="A226" s="59"/>
      <c r="B226" s="49" t="s">
        <v>4901</v>
      </c>
      <c r="C226" s="67">
        <v>51</v>
      </c>
      <c r="D226" s="19" t="s">
        <v>436</v>
      </c>
      <c r="E226" s="19" t="s">
        <v>437</v>
      </c>
      <c r="F226" s="19" t="s">
        <v>438</v>
      </c>
      <c r="G226" s="19" t="s">
        <v>439</v>
      </c>
      <c r="H226" s="19" t="s">
        <v>440</v>
      </c>
      <c r="I226" s="19" t="s">
        <v>441</v>
      </c>
      <c r="J226" s="19" t="s">
        <v>1122</v>
      </c>
      <c r="K226" s="19" t="s">
        <v>1123</v>
      </c>
      <c r="L226" s="19" t="s">
        <v>1124</v>
      </c>
      <c r="M226" s="19" t="s">
        <v>1125</v>
      </c>
      <c r="N226" s="19" t="s">
        <v>1126</v>
      </c>
      <c r="O226" s="19" t="s">
        <v>1127</v>
      </c>
      <c r="P226" s="19" t="s">
        <v>1612</v>
      </c>
      <c r="Q226" s="19" t="s">
        <v>1613</v>
      </c>
      <c r="R226" s="19" t="s">
        <v>1614</v>
      </c>
      <c r="S226" s="19" t="s">
        <v>1615</v>
      </c>
      <c r="T226" s="19" t="s">
        <v>1616</v>
      </c>
      <c r="U226" s="19" t="s">
        <v>1617</v>
      </c>
      <c r="V226" s="19" t="s">
        <v>2102</v>
      </c>
      <c r="W226" s="19" t="s">
        <v>2103</v>
      </c>
      <c r="X226" s="19" t="s">
        <v>2104</v>
      </c>
      <c r="Y226" s="19" t="s">
        <v>2105</v>
      </c>
      <c r="Z226" s="19" t="s">
        <v>2106</v>
      </c>
      <c r="AA226" s="19" t="s">
        <v>2107</v>
      </c>
      <c r="AB226" s="19" t="s">
        <v>2622</v>
      </c>
      <c r="AC226" s="19" t="s">
        <v>2623</v>
      </c>
      <c r="AD226" s="19" t="s">
        <v>2624</v>
      </c>
      <c r="AE226" s="19" t="s">
        <v>2625</v>
      </c>
      <c r="AF226" s="19" t="s">
        <v>2626</v>
      </c>
      <c r="AG226" s="19" t="s">
        <v>2627</v>
      </c>
      <c r="AH226" s="19" t="s">
        <v>3136</v>
      </c>
      <c r="AI226" s="19" t="s">
        <v>3137</v>
      </c>
      <c r="AJ226" s="19" t="s">
        <v>3138</v>
      </c>
      <c r="AK226" s="19" t="s">
        <v>3139</v>
      </c>
      <c r="AL226" s="19" t="s">
        <v>3140</v>
      </c>
      <c r="AM226" s="19" t="s">
        <v>3141</v>
      </c>
      <c r="AN226" s="19" t="s">
        <v>3626</v>
      </c>
      <c r="AO226" s="19" t="s">
        <v>3627</v>
      </c>
      <c r="AP226" s="19" t="s">
        <v>3628</v>
      </c>
      <c r="AQ226" s="19" t="s">
        <v>3629</v>
      </c>
      <c r="AR226" s="19" t="s">
        <v>3630</v>
      </c>
      <c r="AS226" s="19" t="s">
        <v>3631</v>
      </c>
      <c r="AT226" s="19" t="s">
        <v>4312</v>
      </c>
      <c r="AU226" s="19" t="s">
        <v>4313</v>
      </c>
      <c r="AV226" s="19" t="s">
        <v>4314</v>
      </c>
      <c r="AW226" s="19" t="s">
        <v>4315</v>
      </c>
      <c r="AX226" s="19" t="s">
        <v>4316</v>
      </c>
      <c r="AY226" s="19" t="s">
        <v>4317</v>
      </c>
      <c r="AZ226" s="19" t="s">
        <v>4752</v>
      </c>
      <c r="BA226" s="19" t="s">
        <v>4753</v>
      </c>
      <c r="BB226" s="19" t="s">
        <v>4754</v>
      </c>
      <c r="BC226" s="19" t="s">
        <v>4755</v>
      </c>
      <c r="BD226" s="19" t="s">
        <v>4756</v>
      </c>
      <c r="BE226" s="19" t="s">
        <v>4757</v>
      </c>
    </row>
    <row r="227" spans="1:57" hidden="1">
      <c r="A227" s="56" t="s">
        <v>4902</v>
      </c>
      <c r="B227" s="21"/>
      <c r="C227" s="67">
        <v>52</v>
      </c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</row>
    <row r="228" spans="1:57" hidden="1">
      <c r="A228" s="60"/>
      <c r="B228" s="57" t="s">
        <v>4903</v>
      </c>
      <c r="C228" s="67">
        <v>53</v>
      </c>
      <c r="D228" s="19" t="s">
        <v>442</v>
      </c>
      <c r="E228" s="19" t="s">
        <v>443</v>
      </c>
      <c r="F228" s="19" t="s">
        <v>444</v>
      </c>
      <c r="G228" s="19" t="s">
        <v>445</v>
      </c>
      <c r="H228" s="19" t="s">
        <v>446</v>
      </c>
      <c r="I228" s="19" t="s">
        <v>447</v>
      </c>
      <c r="J228" s="19" t="s">
        <v>1128</v>
      </c>
      <c r="K228" s="19" t="s">
        <v>1129</v>
      </c>
      <c r="L228" s="19" t="s">
        <v>1130</v>
      </c>
      <c r="M228" s="19" t="s">
        <v>1131</v>
      </c>
      <c r="N228" s="19" t="s">
        <v>1132</v>
      </c>
      <c r="O228" s="19" t="s">
        <v>1133</v>
      </c>
      <c r="P228" s="19" t="s">
        <v>1618</v>
      </c>
      <c r="Q228" s="19" t="s">
        <v>1619</v>
      </c>
      <c r="R228" s="19" t="s">
        <v>1620</v>
      </c>
      <c r="S228" s="19" t="s">
        <v>1621</v>
      </c>
      <c r="T228" s="19" t="s">
        <v>1622</v>
      </c>
      <c r="U228" s="19" t="s">
        <v>1623</v>
      </c>
      <c r="V228" s="19" t="s">
        <v>2108</v>
      </c>
      <c r="W228" s="19" t="s">
        <v>2109</v>
      </c>
      <c r="X228" s="19" t="s">
        <v>2110</v>
      </c>
      <c r="Y228" s="19" t="s">
        <v>2111</v>
      </c>
      <c r="Z228" s="19" t="s">
        <v>2112</v>
      </c>
      <c r="AA228" s="19" t="s">
        <v>2113</v>
      </c>
      <c r="AB228" s="19" t="s">
        <v>2628</v>
      </c>
      <c r="AC228" s="19" t="s">
        <v>2629</v>
      </c>
      <c r="AD228" s="19" t="s">
        <v>2630</v>
      </c>
      <c r="AE228" s="19" t="s">
        <v>2631</v>
      </c>
      <c r="AF228" s="19" t="s">
        <v>2632</v>
      </c>
      <c r="AG228" s="19" t="s">
        <v>2633</v>
      </c>
      <c r="AH228" s="19" t="s">
        <v>3142</v>
      </c>
      <c r="AI228" s="19" t="s">
        <v>3143</v>
      </c>
      <c r="AJ228" s="19" t="s">
        <v>3144</v>
      </c>
      <c r="AK228" s="19" t="s">
        <v>3145</v>
      </c>
      <c r="AL228" s="19" t="s">
        <v>3146</v>
      </c>
      <c r="AM228" s="19" t="s">
        <v>3147</v>
      </c>
      <c r="AN228" s="19" t="s">
        <v>3632</v>
      </c>
      <c r="AO228" s="19" t="s">
        <v>3633</v>
      </c>
      <c r="AP228" s="19" t="s">
        <v>3830</v>
      </c>
      <c r="AQ228" s="19" t="s">
        <v>3831</v>
      </c>
      <c r="AR228" s="19" t="s">
        <v>3832</v>
      </c>
      <c r="AS228" s="19" t="s">
        <v>3833</v>
      </c>
      <c r="AT228" s="19" t="s">
        <v>4318</v>
      </c>
      <c r="AU228" s="19" t="s">
        <v>4319</v>
      </c>
      <c r="AV228" s="19" t="s">
        <v>4320</v>
      </c>
      <c r="AW228" s="19" t="s">
        <v>4321</v>
      </c>
      <c r="AX228" s="19" t="s">
        <v>4322</v>
      </c>
      <c r="AY228" s="19" t="s">
        <v>4323</v>
      </c>
      <c r="AZ228" s="19" t="s">
        <v>4758</v>
      </c>
      <c r="BA228" s="19" t="s">
        <v>4759</v>
      </c>
      <c r="BB228" s="19" t="s">
        <v>4760</v>
      </c>
      <c r="BC228" s="19" t="s">
        <v>4761</v>
      </c>
      <c r="BD228" s="19" t="s">
        <v>4762</v>
      </c>
      <c r="BE228" s="19" t="s">
        <v>4763</v>
      </c>
    </row>
    <row r="229" spans="1:57" hidden="1">
      <c r="A229" s="60"/>
      <c r="B229" s="61" t="s">
        <v>4904</v>
      </c>
      <c r="C229" s="67">
        <v>54</v>
      </c>
      <c r="D229" s="19" t="s">
        <v>448</v>
      </c>
      <c r="E229" s="19" t="s">
        <v>449</v>
      </c>
      <c r="F229" s="19" t="s">
        <v>450</v>
      </c>
      <c r="G229" s="19" t="s">
        <v>451</v>
      </c>
      <c r="H229" s="19" t="s">
        <v>452</v>
      </c>
      <c r="I229" s="19" t="s">
        <v>453</v>
      </c>
      <c r="J229" s="19" t="s">
        <v>1134</v>
      </c>
      <c r="K229" s="19" t="s">
        <v>1135</v>
      </c>
      <c r="L229" s="19" t="s">
        <v>1136</v>
      </c>
      <c r="M229" s="19" t="s">
        <v>1137</v>
      </c>
      <c r="N229" s="19" t="s">
        <v>1138</v>
      </c>
      <c r="O229" s="19" t="s">
        <v>1139</v>
      </c>
      <c r="P229" s="19" t="s">
        <v>1624</v>
      </c>
      <c r="Q229" s="19" t="s">
        <v>1625</v>
      </c>
      <c r="R229" s="19" t="s">
        <v>1626</v>
      </c>
      <c r="S229" s="19" t="s">
        <v>1627</v>
      </c>
      <c r="T229" s="19" t="s">
        <v>1628</v>
      </c>
      <c r="U229" s="19" t="s">
        <v>1629</v>
      </c>
      <c r="V229" s="19" t="s">
        <v>2114</v>
      </c>
      <c r="W229" s="19" t="s">
        <v>2115</v>
      </c>
      <c r="X229" s="19" t="s">
        <v>2116</v>
      </c>
      <c r="Y229" s="19" t="s">
        <v>2117</v>
      </c>
      <c r="Z229" s="19" t="s">
        <v>2118</v>
      </c>
      <c r="AA229" s="19" t="s">
        <v>2119</v>
      </c>
      <c r="AB229" s="19" t="s">
        <v>2634</v>
      </c>
      <c r="AC229" s="19" t="s">
        <v>2635</v>
      </c>
      <c r="AD229" s="19" t="s">
        <v>2636</v>
      </c>
      <c r="AE229" s="19" t="s">
        <v>2637</v>
      </c>
      <c r="AF229" s="19" t="s">
        <v>2638</v>
      </c>
      <c r="AG229" s="19" t="s">
        <v>2639</v>
      </c>
      <c r="AH229" s="19" t="s">
        <v>3148</v>
      </c>
      <c r="AI229" s="19" t="s">
        <v>3149</v>
      </c>
      <c r="AJ229" s="19" t="s">
        <v>3150</v>
      </c>
      <c r="AK229" s="19" t="s">
        <v>3151</v>
      </c>
      <c r="AL229" s="19" t="s">
        <v>3152</v>
      </c>
      <c r="AM229" s="19" t="s">
        <v>3153</v>
      </c>
      <c r="AN229" s="19" t="s">
        <v>3834</v>
      </c>
      <c r="AO229" s="19" t="s">
        <v>3835</v>
      </c>
      <c r="AP229" s="19" t="s">
        <v>3836</v>
      </c>
      <c r="AQ229" s="19" t="s">
        <v>3837</v>
      </c>
      <c r="AR229" s="19" t="s">
        <v>3838</v>
      </c>
      <c r="AS229" s="19" t="s">
        <v>3839</v>
      </c>
      <c r="AT229" s="19" t="s">
        <v>4324</v>
      </c>
      <c r="AU229" s="19" t="s">
        <v>4325</v>
      </c>
      <c r="AV229" s="19" t="s">
        <v>4326</v>
      </c>
      <c r="AW229" s="19" t="s">
        <v>4327</v>
      </c>
      <c r="AX229" s="19" t="s">
        <v>4328</v>
      </c>
      <c r="AY229" s="19" t="s">
        <v>4329</v>
      </c>
      <c r="AZ229" s="19" t="s">
        <v>4764</v>
      </c>
      <c r="BA229" s="19" t="s">
        <v>4765</v>
      </c>
      <c r="BB229" s="19" t="s">
        <v>4766</v>
      </c>
      <c r="BC229" s="19" t="s">
        <v>4767</v>
      </c>
      <c r="BD229" s="19" t="s">
        <v>4768</v>
      </c>
      <c r="BE229" s="19" t="s">
        <v>4769</v>
      </c>
    </row>
    <row r="230" spans="1:57" hidden="1">
      <c r="A230" s="60"/>
      <c r="B230" s="61" t="s">
        <v>4905</v>
      </c>
      <c r="C230" s="67">
        <v>55</v>
      </c>
      <c r="D230" s="19" t="s">
        <v>454</v>
      </c>
      <c r="E230" s="19" t="s">
        <v>455</v>
      </c>
      <c r="F230" s="19" t="s">
        <v>456</v>
      </c>
      <c r="G230" s="19" t="s">
        <v>457</v>
      </c>
      <c r="H230" s="19" t="s">
        <v>654</v>
      </c>
      <c r="I230" s="19" t="s">
        <v>655</v>
      </c>
      <c r="J230" s="19" t="s">
        <v>1140</v>
      </c>
      <c r="K230" s="19" t="s">
        <v>1141</v>
      </c>
      <c r="L230" s="19" t="s">
        <v>1142</v>
      </c>
      <c r="M230" s="19" t="s">
        <v>1143</v>
      </c>
      <c r="N230" s="19" t="s">
        <v>1144</v>
      </c>
      <c r="O230" s="19" t="s">
        <v>1145</v>
      </c>
      <c r="P230" s="19" t="s">
        <v>1630</v>
      </c>
      <c r="Q230" s="19" t="s">
        <v>1631</v>
      </c>
      <c r="R230" s="19" t="s">
        <v>1632</v>
      </c>
      <c r="S230" s="19" t="s">
        <v>1633</v>
      </c>
      <c r="T230" s="19" t="s">
        <v>1634</v>
      </c>
      <c r="U230" s="19" t="s">
        <v>1635</v>
      </c>
      <c r="V230" s="19" t="s">
        <v>2120</v>
      </c>
      <c r="W230" s="19" t="s">
        <v>2121</v>
      </c>
      <c r="X230" s="19" t="s">
        <v>2122</v>
      </c>
      <c r="Y230" s="19" t="s">
        <v>2123</v>
      </c>
      <c r="Z230" s="19" t="s">
        <v>2124</v>
      </c>
      <c r="AA230" s="19" t="s">
        <v>2125</v>
      </c>
      <c r="AB230" s="19" t="s">
        <v>2640</v>
      </c>
      <c r="AC230" s="19" t="s">
        <v>2641</v>
      </c>
      <c r="AD230" s="19" t="s">
        <v>2642</v>
      </c>
      <c r="AE230" s="19" t="s">
        <v>2643</v>
      </c>
      <c r="AF230" s="19" t="s">
        <v>2644</v>
      </c>
      <c r="AG230" s="19" t="s">
        <v>2645</v>
      </c>
      <c r="AH230" s="19" t="s">
        <v>3154</v>
      </c>
      <c r="AI230" s="19" t="s">
        <v>3155</v>
      </c>
      <c r="AJ230" s="19" t="s">
        <v>3156</v>
      </c>
      <c r="AK230" s="19" t="s">
        <v>3157</v>
      </c>
      <c r="AL230" s="19" t="s">
        <v>3158</v>
      </c>
      <c r="AM230" s="19" t="s">
        <v>3159</v>
      </c>
      <c r="AN230" s="19" t="s">
        <v>3840</v>
      </c>
      <c r="AO230" s="19" t="s">
        <v>3841</v>
      </c>
      <c r="AP230" s="19" t="s">
        <v>3842</v>
      </c>
      <c r="AQ230" s="19" t="s">
        <v>3843</v>
      </c>
      <c r="AR230" s="19" t="s">
        <v>3844</v>
      </c>
      <c r="AS230" s="19" t="s">
        <v>3845</v>
      </c>
      <c r="AT230" s="19" t="s">
        <v>4330</v>
      </c>
      <c r="AU230" s="19" t="s">
        <v>4331</v>
      </c>
      <c r="AV230" s="19" t="s">
        <v>4332</v>
      </c>
      <c r="AW230" s="19" t="s">
        <v>4333</v>
      </c>
      <c r="AX230" s="19" t="s">
        <v>4334</v>
      </c>
      <c r="AY230" s="19" t="s">
        <v>4335</v>
      </c>
      <c r="AZ230" s="19" t="s">
        <v>4770</v>
      </c>
      <c r="BA230" s="19" t="s">
        <v>4771</v>
      </c>
      <c r="BB230" s="19" t="s">
        <v>4772</v>
      </c>
      <c r="BC230" s="19" t="s">
        <v>4773</v>
      </c>
      <c r="BD230" s="19" t="s">
        <v>4774</v>
      </c>
      <c r="BE230" s="19" t="s">
        <v>4775</v>
      </c>
    </row>
    <row r="231" spans="1:57" hidden="1">
      <c r="A231" s="60"/>
      <c r="B231" s="61" t="s">
        <v>4906</v>
      </c>
      <c r="C231" s="67">
        <v>56</v>
      </c>
      <c r="D231" s="19" t="s">
        <v>656</v>
      </c>
      <c r="E231" s="19" t="s">
        <v>657</v>
      </c>
      <c r="F231" s="19" t="s">
        <v>658</v>
      </c>
      <c r="G231" s="19" t="s">
        <v>659</v>
      </c>
      <c r="H231" s="19" t="s">
        <v>660</v>
      </c>
      <c r="I231" s="19" t="s">
        <v>661</v>
      </c>
      <c r="J231" s="19" t="s">
        <v>1146</v>
      </c>
      <c r="K231" s="19" t="s">
        <v>1147</v>
      </c>
      <c r="L231" s="19" t="s">
        <v>1148</v>
      </c>
      <c r="M231" s="19" t="s">
        <v>1149</v>
      </c>
      <c r="N231" s="19" t="s">
        <v>1150</v>
      </c>
      <c r="O231" s="19" t="s">
        <v>1151</v>
      </c>
      <c r="P231" s="19" t="s">
        <v>1636</v>
      </c>
      <c r="Q231" s="19" t="s">
        <v>1637</v>
      </c>
      <c r="R231" s="19" t="s">
        <v>1638</v>
      </c>
      <c r="S231" s="19" t="s">
        <v>1639</v>
      </c>
      <c r="T231" s="19" t="s">
        <v>1640</v>
      </c>
      <c r="U231" s="19" t="s">
        <v>1641</v>
      </c>
      <c r="V231" s="19" t="s">
        <v>2126</v>
      </c>
      <c r="W231" s="19" t="s">
        <v>2127</v>
      </c>
      <c r="X231" s="19" t="s">
        <v>2128</v>
      </c>
      <c r="Y231" s="19" t="s">
        <v>2129</v>
      </c>
      <c r="Z231" s="19" t="s">
        <v>2130</v>
      </c>
      <c r="AA231" s="19" t="s">
        <v>2131</v>
      </c>
      <c r="AB231" s="19" t="s">
        <v>2646</v>
      </c>
      <c r="AC231" s="19" t="s">
        <v>2647</v>
      </c>
      <c r="AD231" s="19" t="s">
        <v>2648</v>
      </c>
      <c r="AE231" s="19" t="s">
        <v>2649</v>
      </c>
      <c r="AF231" s="19" t="s">
        <v>2650</v>
      </c>
      <c r="AG231" s="19" t="s">
        <v>2651</v>
      </c>
      <c r="AH231" s="19" t="s">
        <v>3160</v>
      </c>
      <c r="AI231" s="19" t="s">
        <v>3161</v>
      </c>
      <c r="AJ231" s="19" t="s">
        <v>3162</v>
      </c>
      <c r="AK231" s="19" t="s">
        <v>3163</v>
      </c>
      <c r="AL231" s="19" t="s">
        <v>3164</v>
      </c>
      <c r="AM231" s="19" t="s">
        <v>3165</v>
      </c>
      <c r="AN231" s="19" t="s">
        <v>3846</v>
      </c>
      <c r="AO231" s="19" t="s">
        <v>3847</v>
      </c>
      <c r="AP231" s="19" t="s">
        <v>3848</v>
      </c>
      <c r="AQ231" s="19" t="s">
        <v>3849</v>
      </c>
      <c r="AR231" s="19" t="s">
        <v>3850</v>
      </c>
      <c r="AS231" s="19" t="s">
        <v>3851</v>
      </c>
      <c r="AT231" s="19" t="s">
        <v>4336</v>
      </c>
      <c r="AU231" s="19" t="s">
        <v>4337</v>
      </c>
      <c r="AV231" s="19" t="s">
        <v>4338</v>
      </c>
      <c r="AW231" s="19" t="s">
        <v>4339</v>
      </c>
      <c r="AX231" s="19" t="s">
        <v>4340</v>
      </c>
      <c r="AY231" s="19" t="s">
        <v>4341</v>
      </c>
      <c r="AZ231" s="19" t="s">
        <v>4776</v>
      </c>
      <c r="BA231" s="19" t="s">
        <v>4777</v>
      </c>
      <c r="BB231" s="19" t="s">
        <v>4778</v>
      </c>
      <c r="BC231" s="19" t="s">
        <v>4779</v>
      </c>
      <c r="BD231" s="19" t="s">
        <v>4780</v>
      </c>
      <c r="BE231" s="19" t="s">
        <v>4781</v>
      </c>
    </row>
    <row r="232" spans="1:57" hidden="1">
      <c r="A232" s="60"/>
      <c r="B232" s="61" t="s">
        <v>4907</v>
      </c>
      <c r="C232" s="67">
        <v>57</v>
      </c>
      <c r="D232" s="19" t="s">
        <v>662</v>
      </c>
      <c r="E232" s="19" t="s">
        <v>663</v>
      </c>
      <c r="F232" s="19" t="s">
        <v>664</v>
      </c>
      <c r="G232" s="19" t="s">
        <v>665</v>
      </c>
      <c r="H232" s="19" t="s">
        <v>666</v>
      </c>
      <c r="I232" s="19" t="s">
        <v>667</v>
      </c>
      <c r="J232" s="19" t="s">
        <v>1152</v>
      </c>
      <c r="K232" s="19" t="s">
        <v>1153</v>
      </c>
      <c r="L232" s="19" t="s">
        <v>1154</v>
      </c>
      <c r="M232" s="19" t="s">
        <v>1155</v>
      </c>
      <c r="N232" s="19" t="s">
        <v>1156</v>
      </c>
      <c r="O232" s="19" t="s">
        <v>1157</v>
      </c>
      <c r="P232" s="19" t="s">
        <v>1642</v>
      </c>
      <c r="Q232" s="19" t="s">
        <v>1643</v>
      </c>
      <c r="R232" s="19" t="s">
        <v>1644</v>
      </c>
      <c r="S232" s="19" t="s">
        <v>1645</v>
      </c>
      <c r="T232" s="19" t="s">
        <v>1646</v>
      </c>
      <c r="U232" s="19" t="s">
        <v>1647</v>
      </c>
      <c r="V232" s="19" t="s">
        <v>2132</v>
      </c>
      <c r="W232" s="19" t="s">
        <v>2133</v>
      </c>
      <c r="X232" s="19" t="s">
        <v>2134</v>
      </c>
      <c r="Y232" s="19" t="s">
        <v>2135</v>
      </c>
      <c r="Z232" s="19" t="s">
        <v>2136</v>
      </c>
      <c r="AA232" s="19" t="s">
        <v>2137</v>
      </c>
      <c r="AB232" s="19" t="s">
        <v>2652</v>
      </c>
      <c r="AC232" s="19" t="s">
        <v>2653</v>
      </c>
      <c r="AD232" s="19" t="s">
        <v>2654</v>
      </c>
      <c r="AE232" s="19" t="s">
        <v>2655</v>
      </c>
      <c r="AF232" s="19" t="s">
        <v>2656</v>
      </c>
      <c r="AG232" s="19" t="s">
        <v>2657</v>
      </c>
      <c r="AH232" s="19" t="s">
        <v>3166</v>
      </c>
      <c r="AI232" s="19" t="s">
        <v>3167</v>
      </c>
      <c r="AJ232" s="19" t="s">
        <v>3168</v>
      </c>
      <c r="AK232" s="19" t="s">
        <v>3169</v>
      </c>
      <c r="AL232" s="19" t="s">
        <v>3170</v>
      </c>
      <c r="AM232" s="19" t="s">
        <v>3171</v>
      </c>
      <c r="AN232" s="19" t="s">
        <v>3852</v>
      </c>
      <c r="AO232" s="19" t="s">
        <v>3853</v>
      </c>
      <c r="AP232" s="19" t="s">
        <v>3854</v>
      </c>
      <c r="AQ232" s="19" t="s">
        <v>3855</v>
      </c>
      <c r="AR232" s="19" t="s">
        <v>3856</v>
      </c>
      <c r="AS232" s="19" t="s">
        <v>3857</v>
      </c>
      <c r="AT232" s="19" t="s">
        <v>4342</v>
      </c>
      <c r="AU232" s="19" t="s">
        <v>4343</v>
      </c>
      <c r="AV232" s="19" t="s">
        <v>4344</v>
      </c>
      <c r="AW232" s="19" t="s">
        <v>4345</v>
      </c>
      <c r="AX232" s="19" t="s">
        <v>4346</v>
      </c>
      <c r="AY232" s="19" t="s">
        <v>4347</v>
      </c>
      <c r="AZ232" s="19" t="s">
        <v>4782</v>
      </c>
      <c r="BA232" s="19" t="s">
        <v>4783</v>
      </c>
      <c r="BB232" s="19" t="s">
        <v>4784</v>
      </c>
      <c r="BC232" s="19" t="s">
        <v>4785</v>
      </c>
      <c r="BD232" s="19" t="s">
        <v>4786</v>
      </c>
      <c r="BE232" s="19" t="s">
        <v>4787</v>
      </c>
    </row>
    <row r="233" spans="1:57" hidden="1">
      <c r="A233" s="60"/>
      <c r="B233" s="61" t="s">
        <v>4908</v>
      </c>
      <c r="C233" s="67">
        <v>58</v>
      </c>
      <c r="D233" s="19" t="s">
        <v>668</v>
      </c>
      <c r="E233" s="19" t="s">
        <v>669</v>
      </c>
      <c r="F233" s="19" t="s">
        <v>670</v>
      </c>
      <c r="G233" s="19" t="s">
        <v>671</v>
      </c>
      <c r="H233" s="19" t="s">
        <v>672</v>
      </c>
      <c r="I233" s="19" t="s">
        <v>673</v>
      </c>
      <c r="J233" s="19" t="s">
        <v>1158</v>
      </c>
      <c r="K233" s="19" t="s">
        <v>1159</v>
      </c>
      <c r="L233" s="19" t="s">
        <v>1160</v>
      </c>
      <c r="M233" s="19" t="s">
        <v>1161</v>
      </c>
      <c r="N233" s="19" t="s">
        <v>1162</v>
      </c>
      <c r="O233" s="19" t="s">
        <v>1163</v>
      </c>
      <c r="P233" s="19" t="s">
        <v>1648</v>
      </c>
      <c r="Q233" s="19" t="s">
        <v>1649</v>
      </c>
      <c r="R233" s="19" t="s">
        <v>1650</v>
      </c>
      <c r="S233" s="19" t="s">
        <v>1651</v>
      </c>
      <c r="T233" s="19" t="s">
        <v>1652</v>
      </c>
      <c r="U233" s="19" t="s">
        <v>1653</v>
      </c>
      <c r="V233" s="19" t="s">
        <v>2138</v>
      </c>
      <c r="W233" s="19" t="s">
        <v>2139</v>
      </c>
      <c r="X233" s="19" t="s">
        <v>2140</v>
      </c>
      <c r="Y233" s="19" t="s">
        <v>2141</v>
      </c>
      <c r="Z233" s="19" t="s">
        <v>2142</v>
      </c>
      <c r="AA233" s="19" t="s">
        <v>2143</v>
      </c>
      <c r="AB233" s="19" t="s">
        <v>2658</v>
      </c>
      <c r="AC233" s="19" t="s">
        <v>2659</v>
      </c>
      <c r="AD233" s="19" t="s">
        <v>2660</v>
      </c>
      <c r="AE233" s="19" t="s">
        <v>2661</v>
      </c>
      <c r="AF233" s="19" t="s">
        <v>2662</v>
      </c>
      <c r="AG233" s="19" t="s">
        <v>2663</v>
      </c>
      <c r="AH233" s="19" t="s">
        <v>3172</v>
      </c>
      <c r="AI233" s="19" t="s">
        <v>3173</v>
      </c>
      <c r="AJ233" s="19" t="s">
        <v>3174</v>
      </c>
      <c r="AK233" s="19" t="s">
        <v>3175</v>
      </c>
      <c r="AL233" s="19" t="s">
        <v>3176</v>
      </c>
      <c r="AM233" s="19" t="s">
        <v>3177</v>
      </c>
      <c r="AN233" s="19" t="s">
        <v>3858</v>
      </c>
      <c r="AO233" s="19" t="s">
        <v>3859</v>
      </c>
      <c r="AP233" s="19" t="s">
        <v>3860</v>
      </c>
      <c r="AQ233" s="19" t="s">
        <v>3861</v>
      </c>
      <c r="AR233" s="19" t="s">
        <v>3862</v>
      </c>
      <c r="AS233" s="19" t="s">
        <v>3863</v>
      </c>
      <c r="AT233" s="19" t="s">
        <v>4348</v>
      </c>
      <c r="AU233" s="19" t="s">
        <v>4349</v>
      </c>
      <c r="AV233" s="19" t="s">
        <v>4350</v>
      </c>
      <c r="AW233" s="19" t="s">
        <v>4351</v>
      </c>
      <c r="AX233" s="19" t="s">
        <v>4352</v>
      </c>
      <c r="AY233" s="19" t="s">
        <v>4353</v>
      </c>
      <c r="AZ233" s="19" t="s">
        <v>4788</v>
      </c>
      <c r="BA233" s="19" t="s">
        <v>4789</v>
      </c>
      <c r="BB233" s="19" t="s">
        <v>4790</v>
      </c>
      <c r="BC233" s="19" t="s">
        <v>4791</v>
      </c>
      <c r="BD233" s="19" t="s">
        <v>4792</v>
      </c>
      <c r="BE233" s="19" t="s">
        <v>4793</v>
      </c>
    </row>
    <row r="234" spans="1:57" hidden="1">
      <c r="A234" s="60"/>
      <c r="B234" s="61" t="s">
        <v>4909</v>
      </c>
      <c r="C234" s="67">
        <v>59</v>
      </c>
      <c r="D234" s="19" t="s">
        <v>674</v>
      </c>
      <c r="E234" s="19" t="s">
        <v>675</v>
      </c>
      <c r="F234" s="19" t="s">
        <v>676</v>
      </c>
      <c r="G234" s="19" t="s">
        <v>677</v>
      </c>
      <c r="H234" s="19" t="s">
        <v>678</v>
      </c>
      <c r="I234" s="19" t="s">
        <v>679</v>
      </c>
      <c r="J234" s="19" t="s">
        <v>1164</v>
      </c>
      <c r="K234" s="19" t="s">
        <v>1165</v>
      </c>
      <c r="L234" s="19" t="s">
        <v>1166</v>
      </c>
      <c r="M234" s="19" t="s">
        <v>1167</v>
      </c>
      <c r="N234" s="19" t="s">
        <v>1168</v>
      </c>
      <c r="O234" s="19" t="s">
        <v>1169</v>
      </c>
      <c r="P234" s="19" t="s">
        <v>1654</v>
      </c>
      <c r="Q234" s="19" t="s">
        <v>1655</v>
      </c>
      <c r="R234" s="19" t="s">
        <v>1656</v>
      </c>
      <c r="S234" s="19" t="s">
        <v>1657</v>
      </c>
      <c r="T234" s="19" t="s">
        <v>1658</v>
      </c>
      <c r="U234" s="19" t="s">
        <v>1659</v>
      </c>
      <c r="V234" s="19" t="s">
        <v>2144</v>
      </c>
      <c r="W234" s="19" t="s">
        <v>2145</v>
      </c>
      <c r="X234" s="19" t="s">
        <v>2146</v>
      </c>
      <c r="Y234" s="19" t="s">
        <v>2147</v>
      </c>
      <c r="Z234" s="19" t="s">
        <v>2148</v>
      </c>
      <c r="AA234" s="19" t="s">
        <v>2149</v>
      </c>
      <c r="AB234" s="19" t="s">
        <v>2664</v>
      </c>
      <c r="AC234" s="19" t="s">
        <v>2665</v>
      </c>
      <c r="AD234" s="19" t="s">
        <v>2666</v>
      </c>
      <c r="AE234" s="19" t="s">
        <v>2667</v>
      </c>
      <c r="AF234" s="19" t="s">
        <v>2668</v>
      </c>
      <c r="AG234" s="19" t="s">
        <v>2669</v>
      </c>
      <c r="AH234" s="19" t="s">
        <v>3178</v>
      </c>
      <c r="AI234" s="19" t="s">
        <v>3179</v>
      </c>
      <c r="AJ234" s="19" t="s">
        <v>3180</v>
      </c>
      <c r="AK234" s="19" t="s">
        <v>3181</v>
      </c>
      <c r="AL234" s="19" t="s">
        <v>3182</v>
      </c>
      <c r="AM234" s="19" t="s">
        <v>3183</v>
      </c>
      <c r="AN234" s="19" t="s">
        <v>3864</v>
      </c>
      <c r="AO234" s="19" t="s">
        <v>3865</v>
      </c>
      <c r="AP234" s="19" t="s">
        <v>3866</v>
      </c>
      <c r="AQ234" s="19" t="s">
        <v>3867</v>
      </c>
      <c r="AR234" s="19" t="s">
        <v>3868</v>
      </c>
      <c r="AS234" s="19" t="s">
        <v>3869</v>
      </c>
      <c r="AT234" s="19" t="s">
        <v>4354</v>
      </c>
      <c r="AU234" s="19" t="s">
        <v>4355</v>
      </c>
      <c r="AV234" s="19" t="s">
        <v>4356</v>
      </c>
      <c r="AW234" s="19" t="s">
        <v>4357</v>
      </c>
      <c r="AX234" s="19" t="s">
        <v>4358</v>
      </c>
      <c r="AY234" s="19" t="s">
        <v>4359</v>
      </c>
      <c r="AZ234" s="19" t="s">
        <v>4794</v>
      </c>
      <c r="BA234" s="19" t="s">
        <v>4795</v>
      </c>
      <c r="BB234" s="19" t="s">
        <v>4796</v>
      </c>
      <c r="BC234" s="19" t="s">
        <v>4797</v>
      </c>
      <c r="BD234" s="19" t="s">
        <v>4798</v>
      </c>
      <c r="BE234" s="19" t="s">
        <v>4799</v>
      </c>
    </row>
    <row r="235" spans="1:57" hidden="1">
      <c r="A235" s="60"/>
      <c r="B235" s="61" t="s">
        <v>4910</v>
      </c>
      <c r="C235" s="67">
        <v>60</v>
      </c>
      <c r="D235" s="19" t="s">
        <v>680</v>
      </c>
      <c r="E235" s="19" t="s">
        <v>681</v>
      </c>
      <c r="F235" s="19" t="s">
        <v>682</v>
      </c>
      <c r="G235" s="19" t="s">
        <v>683</v>
      </c>
      <c r="H235" s="19" t="s">
        <v>684</v>
      </c>
      <c r="I235" s="19" t="s">
        <v>685</v>
      </c>
      <c r="J235" s="19" t="s">
        <v>1170</v>
      </c>
      <c r="K235" s="19" t="s">
        <v>1171</v>
      </c>
      <c r="L235" s="19" t="s">
        <v>1172</v>
      </c>
      <c r="M235" s="19" t="s">
        <v>1173</v>
      </c>
      <c r="N235" s="19" t="s">
        <v>1174</v>
      </c>
      <c r="O235" s="19" t="s">
        <v>1175</v>
      </c>
      <c r="P235" s="19" t="s">
        <v>1660</v>
      </c>
      <c r="Q235" s="19" t="s">
        <v>1661</v>
      </c>
      <c r="R235" s="19" t="s">
        <v>1662</v>
      </c>
      <c r="S235" s="19" t="s">
        <v>1663</v>
      </c>
      <c r="T235" s="19" t="s">
        <v>1664</v>
      </c>
      <c r="U235" s="19" t="s">
        <v>1665</v>
      </c>
      <c r="V235" s="19" t="s">
        <v>2150</v>
      </c>
      <c r="W235" s="19" t="s">
        <v>2151</v>
      </c>
      <c r="X235" s="19" t="s">
        <v>2152</v>
      </c>
      <c r="Y235" s="19" t="s">
        <v>2153</v>
      </c>
      <c r="Z235" s="19" t="s">
        <v>2154</v>
      </c>
      <c r="AA235" s="19" t="s">
        <v>2155</v>
      </c>
      <c r="AB235" s="19" t="s">
        <v>2670</v>
      </c>
      <c r="AC235" s="19" t="s">
        <v>2671</v>
      </c>
      <c r="AD235" s="19" t="s">
        <v>2672</v>
      </c>
      <c r="AE235" s="19" t="s">
        <v>2673</v>
      </c>
      <c r="AF235" s="19" t="s">
        <v>2674</v>
      </c>
      <c r="AG235" s="19" t="s">
        <v>2675</v>
      </c>
      <c r="AH235" s="19" t="s">
        <v>3184</v>
      </c>
      <c r="AI235" s="19" t="s">
        <v>3185</v>
      </c>
      <c r="AJ235" s="19" t="s">
        <v>3186</v>
      </c>
      <c r="AK235" s="19" t="s">
        <v>3187</v>
      </c>
      <c r="AL235" s="19" t="s">
        <v>3384</v>
      </c>
      <c r="AM235" s="19" t="s">
        <v>3385</v>
      </c>
      <c r="AN235" s="19" t="s">
        <v>3870</v>
      </c>
      <c r="AO235" s="19" t="s">
        <v>3871</v>
      </c>
      <c r="AP235" s="19" t="s">
        <v>3872</v>
      </c>
      <c r="AQ235" s="19" t="s">
        <v>3873</v>
      </c>
      <c r="AR235" s="19" t="s">
        <v>3874</v>
      </c>
      <c r="AS235" s="19" t="s">
        <v>3875</v>
      </c>
      <c r="AT235" s="19" t="s">
        <v>4360</v>
      </c>
      <c r="AU235" s="19" t="s">
        <v>4361</v>
      </c>
      <c r="AV235" s="19" t="s">
        <v>4362</v>
      </c>
      <c r="AW235" s="19" t="s">
        <v>4363</v>
      </c>
      <c r="AX235" s="19" t="s">
        <v>4364</v>
      </c>
      <c r="AY235" s="19" t="s">
        <v>4365</v>
      </c>
      <c r="AZ235" s="19" t="s">
        <v>4800</v>
      </c>
      <c r="BA235" s="19" t="s">
        <v>4801</v>
      </c>
      <c r="BB235" s="19" t="s">
        <v>4802</v>
      </c>
      <c r="BC235" s="19" t="s">
        <v>4803</v>
      </c>
      <c r="BD235" s="19" t="s">
        <v>4804</v>
      </c>
      <c r="BE235" s="19" t="s">
        <v>4805</v>
      </c>
    </row>
    <row r="236" spans="1:57" hidden="1">
      <c r="A236" s="60"/>
      <c r="B236" s="61" t="s">
        <v>4911</v>
      </c>
      <c r="C236" s="67">
        <v>61</v>
      </c>
      <c r="D236" s="19" t="s">
        <v>686</v>
      </c>
      <c r="E236" s="19" t="s">
        <v>687</v>
      </c>
      <c r="F236" s="19" t="s">
        <v>688</v>
      </c>
      <c r="G236" s="19" t="s">
        <v>689</v>
      </c>
      <c r="H236" s="19" t="s">
        <v>690</v>
      </c>
      <c r="I236" s="19" t="s">
        <v>691</v>
      </c>
      <c r="J236" s="19" t="s">
        <v>1176</v>
      </c>
      <c r="K236" s="19" t="s">
        <v>1177</v>
      </c>
      <c r="L236" s="19" t="s">
        <v>1178</v>
      </c>
      <c r="M236" s="19" t="s">
        <v>1179</v>
      </c>
      <c r="N236" s="19" t="s">
        <v>1180</v>
      </c>
      <c r="O236" s="19" t="s">
        <v>1181</v>
      </c>
      <c r="P236" s="19" t="s">
        <v>1666</v>
      </c>
      <c r="Q236" s="19" t="s">
        <v>1667</v>
      </c>
      <c r="R236" s="19" t="s">
        <v>1668</v>
      </c>
      <c r="S236" s="19" t="s">
        <v>1669</v>
      </c>
      <c r="T236" s="19" t="s">
        <v>1670</v>
      </c>
      <c r="U236" s="19" t="s">
        <v>1671</v>
      </c>
      <c r="V236" s="19" t="s">
        <v>2156</v>
      </c>
      <c r="W236" s="19" t="s">
        <v>2157</v>
      </c>
      <c r="X236" s="19" t="s">
        <v>2158</v>
      </c>
      <c r="Y236" s="19" t="s">
        <v>2159</v>
      </c>
      <c r="Z236" s="19" t="s">
        <v>2160</v>
      </c>
      <c r="AA236" s="19" t="s">
        <v>2161</v>
      </c>
      <c r="AB236" s="19" t="s">
        <v>2676</v>
      </c>
      <c r="AC236" s="19" t="s">
        <v>2677</v>
      </c>
      <c r="AD236" s="19" t="s">
        <v>2678</v>
      </c>
      <c r="AE236" s="19" t="s">
        <v>2679</v>
      </c>
      <c r="AF236" s="19" t="s">
        <v>2680</v>
      </c>
      <c r="AG236" s="19" t="s">
        <v>2681</v>
      </c>
      <c r="AH236" s="19" t="s">
        <v>3386</v>
      </c>
      <c r="AI236" s="19" t="s">
        <v>3387</v>
      </c>
      <c r="AJ236" s="19" t="s">
        <v>3388</v>
      </c>
      <c r="AK236" s="19" t="s">
        <v>3389</v>
      </c>
      <c r="AL236" s="19" t="s">
        <v>3390</v>
      </c>
      <c r="AM236" s="19" t="s">
        <v>3391</v>
      </c>
      <c r="AN236" s="19" t="s">
        <v>3876</v>
      </c>
      <c r="AO236" s="19" t="s">
        <v>3877</v>
      </c>
      <c r="AP236" s="19" t="s">
        <v>3878</v>
      </c>
      <c r="AQ236" s="19" t="s">
        <v>3879</v>
      </c>
      <c r="AR236" s="19" t="s">
        <v>3880</v>
      </c>
      <c r="AS236" s="19" t="s">
        <v>3881</v>
      </c>
      <c r="AT236" s="19" t="s">
        <v>4366</v>
      </c>
      <c r="AU236" s="19" t="s">
        <v>4367</v>
      </c>
      <c r="AV236" s="19" t="s">
        <v>4368</v>
      </c>
      <c r="AW236" s="19" t="s">
        <v>4369</v>
      </c>
      <c r="AX236" s="19" t="s">
        <v>4370</v>
      </c>
      <c r="AY236" s="19" t="s">
        <v>4371</v>
      </c>
      <c r="AZ236" s="19" t="s">
        <v>4806</v>
      </c>
      <c r="BA236" s="19" t="s">
        <v>4807</v>
      </c>
      <c r="BB236" s="19" t="s">
        <v>4808</v>
      </c>
      <c r="BC236" s="19" t="s">
        <v>4809</v>
      </c>
      <c r="BD236" s="19" t="s">
        <v>4810</v>
      </c>
      <c r="BE236" s="19" t="s">
        <v>4811</v>
      </c>
    </row>
    <row r="237" spans="1:57" hidden="1">
      <c r="A237" s="60"/>
      <c r="B237" s="57" t="s">
        <v>4912</v>
      </c>
      <c r="C237" s="67">
        <v>62</v>
      </c>
      <c r="D237" s="19" t="s">
        <v>692</v>
      </c>
      <c r="E237" s="19" t="s">
        <v>693</v>
      </c>
      <c r="F237" s="19" t="s">
        <v>694</v>
      </c>
      <c r="G237" s="19" t="s">
        <v>695</v>
      </c>
      <c r="H237" s="19" t="s">
        <v>696</v>
      </c>
      <c r="I237" s="19" t="s">
        <v>697</v>
      </c>
      <c r="J237" s="19" t="s">
        <v>1182</v>
      </c>
      <c r="K237" s="19" t="s">
        <v>1183</v>
      </c>
      <c r="L237" s="19" t="s">
        <v>1184</v>
      </c>
      <c r="M237" s="19" t="s">
        <v>1185</v>
      </c>
      <c r="N237" s="19" t="s">
        <v>1186</v>
      </c>
      <c r="O237" s="19" t="s">
        <v>1187</v>
      </c>
      <c r="P237" s="19" t="s">
        <v>1672</v>
      </c>
      <c r="Q237" s="19" t="s">
        <v>1673</v>
      </c>
      <c r="R237" s="19" t="s">
        <v>1674</v>
      </c>
      <c r="S237" s="19" t="s">
        <v>1675</v>
      </c>
      <c r="T237" s="19" t="s">
        <v>1676</v>
      </c>
      <c r="U237" s="19" t="s">
        <v>1677</v>
      </c>
      <c r="V237" s="19" t="s">
        <v>2162</v>
      </c>
      <c r="W237" s="19" t="s">
        <v>2163</v>
      </c>
      <c r="X237" s="19" t="s">
        <v>2164</v>
      </c>
      <c r="Y237" s="19" t="s">
        <v>2165</v>
      </c>
      <c r="Z237" s="19" t="s">
        <v>2166</v>
      </c>
      <c r="AA237" s="19" t="s">
        <v>2167</v>
      </c>
      <c r="AB237" s="19" t="s">
        <v>2682</v>
      </c>
      <c r="AC237" s="19" t="s">
        <v>2683</v>
      </c>
      <c r="AD237" s="19" t="s">
        <v>2684</v>
      </c>
      <c r="AE237" s="19" t="s">
        <v>2685</v>
      </c>
      <c r="AF237" s="19" t="s">
        <v>2686</v>
      </c>
      <c r="AG237" s="19" t="s">
        <v>2687</v>
      </c>
      <c r="AH237" s="19" t="s">
        <v>3392</v>
      </c>
      <c r="AI237" s="19" t="s">
        <v>3393</v>
      </c>
      <c r="AJ237" s="19" t="s">
        <v>3394</v>
      </c>
      <c r="AK237" s="19" t="s">
        <v>3395</v>
      </c>
      <c r="AL237" s="19" t="s">
        <v>3396</v>
      </c>
      <c r="AM237" s="19" t="s">
        <v>3397</v>
      </c>
      <c r="AN237" s="19" t="s">
        <v>3882</v>
      </c>
      <c r="AO237" s="19" t="s">
        <v>3883</v>
      </c>
      <c r="AP237" s="19" t="s">
        <v>3884</v>
      </c>
      <c r="AQ237" s="19" t="s">
        <v>3885</v>
      </c>
      <c r="AR237" s="19" t="s">
        <v>3886</v>
      </c>
      <c r="AS237" s="19" t="s">
        <v>3887</v>
      </c>
      <c r="AT237" s="19" t="s">
        <v>4372</v>
      </c>
      <c r="AU237" s="19" t="s">
        <v>4373</v>
      </c>
      <c r="AV237" s="19" t="s">
        <v>4374</v>
      </c>
      <c r="AW237" s="19" t="s">
        <v>4375</v>
      </c>
      <c r="AX237" s="19" t="s">
        <v>4376</v>
      </c>
      <c r="AY237" s="19" t="s">
        <v>4377</v>
      </c>
      <c r="AZ237" s="19" t="s">
        <v>4812</v>
      </c>
      <c r="BA237" s="19" t="s">
        <v>4813</v>
      </c>
      <c r="BB237" s="19" t="s">
        <v>4814</v>
      </c>
      <c r="BC237" s="19" t="s">
        <v>4815</v>
      </c>
      <c r="BD237" s="19" t="s">
        <v>4816</v>
      </c>
      <c r="BE237" s="19" t="s">
        <v>4817</v>
      </c>
    </row>
    <row r="238" spans="1:57" hidden="1">
      <c r="A238" s="62" t="s">
        <v>4913</v>
      </c>
      <c r="B238" s="53"/>
      <c r="C238" s="67">
        <v>63</v>
      </c>
      <c r="D238" s="19" t="s">
        <v>208</v>
      </c>
      <c r="E238" s="19" t="s">
        <v>209</v>
      </c>
      <c r="F238" s="19" t="s">
        <v>210</v>
      </c>
      <c r="G238" s="19" t="s">
        <v>211</v>
      </c>
      <c r="H238" s="19" t="s">
        <v>212</v>
      </c>
      <c r="I238" s="19" t="s">
        <v>213</v>
      </c>
      <c r="J238" s="19" t="s">
        <v>698</v>
      </c>
      <c r="K238" s="19" t="s">
        <v>699</v>
      </c>
      <c r="L238" s="19" t="s">
        <v>700</v>
      </c>
      <c r="M238" s="19" t="s">
        <v>701</v>
      </c>
      <c r="N238" s="19" t="s">
        <v>702</v>
      </c>
      <c r="O238" s="19" t="s">
        <v>703</v>
      </c>
      <c r="P238" s="19" t="s">
        <v>1188</v>
      </c>
      <c r="Q238" s="19" t="s">
        <v>1189</v>
      </c>
      <c r="R238" s="19" t="s">
        <v>1190</v>
      </c>
      <c r="S238" s="19" t="s">
        <v>1191</v>
      </c>
      <c r="T238" s="19" t="s">
        <v>1192</v>
      </c>
      <c r="U238" s="19" t="s">
        <v>1193</v>
      </c>
      <c r="V238" s="19" t="s">
        <v>1678</v>
      </c>
      <c r="W238" s="19" t="s">
        <v>1679</v>
      </c>
      <c r="X238" s="19" t="s">
        <v>1680</v>
      </c>
      <c r="Y238" s="19" t="s">
        <v>1681</v>
      </c>
      <c r="Z238" s="19" t="s">
        <v>1682</v>
      </c>
      <c r="AA238" s="19" t="s">
        <v>1683</v>
      </c>
      <c r="AB238" s="19" t="s">
        <v>2168</v>
      </c>
      <c r="AC238" s="19" t="s">
        <v>2169</v>
      </c>
      <c r="AD238" s="19" t="s">
        <v>2170</v>
      </c>
      <c r="AE238" s="19" t="s">
        <v>2171</v>
      </c>
      <c r="AF238" s="19" t="s">
        <v>2172</v>
      </c>
      <c r="AG238" s="19" t="s">
        <v>2173</v>
      </c>
      <c r="AH238" s="19" t="s">
        <v>2688</v>
      </c>
      <c r="AI238" s="19" t="s">
        <v>2689</v>
      </c>
      <c r="AJ238" s="19" t="s">
        <v>2690</v>
      </c>
      <c r="AK238" s="19" t="s">
        <v>2691</v>
      </c>
      <c r="AL238" s="19" t="s">
        <v>2692</v>
      </c>
      <c r="AM238" s="19" t="s">
        <v>2693</v>
      </c>
      <c r="AN238" s="19" t="s">
        <v>3398</v>
      </c>
      <c r="AO238" s="19" t="s">
        <v>3399</v>
      </c>
      <c r="AP238" s="19" t="s">
        <v>3400</v>
      </c>
      <c r="AQ238" s="19" t="s">
        <v>3401</v>
      </c>
      <c r="AR238" s="19" t="s">
        <v>3402</v>
      </c>
      <c r="AS238" s="19" t="s">
        <v>3403</v>
      </c>
      <c r="AT238" s="19" t="s">
        <v>3888</v>
      </c>
      <c r="AU238" s="19" t="s">
        <v>3889</v>
      </c>
      <c r="AV238" s="19" t="s">
        <v>3890</v>
      </c>
      <c r="AW238" s="19" t="s">
        <v>3891</v>
      </c>
      <c r="AX238" s="19" t="s">
        <v>3892</v>
      </c>
      <c r="AY238" s="19" t="s">
        <v>3893</v>
      </c>
      <c r="AZ238" s="19" t="s">
        <v>4378</v>
      </c>
      <c r="BA238" s="19" t="s">
        <v>4379</v>
      </c>
      <c r="BB238" s="19" t="s">
        <v>4380</v>
      </c>
      <c r="BC238" s="19" t="s">
        <v>4381</v>
      </c>
      <c r="BD238" s="19" t="s">
        <v>4382</v>
      </c>
      <c r="BE238" s="19" t="s">
        <v>4383</v>
      </c>
    </row>
    <row r="239" spans="1:57" ht="15" hidden="1" customHeight="1">
      <c r="D239" s="19"/>
      <c r="E239" s="19"/>
      <c r="F239" s="19"/>
      <c r="G239" s="19"/>
      <c r="H239" s="19"/>
      <c r="I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</row>
    <row r="240" spans="1:57" ht="15" hidden="1" customHeight="1">
      <c r="D240" s="19"/>
      <c r="E240" s="19"/>
      <c r="F240" s="19"/>
      <c r="G240" s="19"/>
      <c r="H240" s="19"/>
      <c r="I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</row>
    <row r="241" spans="4:57" ht="15" hidden="1" customHeight="1">
      <c r="D241" s="19"/>
      <c r="E241" s="19"/>
      <c r="F241" s="19"/>
      <c r="G241" s="19"/>
      <c r="H241" s="19"/>
      <c r="I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</row>
    <row r="242" spans="4:57" ht="15" customHeight="1">
      <c r="D242" s="19"/>
      <c r="E242" s="19"/>
      <c r="F242" s="19"/>
      <c r="G242" s="19"/>
      <c r="H242" s="19"/>
      <c r="I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</row>
    <row r="243" spans="4:57" ht="15" customHeight="1"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</row>
    <row r="244" spans="4:57" ht="15" customHeight="1"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</row>
    <row r="245" spans="4:57" ht="15" customHeight="1"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</row>
    <row r="246" spans="4:57" ht="15" customHeight="1"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</row>
    <row r="247" spans="4:57" ht="15" customHeight="1"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</row>
    <row r="248" spans="4:57" ht="15" customHeight="1"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</row>
    <row r="249" spans="4:57" ht="15" customHeight="1"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</row>
    <row r="250" spans="4:57" ht="15" customHeight="1"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</row>
    <row r="251" spans="4:57" ht="15" customHeight="1"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</row>
    <row r="252" spans="4:57" ht="15" customHeight="1"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</row>
    <row r="253" spans="4:57" ht="15" customHeight="1"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</row>
    <row r="254" spans="4:57" ht="15" customHeight="1"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</row>
    <row r="255" spans="4:57" ht="15" customHeight="1"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</row>
    <row r="256" spans="4:57" ht="15" customHeight="1"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</row>
    <row r="257" spans="4:23" ht="15" customHeight="1"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</row>
    <row r="258" spans="4:23" ht="15" customHeight="1"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</row>
    <row r="259" spans="4:23" ht="15" customHeight="1"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</row>
    <row r="260" spans="4:23" ht="15" customHeight="1"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</row>
    <row r="261" spans="4:23" ht="15" customHeight="1"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</row>
    <row r="262" spans="4:23" ht="15" customHeight="1"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</row>
    <row r="263" spans="4:23" ht="15" customHeight="1"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</row>
    <row r="264" spans="4:23" ht="15" customHeight="1"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</row>
    <row r="265" spans="4:23" ht="15" customHeight="1"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</row>
    <row r="266" spans="4:23" ht="15" customHeight="1"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</row>
    <row r="267" spans="4:23" ht="15" customHeight="1"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</row>
    <row r="268" spans="4:23" ht="15" customHeight="1"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</row>
    <row r="269" spans="4:23" ht="15" customHeight="1"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</row>
    <row r="270" spans="4:23" ht="15" customHeight="1"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</row>
    <row r="271" spans="4:23" ht="15" customHeight="1"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</row>
    <row r="272" spans="4:23" ht="15" customHeight="1"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</row>
    <row r="273" spans="4:23" ht="15" customHeight="1"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</row>
    <row r="274" spans="4:23" ht="15" customHeight="1"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</row>
    <row r="275" spans="4:23" ht="15" customHeight="1"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</row>
    <row r="276" spans="4:23" ht="15" customHeight="1"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</row>
    <row r="277" spans="4:23" ht="15" customHeight="1"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</row>
    <row r="278" spans="4:23" ht="15" customHeight="1"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</row>
    <row r="279" spans="4:23" ht="15" customHeight="1"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</row>
    <row r="280" spans="4:23" ht="15" customHeight="1"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</row>
    <row r="281" spans="4:23" ht="15" customHeight="1"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</row>
    <row r="282" spans="4:23" ht="15" customHeight="1"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</row>
  </sheetData>
  <mergeCells count="65">
    <mergeCell ref="AM172:AM173"/>
    <mergeCell ref="AN172:AR172"/>
    <mergeCell ref="AS172:AS173"/>
    <mergeCell ref="AT171:AY171"/>
    <mergeCell ref="AZ171:BE171"/>
    <mergeCell ref="D172:H172"/>
    <mergeCell ref="I172:I173"/>
    <mergeCell ref="J172:N172"/>
    <mergeCell ref="O172:O173"/>
    <mergeCell ref="P172:T172"/>
    <mergeCell ref="U172:U173"/>
    <mergeCell ref="V172:Z172"/>
    <mergeCell ref="AA172:AA173"/>
    <mergeCell ref="AT172:AX172"/>
    <mergeCell ref="AY172:AY173"/>
    <mergeCell ref="AZ172:BD172"/>
    <mergeCell ref="BE172:BE173"/>
    <mergeCell ref="AB172:AF172"/>
    <mergeCell ref="AG172:AG173"/>
    <mergeCell ref="AH172:AL172"/>
    <mergeCell ref="AW100:AY100"/>
    <mergeCell ref="AZ100:BB100"/>
    <mergeCell ref="BC100:BE100"/>
    <mergeCell ref="D171:I171"/>
    <mergeCell ref="J171:O171"/>
    <mergeCell ref="P171:U171"/>
    <mergeCell ref="V171:AA171"/>
    <mergeCell ref="AB171:AG171"/>
    <mergeCell ref="AH171:AM171"/>
    <mergeCell ref="AN171:AS171"/>
    <mergeCell ref="AE100:AG100"/>
    <mergeCell ref="AH100:AJ100"/>
    <mergeCell ref="AK100:AM100"/>
    <mergeCell ref="AN100:AP100"/>
    <mergeCell ref="AQ100:AS100"/>
    <mergeCell ref="AT100:AV100"/>
    <mergeCell ref="AZ99:BE99"/>
    <mergeCell ref="D100:F100"/>
    <mergeCell ref="G100:I100"/>
    <mergeCell ref="J100:L100"/>
    <mergeCell ref="M100:O100"/>
    <mergeCell ref="P100:R100"/>
    <mergeCell ref="S100:U100"/>
    <mergeCell ref="V100:X100"/>
    <mergeCell ref="Y100:AA100"/>
    <mergeCell ref="AB100:AD100"/>
    <mergeCell ref="P99:U99"/>
    <mergeCell ref="V99:AA99"/>
    <mergeCell ref="AB99:AG99"/>
    <mergeCell ref="AH99:AM99"/>
    <mergeCell ref="AN99:AS99"/>
    <mergeCell ref="AT99:AY99"/>
    <mergeCell ref="C11:E11"/>
    <mergeCell ref="F11:H11"/>
    <mergeCell ref="J11:L11"/>
    <mergeCell ref="M11:O11"/>
    <mergeCell ref="D99:I99"/>
    <mergeCell ref="J99:O99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2B77A228-8C9A-40D8-BD2A-5D376F5AA62C}">
      <formula1>$B$82:$B$90</formula1>
    </dataValidation>
  </dataValidations>
  <hyperlinks>
    <hyperlink ref="A80" r:id="rId1" display="http://www.abs.gov.au/websitedbs/d3310114.nsf/Home/©+Copyright?OpenDocument" xr:uid="{7798154F-4F44-491B-904C-7A737301835E}"/>
    <hyperlink ref="D238" location="A125996078J" display="A125996078J" xr:uid="{C1EFD9BC-984E-45E0-A05A-0833D06FA9F6}"/>
    <hyperlink ref="E238" location="A125999678T" display="A125999678T" xr:uid="{CD4424E5-83E9-4DC4-9D59-80FD8999D624}"/>
    <hyperlink ref="F238" location="A125997878X" display="A125997878X" xr:uid="{8302D831-F4EB-4D6A-865F-0E6F974F9C39}"/>
    <hyperlink ref="G238" location="A125990678C" display="A125990678C" xr:uid="{0067A10D-B23D-4F59-9F78-949932E58062}"/>
    <hyperlink ref="H238" location="A125994278R" display="A125994278R" xr:uid="{E4B682B4-92A5-4D4E-9AA5-69B8BCB5170F}"/>
    <hyperlink ref="I238" location="A125992478W" display="A125992478W" xr:uid="{55E9C8A8-CB60-46D8-A726-596C810AA5DA}"/>
    <hyperlink ref="D185" location="A125996210F" display="A125996210F" xr:uid="{0A65B05E-E74B-47C4-B388-80E85F3AB6FE}"/>
    <hyperlink ref="E185" location="A125999810R" display="A125999810R" xr:uid="{6E50EAD1-26A3-42B1-AB4B-C8AB4769DED7}"/>
    <hyperlink ref="F185" location="A125998010X" display="A125998010X" xr:uid="{815150F6-E42B-4468-BBAA-2346B64C2415}"/>
    <hyperlink ref="G185" location="A125990810A" display="A125990810A" xr:uid="{8B8A7F69-3A80-44B9-9022-E70BB63928BF}"/>
    <hyperlink ref="H185" location="A125994410L" display="A125994410L" xr:uid="{53B777CA-C2A2-435E-8061-4812D4A79415}"/>
    <hyperlink ref="I185" location="A125992610V" display="A125992610V" xr:uid="{3CBBD187-9DA4-4FBA-B8A7-6B683DFDD894}"/>
    <hyperlink ref="D186" location="A125996142R" display="A125996142R" xr:uid="{82C35902-C55E-4163-86C2-790A0FBC348E}"/>
    <hyperlink ref="E186" location="A125999742X" display="A125999742X" xr:uid="{1B35245F-383A-4316-8AD0-9FE55DA12881}"/>
    <hyperlink ref="F186" location="A125997942F" display="A125997942F" xr:uid="{A03F7D79-CBC7-403A-B904-C4F0B84C5326}"/>
    <hyperlink ref="G186" location="A125990742K" display="A125990742K" xr:uid="{788341C4-6AD5-4C59-8F51-882ADA708535}"/>
    <hyperlink ref="H186" location="A125994342W" display="A125994342W" xr:uid="{3E361BDD-C095-4964-8EF1-7BB1F53CB939}"/>
    <hyperlink ref="I186" location="A125992542C" display="A125992542C" xr:uid="{CBC0E1FF-CED0-45F4-99AB-DFF813D748F6}"/>
    <hyperlink ref="D187" location="A125996214R" display="A125996214R" xr:uid="{AF272316-9073-49A7-A962-D01BB931289C}"/>
    <hyperlink ref="E187" location="A125999814X" display="A125999814X" xr:uid="{9C267AA3-DF49-4926-9BEC-AB51532150A6}"/>
    <hyperlink ref="F187" location="A125998014J" display="A125998014J" xr:uid="{A3E9EB87-FFD8-4475-8FE0-0DAB0D612C49}"/>
    <hyperlink ref="G187" location="A125990814K" display="A125990814K" xr:uid="{A6D81512-831A-41F5-895E-3C51F51F1DEE}"/>
    <hyperlink ref="H187" location="A125994414W" display="A125994414W" xr:uid="{CFAA92C6-6695-412A-B20E-39D78D57CC5F}"/>
    <hyperlink ref="I187" location="A125992614C" display="A125992614C" xr:uid="{8256AA06-2AD2-4D74-B66B-D528B191B3E6}"/>
    <hyperlink ref="D188" location="A125996218X" display="A125996218X" xr:uid="{6E7C506F-BC0C-413C-A49C-00D22BDC260C}"/>
    <hyperlink ref="E188" location="A125999818J" display="A125999818J" xr:uid="{FDC01011-B102-4062-8474-607884062F76}"/>
    <hyperlink ref="F188" location="A125998018T" display="A125998018T" xr:uid="{4C589D90-BD81-4C75-A708-7130ACECECBD}"/>
    <hyperlink ref="G188" location="A125990818V" display="A125990818V" xr:uid="{9E5EEE9C-DB44-4C66-A0CF-7ED9C6CC5AFF}"/>
    <hyperlink ref="H188" location="A125994418F" display="A125994418F" xr:uid="{FCFD0FE6-A66A-410F-8E89-483B779ADA5C}"/>
    <hyperlink ref="I188" location="A125992618L" display="A125992618L" xr:uid="{EA49F815-90CF-41DF-BF66-76ECFFE4D52A}"/>
    <hyperlink ref="D189" location="A125996146X" display="A125996146X" xr:uid="{5F9744EC-8616-4E4B-BE40-E6AB1AE88B0D}"/>
    <hyperlink ref="E189" location="A125999746J" display="A125999746J" xr:uid="{EBF30BB1-8590-40FA-AB60-2C82AC05C7F9}"/>
    <hyperlink ref="F189" location="A125997946R" display="A125997946R" xr:uid="{85F21D3F-D57F-4D21-8CCC-30B3CC024EE6}"/>
    <hyperlink ref="G189" location="A125990746V" display="A125990746V" xr:uid="{E10798FB-39E2-4B36-8F91-C3A8E7C1133D}"/>
    <hyperlink ref="H189" location="A125994346F" display="A125994346F" xr:uid="{FB8388C3-0709-4F0D-9D75-52C7DDD0B2E4}"/>
    <hyperlink ref="I189" location="A125992546L" display="A125992546L" xr:uid="{561E5F4D-4B34-489F-A39B-FA3A1E250D74}"/>
    <hyperlink ref="D190" location="A125996150R" display="A125996150R" xr:uid="{2B63A82A-FD1F-4A2D-BE65-CFD8A7DCDC1F}"/>
    <hyperlink ref="E190" location="A125999750X" display="A125999750X" xr:uid="{4FF2AE40-D1B8-461E-9036-C1E2FE72CA0B}"/>
    <hyperlink ref="F190" location="A125997950F" display="A125997950F" xr:uid="{81C87391-9076-4AD4-92EB-076DBAFD9418}"/>
    <hyperlink ref="G190" location="A125990750K" display="A125990750K" xr:uid="{32DB64A0-885F-444A-B75A-BA844C2A1E08}"/>
    <hyperlink ref="H190" location="A125994350W" display="A125994350W" xr:uid="{A0E62E29-4D36-4A38-96E4-6EAD4C21FF44}"/>
    <hyperlink ref="I190" location="A125992550C" display="A125992550C" xr:uid="{852149B3-F1DF-4488-8E9C-62AFD47828A5}"/>
    <hyperlink ref="D191" location="A125996190J" display="A125996190J" xr:uid="{4767FB82-5D05-4E4E-837F-1EF48E623E83}"/>
    <hyperlink ref="E191" location="A125999790T" display="A125999790T" xr:uid="{CA3E942B-D7A3-47F3-96A8-6ED4D2A856F0}"/>
    <hyperlink ref="F191" location="A125997990X" display="A125997990X" xr:uid="{B933DF93-644D-4A4A-A01F-D5131AC33CF6}"/>
    <hyperlink ref="G191" location="A125990790C" display="A125990790C" xr:uid="{811A8AD1-9CF7-4B80-B72C-E6129D7AD447}"/>
    <hyperlink ref="H191" location="A125994390R" display="A125994390R" xr:uid="{9979EF0D-03FB-4403-8EEA-7234A4589AA2}"/>
    <hyperlink ref="I191" location="A125992590W" display="A125992590W" xr:uid="{29BC1579-246E-421E-8255-2402B81986F0}"/>
    <hyperlink ref="D192" location="A125996110W" display="A125996110W" xr:uid="{03B6182C-9433-40BB-BC0A-D27BC0F0EC1C}"/>
    <hyperlink ref="E192" location="A125999710F" display="A125999710F" xr:uid="{3CEF8E1B-AD19-48B2-AD50-CE76E5DE82C5}"/>
    <hyperlink ref="F192" location="A125997910L" display="A125997910L" xr:uid="{E687BC07-3D2A-4703-B31C-F09662F9CE9D}"/>
    <hyperlink ref="G192" location="A125990710T" display="A125990710T" xr:uid="{84EBCB79-87BF-4FBD-B2DC-D80F97532A7C}"/>
    <hyperlink ref="H192" location="A125994310C" display="A125994310C" xr:uid="{B9821AD8-2B06-4CD3-8F1E-F1C0A32B8334}"/>
    <hyperlink ref="I192" location="A125992510K" display="A125992510K" xr:uid="{CCC46813-09F4-403B-A188-2277E5FEDBF5}"/>
    <hyperlink ref="D193" location="A125996222R" display="A125996222R" xr:uid="{53964B21-6AA9-4D98-819C-C8EDABB6B264}"/>
    <hyperlink ref="E193" location="A125999822X" display="A125999822X" xr:uid="{A8C8A4DB-B021-49A1-9903-5C466EA91656}"/>
    <hyperlink ref="F193" location="A125998022J" display="A125998022J" xr:uid="{9FCD2A87-649E-428C-BEA0-AD6C71169275}"/>
    <hyperlink ref="G193" location="A125990822K" display="A125990822K" xr:uid="{86CB921D-D64E-4474-A325-F9C63DE5F5BE}"/>
    <hyperlink ref="H193" location="A125994422W" display="A125994422W" xr:uid="{828240C9-9776-42C0-99FE-60407C0F455D}"/>
    <hyperlink ref="I193" location="A125992622C" display="A125992622C" xr:uid="{74E79DB5-D0C4-4AD1-818C-CCF862475B70}"/>
    <hyperlink ref="D195" location="A125996154X" display="A125996154X" xr:uid="{178B10B8-C93E-4988-BDF9-F1FBDB3000B4}"/>
    <hyperlink ref="E195" location="A125999754J" display="A125999754J" xr:uid="{C6BC38EB-0C43-482A-9D16-C92D670CCF38}"/>
    <hyperlink ref="F195" location="A125997954R" display="A125997954R" xr:uid="{9879700A-836B-47B7-B599-8A7B73AB3032}"/>
    <hyperlink ref="G195" location="A125990754V" display="A125990754V" xr:uid="{E2777B26-09B4-46F3-BF87-1516845F3DBB}"/>
    <hyperlink ref="H195" location="A125994354F" display="A125994354F" xr:uid="{00643A11-B4E2-4B04-A836-058A5EF7F25A}"/>
    <hyperlink ref="I195" location="A125992554L" display="A125992554L" xr:uid="{14D6440E-E5DF-4804-BF8E-412FD556E72F}"/>
    <hyperlink ref="D196" location="A125996082X" display="A125996082X" xr:uid="{302B6646-4894-4EE7-B821-AE2D1299F9DB}"/>
    <hyperlink ref="E196" location="A125999682J" display="A125999682J" xr:uid="{11A2B49C-3ADC-407F-B722-D78AD47273DD}"/>
    <hyperlink ref="F196" location="A125997882R" display="A125997882R" xr:uid="{41DD788B-F22D-491E-BCDC-9C0239D0B994}"/>
    <hyperlink ref="G196" location="A125990682V" display="A125990682V" xr:uid="{0195F511-2F60-4C5F-987D-8368E98D1005}"/>
    <hyperlink ref="H196" location="A125994282F" display="A125994282F" xr:uid="{04BB681F-14C5-46B3-9ED5-DF7D1079BCED}"/>
    <hyperlink ref="I196" location="A125992482L" display="A125992482L" xr:uid="{32BEDB74-3466-44C4-90E7-BBE8AAF0CC16}"/>
    <hyperlink ref="D197" location="A125996158J" display="A125996158J" xr:uid="{CBC175AA-FBFE-4F0F-9B81-20B9E8850C08}"/>
    <hyperlink ref="E197" location="A125999758T" display="A125999758T" xr:uid="{E03E9AE0-29FC-4B6E-A991-453256177B78}"/>
    <hyperlink ref="F197" location="A125997958X" display="A125997958X" xr:uid="{674C3A96-5AB5-467F-B225-E64C4FC1D865}"/>
    <hyperlink ref="G197" location="A125990758C" display="A125990758C" xr:uid="{AD715E46-A378-4D72-9394-56E3C98694E2}"/>
    <hyperlink ref="H197" location="A125994358R" display="A125994358R" xr:uid="{14F4F269-4837-405E-A486-7CB9B856FD2F}"/>
    <hyperlink ref="I197" location="A125992558W" display="A125992558W" xr:uid="{60155718-68C1-4176-9412-F43F25E11E78}"/>
    <hyperlink ref="D198" location="A125996162X" display="A125996162X" xr:uid="{BD0817FD-7440-4F0D-8C37-00F617B5FD25}"/>
    <hyperlink ref="E198" location="A125999762J" display="A125999762J" xr:uid="{7626ED83-9E44-4007-93F6-07E48BBC7BC6}"/>
    <hyperlink ref="F198" location="A125997962R" display="A125997962R" xr:uid="{8A51C132-7DA4-4B16-AA1A-7F4AD92D2665}"/>
    <hyperlink ref="G198" location="A125990762V" display="A125990762V" xr:uid="{4C29D4AE-A451-4291-B675-EB2E36E1794E}"/>
    <hyperlink ref="H198" location="A125994362F" display="A125994362F" xr:uid="{1EB26C75-F6D7-45CF-BF41-0519BDAFBE10}"/>
    <hyperlink ref="I198" location="A125992562L" display="A125992562L" xr:uid="{A99ECA26-31D3-48F8-87F0-AE5D5FC3762B}"/>
    <hyperlink ref="D199" location="A125996234X" display="A125996234X" xr:uid="{EF5DB4B1-73C6-4CC0-B706-023F63B6079F}"/>
    <hyperlink ref="E199" location="A125999834J" display="A125999834J" xr:uid="{4E39F2C7-C793-49D6-BBA0-E6C99F34FBD5}"/>
    <hyperlink ref="F199" location="A125998034T" display="A125998034T" xr:uid="{A52BC1E4-8672-4448-A21C-929A909E4F56}"/>
    <hyperlink ref="G199" location="A125990834V" display="A125990834V" xr:uid="{EB04D738-8241-4BBC-BF62-3C9634778CF3}"/>
    <hyperlink ref="H199" location="A125994434F" display="A125994434F" xr:uid="{902E9295-4097-4C01-A480-43C51F175F4B}"/>
    <hyperlink ref="I199" location="A125992634L" display="A125992634L" xr:uid="{5A695488-1B4C-4E04-A37D-3835FD7D3182}"/>
    <hyperlink ref="D200" location="A125996054R" display="A125996054R" xr:uid="{395E9433-9F70-45B9-93F2-79FADA5168FD}"/>
    <hyperlink ref="E200" location="A125999654X" display="A125999654X" xr:uid="{8AF2413F-719E-43A5-9B7C-5AADDE6F9AE8}"/>
    <hyperlink ref="F200" location="A125997854F" display="A125997854F" xr:uid="{5375119C-051E-4438-9F73-A8C26B8BB61F}"/>
    <hyperlink ref="G200" location="A125990654K" display="A125990654K" xr:uid="{500D8E56-DE43-448E-9A4C-72F0699ED71D}"/>
    <hyperlink ref="H200" location="A125994254W" display="A125994254W" xr:uid="{EFADCD08-F1DC-4C32-BF91-63767E5C6FEF}"/>
    <hyperlink ref="I200" location="A125992454C" display="A125992454C" xr:uid="{7E62C48B-2DAF-4E66-B41C-E299D8403FEB}"/>
    <hyperlink ref="D201" location="A125996226X" display="A125996226X" xr:uid="{02994814-A7F9-4FD7-8980-25917FAFB023}"/>
    <hyperlink ref="E201" location="A125999826J" display="A125999826J" xr:uid="{63E01AF9-8FF1-4645-87B3-7D7D39A97943}"/>
    <hyperlink ref="F201" location="A125998026T" display="A125998026T" xr:uid="{679B1D62-0924-462F-8E96-528DC0A8898C}"/>
    <hyperlink ref="G201" location="A125990826V" display="A125990826V" xr:uid="{1AF117E7-8BCB-40D2-BBF1-6796C201D8E0}"/>
    <hyperlink ref="H201" location="A125994426F" display="A125994426F" xr:uid="{15C7FA7C-CC1B-49FD-B1DC-45965999CD07}"/>
    <hyperlink ref="I201" location="A125992626L" display="A125992626L" xr:uid="{95F7FAA7-21A2-4E83-9870-4B4AC843C6FD}"/>
    <hyperlink ref="D202" location="A125996230R" display="A125996230R" xr:uid="{F390212A-7A0C-42C9-89E0-24CE28597F46}"/>
    <hyperlink ref="E202" location="A125999830X" display="A125999830X" xr:uid="{9A1A1D41-584E-4125-8C4F-BEE361104745}"/>
    <hyperlink ref="F202" location="A125998030J" display="A125998030J" xr:uid="{11F1CBDF-F601-4AE7-B021-0BB84AAFC9D3}"/>
    <hyperlink ref="G202" location="A125990830K" display="A125990830K" xr:uid="{A781C6E4-7288-4816-89C9-135719F2BFB6}"/>
    <hyperlink ref="H202" location="A125994430W" display="A125994430W" xr:uid="{D4DA0CDC-32C5-4706-AE08-A6C4A7ED49E6}"/>
    <hyperlink ref="I202" location="A125992630C" display="A125992630C" xr:uid="{AFC461A1-0921-4357-A9AB-744504AA4322}"/>
    <hyperlink ref="D203" location="A125996058X" display="A125996058X" xr:uid="{BE585C14-A978-4A49-AEF4-4D11931C45FF}"/>
    <hyperlink ref="E203" location="A125999658J" display="A125999658J" xr:uid="{DD96E4D0-429F-43EC-A9D6-E9A6FEC881B9}"/>
    <hyperlink ref="F203" location="A125997858R" display="A125997858R" xr:uid="{7D757AD8-D29B-4EF8-8DD4-13A97DD2EC26}"/>
    <hyperlink ref="G203" location="A125990658V" display="A125990658V" xr:uid="{1096977C-CDA9-4391-B246-D80AFBE7B317}"/>
    <hyperlink ref="H203" location="A125994258F" display="A125994258F" xr:uid="{2D471C13-62AA-49DF-8281-A0D16AD4666C}"/>
    <hyperlink ref="I203" location="A125992458L" display="A125992458L" xr:uid="{6D0806E2-20B8-4F2F-BC76-D26440E57309}"/>
    <hyperlink ref="D204" location="A125996114F" display="A125996114F" xr:uid="{F5B086D7-E096-435A-8E10-DCD374A07DB7}"/>
    <hyperlink ref="E204" location="A125999714R" display="A125999714R" xr:uid="{67ACB1E6-4FB2-44F0-90D1-507A99ECEB7F}"/>
    <hyperlink ref="F204" location="A125997914W" display="A125997914W" xr:uid="{895056DB-826E-44CC-9C74-2991748ED8D3}"/>
    <hyperlink ref="G204" location="A125990714A" display="A125990714A" xr:uid="{9D0450FF-72C7-427F-AEBE-C016CA62F3C5}"/>
    <hyperlink ref="H204" location="A125994314L" display="A125994314L" xr:uid="{6969BACE-4731-4194-B695-52EFC7845225}"/>
    <hyperlink ref="I204" location="A125992514V" display="A125992514V" xr:uid="{94C3A0B3-8F5D-4908-B1AC-0CF25FD1679B}"/>
    <hyperlink ref="D205" location="A125996166J" display="A125996166J" xr:uid="{709E2816-C09A-44F7-AFAB-9A269CD3970A}"/>
    <hyperlink ref="E205" location="A125999766T" display="A125999766T" xr:uid="{1E47794E-F607-47EA-8580-FFFFB3970B8E}"/>
    <hyperlink ref="F205" location="A125997966X" display="A125997966X" xr:uid="{4F97DDE0-7FDC-49FD-AF21-5B953C070C80}"/>
    <hyperlink ref="G205" location="A125990766C" display="A125990766C" xr:uid="{A4F23E4A-4977-43B2-854E-B3B25EA0AFCB}"/>
    <hyperlink ref="H205" location="A125994366R" display="A125994366R" xr:uid="{4136301B-3971-415D-B500-D523CC88A616}"/>
    <hyperlink ref="I205" location="A125992566W" display="A125992566W" xr:uid="{7073E5FE-4669-40FA-919B-FEC5D9BC074D}"/>
    <hyperlink ref="D206" location="A125996238J" display="A125996238J" xr:uid="{1FFE29C7-93FE-4EB7-A888-A0F54F9B6610}"/>
    <hyperlink ref="E206" location="A125999838T" display="A125999838T" xr:uid="{03602736-FFB8-4CFD-BC91-CEF3CC37AE89}"/>
    <hyperlink ref="F206" location="A125998038A" display="A125998038A" xr:uid="{16415DD8-D670-41FE-AAE8-7F48E8C2B832}"/>
    <hyperlink ref="G206" location="A125990838C" display="A125990838C" xr:uid="{2A168F68-F323-4B67-985C-2831C4648D44}"/>
    <hyperlink ref="H206" location="A125994438R" display="A125994438R" xr:uid="{5F982C70-152D-41E2-9118-2833D06EDB87}"/>
    <hyperlink ref="I206" location="A125992638W" display="A125992638W" xr:uid="{07C6E98C-C463-4053-A493-C457E77B3155}"/>
    <hyperlink ref="D208" location="A125996062R" display="A125996062R" xr:uid="{7B7FC708-0441-4843-A0A7-DA1C5A00A155}"/>
    <hyperlink ref="E208" location="A125999662X" display="A125999662X" xr:uid="{D742E31B-C67F-4DF5-AD7E-C2687467C492}"/>
    <hyperlink ref="F208" location="A125997862F" display="A125997862F" xr:uid="{08391E35-8589-4D76-A6F8-13F1481F792E}"/>
    <hyperlink ref="D209" location="A125996194T" display="A125996194T" xr:uid="{CA5AD849-C0F8-4DFA-A9AB-156A531D7F1E}"/>
    <hyperlink ref="E209" location="A125999794A" display="A125999794A" xr:uid="{200AC113-0B18-4FF2-9822-9C0C98E2848C}"/>
    <hyperlink ref="F209" location="A125997994J" display="A125997994J" xr:uid="{ACBBBF37-4DD8-4B42-8BBB-3CB21FBFD05F}"/>
    <hyperlink ref="G209" location="A125990794L" display="A125990794L" xr:uid="{631A5AD4-E9B3-480E-8170-6FA758130718}"/>
    <hyperlink ref="H209" location="A125994394X" display="A125994394X" xr:uid="{E356B441-16C1-46FB-A94C-68909A0199F6}"/>
    <hyperlink ref="I209" location="A125992594F" display="A125992594F" xr:uid="{A056910E-94B3-46E5-982E-08B062D637F9}"/>
    <hyperlink ref="D210" location="A125996198A" display="A125996198A" xr:uid="{9251F1A5-1C3A-485B-BD4D-4415774ACFAD}"/>
    <hyperlink ref="E210" location="A125999798K" display="A125999798K" xr:uid="{39567BB4-E1AD-42FE-BA7D-B6518BAC4C5C}"/>
    <hyperlink ref="F210" location="A125997998T" display="A125997998T" xr:uid="{447117AF-D0A4-44AC-A752-B2C8CA02B715}"/>
    <hyperlink ref="G210" location="A125990798W" display="A125990798W" xr:uid="{7067B324-ED28-4882-AFE7-1089CF0CC473}"/>
    <hyperlink ref="H210" location="A125994398J" display="A125994398J" xr:uid="{6868F61C-EE3E-4EC1-A354-50F6D4136EF3}"/>
    <hyperlink ref="I210" location="A125992598R" display="A125992598R" xr:uid="{74B99C50-66F3-4E91-9E21-93DCFEB775E9}"/>
    <hyperlink ref="D211" location="A125996094J" display="A125996094J" xr:uid="{2A815C3B-7F23-4AD7-9854-E7008320F143}"/>
    <hyperlink ref="E211" location="A125999694T" display="A125999694T" xr:uid="{EE1CF677-7F63-4C5A-9C51-F79AE9759C48}"/>
    <hyperlink ref="F211" location="A125997894X" display="A125997894X" xr:uid="{95E2E87C-6615-4E14-9F33-1905D0D62BF1}"/>
    <hyperlink ref="G211" location="A125990694C" display="A125990694C" xr:uid="{7535DB33-6474-4728-9A50-1B87805D41E9}"/>
    <hyperlink ref="H211" location="A125994294R" display="A125994294R" xr:uid="{5EE3E3BA-AABB-44BB-A177-CB804DF0F5C0}"/>
    <hyperlink ref="I211" location="A125992494W" display="A125992494W" xr:uid="{62C44BB3-A5E7-4478-B427-4A740D40B02A}"/>
    <hyperlink ref="D212" location="A125996066X" display="A125996066X" xr:uid="{995CCAB5-C640-4D7E-8F71-21D180472123}"/>
    <hyperlink ref="E212" location="A125999666J" display="A125999666J" xr:uid="{E33267AE-49ED-4174-8C44-A55909A47F56}"/>
    <hyperlink ref="F212" location="A125997866R" display="A125997866R" xr:uid="{DC617FE4-0B2F-4CBC-8DC3-4F13D7C8C308}"/>
    <hyperlink ref="G212" location="A125990666V" display="A125990666V" xr:uid="{71CC4DFA-E7CE-4E3D-ACB1-873A4E507803}"/>
    <hyperlink ref="H212" location="A125994266F" display="A125994266F" xr:uid="{45489190-E3EF-49FF-B727-F15BAB26F29E}"/>
    <hyperlink ref="I212" location="A125992466L" display="A125992466L" xr:uid="{769FEACE-0287-4D40-A89E-A054AE2C94D2}"/>
    <hyperlink ref="G214" location="A125990718K" display="A125990718K" xr:uid="{22DA6D4B-A0EE-4849-A496-8C66575175EA}"/>
    <hyperlink ref="H214" location="A125994318W" display="A125994318W" xr:uid="{88DBADFD-827B-4688-981F-8D8EB9A45A8A}"/>
    <hyperlink ref="I214" location="A125992518C" display="A125992518C" xr:uid="{00A31E07-4B88-4E42-8517-C4600953CA98}"/>
    <hyperlink ref="D215" location="A125996086J" display="A125996086J" xr:uid="{C1C2B7A7-3F96-41F7-8E91-CE3B13ABBC22}"/>
    <hyperlink ref="E215" location="A125999686T" display="A125999686T" xr:uid="{7B5AFD59-A1CF-4205-8E75-793F89480B51}"/>
    <hyperlink ref="F215" location="A125997886X" display="A125997886X" xr:uid="{0B783A2E-8B23-4E29-9772-77BE68ADAD92}"/>
    <hyperlink ref="G215" location="A125990686C" display="A125990686C" xr:uid="{B7B26D81-01E9-4F8E-97B2-89D8D3BC86B9}"/>
    <hyperlink ref="H215" location="A125994286R" display="A125994286R" xr:uid="{584B16AB-B0BE-4D85-9B6F-8A695B4D0159}"/>
    <hyperlink ref="I215" location="A125992486W" display="A125992486W" xr:uid="{1587065F-FC36-434B-8A52-BE1B0FE71172}"/>
    <hyperlink ref="D216" location="A125996122F" display="A125996122F" xr:uid="{67EFF43B-7933-4005-B0EB-0DAEB2DFD7C8}"/>
    <hyperlink ref="E216" location="A125999722R" display="A125999722R" xr:uid="{6BD01BB7-C76B-4B03-A69A-DB5BA4D4E168}"/>
    <hyperlink ref="F216" location="A125997922W" display="A125997922W" xr:uid="{4BE02F84-2D40-4B33-8A1F-9E9268435E5E}"/>
    <hyperlink ref="G216" location="A125990722A" display="A125990722A" xr:uid="{FF09149A-A533-4FB7-943E-25CE86DB7AFB}"/>
    <hyperlink ref="H216" location="A125994322L" display="A125994322L" xr:uid="{A982CA24-3E34-4E11-9DCA-5D288414A980}"/>
    <hyperlink ref="I216" location="A125992522V" display="A125992522V" xr:uid="{0423E295-CC03-44B2-912F-837390B66A4A}"/>
    <hyperlink ref="D217" location="A125996098T" display="A125996098T" xr:uid="{241489F0-0DD4-4764-9A28-159C7C10662A}"/>
    <hyperlink ref="E217" location="A125999698A" display="A125999698A" xr:uid="{ADBA50CE-9CC7-4B0D-86A4-A00A90493B4F}"/>
    <hyperlink ref="F217" location="A125997898J" display="A125997898J" xr:uid="{79B9E4BE-08E6-4699-BB49-A55D3E57DB76}"/>
    <hyperlink ref="G217" location="A125990698L" display="A125990698L" xr:uid="{283049E7-050C-459A-9906-73911B7B91D5}"/>
    <hyperlink ref="H217" location="A125994298X" display="A125994298X" xr:uid="{3A23E9E3-EB70-4943-AC3C-B497B5C794BD}"/>
    <hyperlink ref="I217" location="A125992498F" display="A125992498F" xr:uid="{791BB032-41B5-405E-BFC4-8723126FE3D1}"/>
    <hyperlink ref="D218" location="A125996126R" display="A125996126R" xr:uid="{A4C7DB86-CADB-4F69-B71B-3A9F769D76E3}"/>
    <hyperlink ref="E218" location="A125999726X" display="A125999726X" xr:uid="{9EBC7991-EEAD-43C4-AEFC-2DE64AAE06A3}"/>
    <hyperlink ref="F218" location="A125997926F" display="A125997926F" xr:uid="{5FEBC52A-106D-4B25-818E-F043ECEDEAE8}"/>
    <hyperlink ref="G218" location="A125990726K" display="A125990726K" xr:uid="{B62F4FFA-599D-4DAC-907F-77DBD9CF8B67}"/>
    <hyperlink ref="H218" location="A125994326W" display="A125994326W" xr:uid="{7B3220C4-9390-4496-A9F8-46D6634DF725}"/>
    <hyperlink ref="I218" location="A125992526C" display="A125992526C" xr:uid="{78B9E802-9BF6-4DE3-84DF-4CA2B3A480BE}"/>
    <hyperlink ref="D219" location="A125996170X" display="A125996170X" xr:uid="{C01CB243-E2DC-4E3E-A1DD-1161B5EE616D}"/>
    <hyperlink ref="E219" location="A125999770J" display="A125999770J" xr:uid="{7D459C12-A8EF-4DA3-8298-6B1DE986AB88}"/>
    <hyperlink ref="F219" location="A125997970R" display="A125997970R" xr:uid="{AE16BC39-2403-4947-BCDF-CA3516841782}"/>
    <hyperlink ref="G219" location="A125990770V" display="A125990770V" xr:uid="{6703333E-68C4-4483-9B2E-CBFE4859DEA2}"/>
    <hyperlink ref="H219" location="A125994370F" display="A125994370F" xr:uid="{365FE0BC-3F07-4A48-A2DC-AEDFAEAADEC2}"/>
    <hyperlink ref="I219" location="A125992570L" display="A125992570L" xr:uid="{E9490E90-A4CF-4A36-9500-B50100BACADE}"/>
    <hyperlink ref="D220" location="A125996130F" display="A125996130F" xr:uid="{F3AD8D4B-BF9E-4272-A737-F7BC8064F3D2}"/>
    <hyperlink ref="E220" location="A125999730R" display="A125999730R" xr:uid="{3B425BDB-9C31-49C0-BB17-BDC1BBA42355}"/>
    <hyperlink ref="F220" location="A125997930W" display="A125997930W" xr:uid="{EF3C2F7E-82B4-4454-9A16-3435E4B4A78F}"/>
    <hyperlink ref="G220" location="A125990730A" display="A125990730A" xr:uid="{C7CD230C-4589-4370-8915-7461EADDA25B}"/>
    <hyperlink ref="H220" location="A125994330L" display="A125994330L" xr:uid="{7A8AE2B2-FBBE-4B07-9850-615F68A834F9}"/>
    <hyperlink ref="I220" location="A125992530V" display="A125992530V" xr:uid="{EC19C6EB-9110-4B9B-B6C0-9EF8493061A9}"/>
    <hyperlink ref="D221" location="A125996102W" display="A125996102W" xr:uid="{3886106A-B51C-4E64-9D84-BAF22BE7121B}"/>
    <hyperlink ref="E221" location="A125999702F" display="A125999702F" xr:uid="{5EA47905-801C-48D1-B7F2-462BCF366EB8}"/>
    <hyperlink ref="F221" location="A125997902L" display="A125997902L" xr:uid="{052F3F6B-23AE-4AE1-BB74-E0FE05BF10EE}"/>
    <hyperlink ref="G221" location="A125990702T" display="A125990702T" xr:uid="{7522293C-D7DD-4C29-BED6-C6A0A7E32615}"/>
    <hyperlink ref="H221" location="A125994302C" display="A125994302C" xr:uid="{9334C9C8-3C13-4D00-90BC-B7BBD528A5B5}"/>
    <hyperlink ref="I221" location="A125992502K" display="A125992502K" xr:uid="{5D4859C0-B534-491F-8E7F-A02D5A36A0C7}"/>
    <hyperlink ref="D222" location="A125996202F" display="A125996202F" xr:uid="{F55BAE8C-AF64-41B4-A25C-F81F58D701FB}"/>
    <hyperlink ref="E222" location="A125999802R" display="A125999802R" xr:uid="{A667590C-FB9C-4F59-AE09-75BCB1F6E5AF}"/>
    <hyperlink ref="F222" location="A125998002X" display="A125998002X" xr:uid="{AFB9C70B-34F7-433A-889C-5A31ECF73B02}"/>
    <hyperlink ref="G222" location="A125990802A" display="A125990802A" xr:uid="{9411E85F-7E89-4A19-B23D-E450FF368397}"/>
    <hyperlink ref="H222" location="A125994402L" display="A125994402L" xr:uid="{1B924D35-5A8F-41B0-A0F5-4DC387DE537D}"/>
    <hyperlink ref="I222" location="A125992602V" display="A125992602V" xr:uid="{83085C6F-545E-485F-B23D-52FDB2F040A5}"/>
    <hyperlink ref="D223" location="A125996174J" display="A125996174J" xr:uid="{CF9866E2-23C2-4105-8536-E0FCB4C72FFB}"/>
    <hyperlink ref="E223" location="A125999774T" display="A125999774T" xr:uid="{168A49BA-83A3-4FCF-BAA4-E11D481B0B03}"/>
    <hyperlink ref="F223" location="A125997974X" display="A125997974X" xr:uid="{CB7FECD2-5EB1-4925-8CF1-7B257D15C539}"/>
    <hyperlink ref="G223" location="A125990774C" display="A125990774C" xr:uid="{8E8B89F5-AAC1-43F0-A62F-61115FED9788}"/>
    <hyperlink ref="H223" location="A125994374R" display="A125994374R" xr:uid="{ACF93837-0BE6-4FDC-B18D-1B5CFC51CB77}"/>
    <hyperlink ref="I223" location="A125992574W" display="A125992574W" xr:uid="{786F6745-D815-42E2-B1A0-94A0637B4B13}"/>
    <hyperlink ref="D224" location="A125996178T" display="A125996178T" xr:uid="{67BAD209-CCBA-408B-91C9-7B5573AB2B53}"/>
    <hyperlink ref="E224" location="A125999778A" display="A125999778A" xr:uid="{01991722-C8F7-4B69-9AEB-BB8F0A79C6A8}"/>
    <hyperlink ref="F224" location="A125997978J" display="A125997978J" xr:uid="{5F47324F-8AD2-4592-BAAF-CC15C63917D1}"/>
    <hyperlink ref="G224" location="A125990778L" display="A125990778L" xr:uid="{1B098E42-3F1E-4B91-8BFC-22E17B2BFC3B}"/>
    <hyperlink ref="H224" location="A125994378X" display="A125994378X" xr:uid="{4A634B66-0B8A-4999-BAD0-6E33066DA309}"/>
    <hyperlink ref="I224" location="A125992578F" display="A125992578F" xr:uid="{BF15B3E2-B5B1-4896-99C9-E8AA47E9380D}"/>
    <hyperlink ref="D225" location="A125996242X" display="A125996242X" xr:uid="{6550277D-F316-4FF8-A89A-B8F2958AFCD2}"/>
    <hyperlink ref="E225" location="A125999842J" display="A125999842J" xr:uid="{B66CA032-DB51-446E-8919-992536379F1B}"/>
    <hyperlink ref="F225" location="A125998042T" display="A125998042T" xr:uid="{4B0F49D4-C3D4-4952-A5C2-C8DF9D3E69EC}"/>
    <hyperlink ref="G225" location="A125990842V" display="A125990842V" xr:uid="{69069D5D-2A06-439D-A45D-A4756CEB97CD}"/>
    <hyperlink ref="H225" location="A125994442F" display="A125994442F" xr:uid="{5761D40F-B9FE-4A8E-B74E-111C44210AEA}"/>
    <hyperlink ref="I225" location="A125992642L" display="A125992642L" xr:uid="{44D65BE7-53DC-4143-9FCB-A10051989915}"/>
    <hyperlink ref="D226" location="A125996070R" display="A125996070R" xr:uid="{EF64F4A0-D417-4FB9-A5A5-ACB9CDF8FC7A}"/>
    <hyperlink ref="E226" location="A125999670X" display="A125999670X" xr:uid="{6C4EBFD5-43BA-4967-8705-92A2D974AEDE}"/>
    <hyperlink ref="F226" location="A125997870F" display="A125997870F" xr:uid="{D46C8932-6335-4EFC-807A-36B00E135624}"/>
    <hyperlink ref="G226" location="A125990670K" display="A125990670K" xr:uid="{CFFEAA57-87AB-46D6-A2A1-75486EAD3BC7}"/>
    <hyperlink ref="H226" location="A125994270W" display="A125994270W" xr:uid="{FFCC5959-E552-4582-B860-156B31A058DE}"/>
    <hyperlink ref="I226" location="A125992470C" display="A125992470C" xr:uid="{6957F52A-4E63-4CC5-9579-09808DCE60CC}"/>
    <hyperlink ref="D228" location="A125996134R" display="A125996134R" xr:uid="{523C011B-800B-48CA-8E3A-85161E7DC57A}"/>
    <hyperlink ref="E228" location="A125999734X" display="A125999734X" xr:uid="{9FAD3142-4CD2-4134-8C78-B7420C2249B0}"/>
    <hyperlink ref="F228" location="A125997934F" display="A125997934F" xr:uid="{E6BDDC72-85DC-4FCD-B943-050C49165FDC}"/>
    <hyperlink ref="G228" location="A125990734K" display="A125990734K" xr:uid="{0C595EDB-6FE6-4C31-B9F2-715B49EFAA3A}"/>
    <hyperlink ref="H228" location="A125994334W" display="A125994334W" xr:uid="{57367FE4-F6ED-4F85-8C3F-4025D6598B24}"/>
    <hyperlink ref="I228" location="A125992534C" display="A125992534C" xr:uid="{DE0D8111-CE66-499A-9AE1-B036A272F1D8}"/>
    <hyperlink ref="D229" location="A125996090X" display="A125996090X" xr:uid="{B84DFEB4-AE81-4633-A7A4-9D246905AE79}"/>
    <hyperlink ref="E229" location="A125999690J" display="A125999690J" xr:uid="{8C9991F0-18BD-4C98-BE38-D0E68BE1A0B8}"/>
    <hyperlink ref="F229" location="A125997890R" display="A125997890R" xr:uid="{37F5E83B-CA67-400A-ACED-B731735FD5ED}"/>
    <hyperlink ref="G229" location="A125990690V" display="A125990690V" xr:uid="{BC93B338-85CD-44C9-AB4F-FAB3AC5FAC36}"/>
    <hyperlink ref="H229" location="A125994290F" display="A125994290F" xr:uid="{7F134BEF-ECC9-4ECD-B861-2C209D9DD686}"/>
    <hyperlink ref="I229" location="A125992490L" display="A125992490L" xr:uid="{899E0E42-58E0-465C-AE70-239CA5556F76}"/>
    <hyperlink ref="D230" location="A125996182J" display="A125996182J" xr:uid="{7F077F30-2FAC-4A4F-AD3C-5A795DEFA07F}"/>
    <hyperlink ref="E230" location="A125999782T" display="A125999782T" xr:uid="{1075D39A-5CE9-4660-B582-EEB384B8B304}"/>
    <hyperlink ref="F230" location="A125997982X" display="A125997982X" xr:uid="{DD4D99A2-D78B-40A7-9E85-9786E261ED54}"/>
    <hyperlink ref="G230" location="A125990782C" display="A125990782C" xr:uid="{274F06C5-F4AF-4D46-8E68-58D1EC4703B5}"/>
    <hyperlink ref="H230" location="A125994382R" display="A125994382R" xr:uid="{3023C7EE-0B49-4229-B3C8-F87213F875CE}"/>
    <hyperlink ref="I230" location="A125992582W" display="A125992582W" xr:uid="{A429D949-C82C-4A14-9AD0-ED33678D9440}"/>
    <hyperlink ref="D231" location="A125996186T" display="A125996186T" xr:uid="{F6F99F10-DAB8-49CF-A349-7E04E4DDF4CE}"/>
    <hyperlink ref="E231" location="A125999786A" display="A125999786A" xr:uid="{16E45DAB-7BA4-4CF2-94BB-2532F0937DDC}"/>
    <hyperlink ref="F231" location="A125997986J" display="A125997986J" xr:uid="{9D62BF5D-BE83-45FB-9B36-724FD24AA171}"/>
    <hyperlink ref="G231" location="A125990786L" display="A125990786L" xr:uid="{E3565F5E-ADEF-4E50-ACC3-CE20846897FF}"/>
    <hyperlink ref="H231" location="A125994386X" display="A125994386X" xr:uid="{CAD12E4B-972A-43C7-B6A2-DFCA8598DE29}"/>
    <hyperlink ref="I231" location="A125992586F" display="A125992586F" xr:uid="{6F605C73-A31F-4376-95BE-E73CE07575F8}"/>
    <hyperlink ref="D232" location="A125996106F" display="A125996106F" xr:uid="{6EAEC0C9-86DB-4E40-BFE2-6D6918D47AD3}"/>
    <hyperlink ref="E232" location="A125999706R" display="A125999706R" xr:uid="{C91AAA81-EFA0-46E9-8847-1CA887998435}"/>
    <hyperlink ref="F232" location="A125997906W" display="A125997906W" xr:uid="{5271A3E4-8C31-4030-AED0-7E2674A38327}"/>
    <hyperlink ref="G232" location="A125990706A" display="A125990706A" xr:uid="{334FAA03-DC3D-49AA-BB18-B17FCA4D84E9}"/>
    <hyperlink ref="H232" location="A125994306L" display="A125994306L" xr:uid="{EFA6F505-550F-40D4-97CA-38E5F50B7356}"/>
    <hyperlink ref="I232" location="A125992506V" display="A125992506V" xr:uid="{1332FE05-04B4-477F-81C9-4DB7A61F40B8}"/>
    <hyperlink ref="D233" location="A125996074X" display="A125996074X" xr:uid="{B9F1C5A4-B3ED-4734-A6EA-6E65731E72DE}"/>
    <hyperlink ref="E233" location="A125999674J" display="A125999674J" xr:uid="{5FC9669C-515D-4C7F-9323-5E09011BCEA8}"/>
    <hyperlink ref="F233" location="A125997874R" display="A125997874R" xr:uid="{A022F8AB-02F7-4033-93C5-DFD0627AA0EC}"/>
    <hyperlink ref="G233" location="A125990674V" display="A125990674V" xr:uid="{8F9ADB5F-2468-40F1-A96A-505AE9BE1BC0}"/>
    <hyperlink ref="H233" location="A125994274F" display="A125994274F" xr:uid="{175A1335-0491-403B-8F37-F713E8A1FF1C}"/>
    <hyperlink ref="I233" location="A125992474L" display="A125992474L" xr:uid="{6591B5AD-E791-4954-A6ED-8753A4F300AE}"/>
    <hyperlink ref="D234" location="A125996246J" display="A125996246J" xr:uid="{F17300C8-5AF8-489D-9E8C-9D502553550B}"/>
    <hyperlink ref="E234" location="A125999846T" display="A125999846T" xr:uid="{56359279-3A9B-4D07-A34E-B4A3CCFA9628}"/>
    <hyperlink ref="F234" location="A125998046A" display="A125998046A" xr:uid="{1368AFCB-0BFB-49C8-A129-DC594815BA9E}"/>
    <hyperlink ref="G234" location="A125990846C" display="A125990846C" xr:uid="{AF76E853-5352-4441-9CE6-732C7FD908E0}"/>
    <hyperlink ref="H234" location="A125994446R" display="A125994446R" xr:uid="{AEEB5B92-D849-46A1-B507-D69FAE9394D6}"/>
    <hyperlink ref="I234" location="A125992646W" display="A125992646W" xr:uid="{BB428E32-7028-4F11-A81B-4F75F3184992}"/>
    <hyperlink ref="D235" location="A125996138X" display="A125996138X" xr:uid="{7177479D-303D-46ED-97BA-D452B2712035}"/>
    <hyperlink ref="E235" location="A125999738J" display="A125999738J" xr:uid="{15F077CF-F314-41E5-BA15-CAED9EEF454B}"/>
    <hyperlink ref="F235" location="A125997938R" display="A125997938R" xr:uid="{09F6AD23-B7C4-458E-B539-DF4EEA6F8224}"/>
    <hyperlink ref="G235" location="A125990738V" display="A125990738V" xr:uid="{706D06FC-EBDC-41E7-AE3E-D9FEE47D0EE7}"/>
    <hyperlink ref="H235" location="A125994338F" display="A125994338F" xr:uid="{F94385D1-A202-4C4C-93C1-123701C30456}"/>
    <hyperlink ref="I235" location="A125992538L" display="A125992538L" xr:uid="{E88EA08B-C17A-4CA1-A31F-EDF5B6B0E60D}"/>
    <hyperlink ref="D236" location="A125996206R" display="A125996206R" xr:uid="{84623DD6-E668-4DBE-AB31-A58B165FEEED}"/>
    <hyperlink ref="E236" location="A125999806X" display="A125999806X" xr:uid="{F68AE2CE-FD04-443A-880F-E06907AB50D5}"/>
    <hyperlink ref="F236" location="A125998006J" display="A125998006J" xr:uid="{1938B70E-CF73-4A74-84E3-B8C20B835519}"/>
    <hyperlink ref="G236" location="A125990806K" display="A125990806K" xr:uid="{D749CAC0-6D82-49E6-8DCD-29C57B1128DB}"/>
    <hyperlink ref="H236" location="A125994406W" display="A125994406W" xr:uid="{DB4A0D12-5A16-4976-910A-A60CAF2EFBE3}"/>
    <hyperlink ref="I236" location="A125992606C" display="A125992606C" xr:uid="{4F834E01-BDDB-46FE-A8AB-28DB28983912}"/>
    <hyperlink ref="D237" location="A125996250X" display="A125996250X" xr:uid="{D9B2F89C-5FDF-4328-B81E-765D2178FB83}"/>
    <hyperlink ref="E237" location="A125999850J" display="A125999850J" xr:uid="{392BB500-582F-4345-B881-DA5C0678A241}"/>
    <hyperlink ref="F237" location="A125998050T" display="A125998050T" xr:uid="{9DF33957-08FB-49EF-A6C3-2138DC5F8C3C}"/>
    <hyperlink ref="G237" location="A125990850V" display="A125990850V" xr:uid="{85BBD5E6-D9B8-4AC5-8106-6CE3BE0B3301}"/>
    <hyperlink ref="H237" location="A125994450F" display="A125994450F" xr:uid="{5513E6F5-84A0-4B39-9B64-63A595BB0154}"/>
    <hyperlink ref="I237" location="A125992650L" display="A125992650L" xr:uid="{1E2AE64F-03D2-47DD-9D16-6C7DEC5A29B9}"/>
    <hyperlink ref="J238" location="A125997278V" display="A125997278V" xr:uid="{53F17129-D320-43CB-804D-F072F661871C}"/>
    <hyperlink ref="K238" location="A126000878K" display="A126000878K" xr:uid="{8F2760B8-8ED6-4E13-86DE-E95BB1587EE0}"/>
    <hyperlink ref="L238" location="A125999078L" display="A125999078L" xr:uid="{5399EA44-37EA-4FD0-B04C-ECDFAA8D37EE}"/>
    <hyperlink ref="M238" location="A125991878R" display="A125991878R" xr:uid="{CB64393F-7549-434A-86FF-E3F0457E7311}"/>
    <hyperlink ref="N238" location="A125995478A" display="A125995478A" xr:uid="{8EAE30FE-8714-4A39-9F86-3F3CA38F950D}"/>
    <hyperlink ref="O238" location="A125993678J" display="A125993678J" xr:uid="{51E7C144-7F95-41DE-9686-EB791D40BD93}"/>
    <hyperlink ref="J185" location="A125997410T" display="A125997410T" xr:uid="{EEA06192-933C-4376-A421-4F7B346E7F03}"/>
    <hyperlink ref="K185" location="A126001010K" display="A126001010K" xr:uid="{E74D01CF-0BC1-4434-9291-221C27321A7B}"/>
    <hyperlink ref="L185" location="A125999210K" display="A125999210K" xr:uid="{48767E5A-BAD7-4398-B872-79B78149364F}"/>
    <hyperlink ref="M185" location="A125992010R" display="A125992010R" xr:uid="{E19FFA48-F21B-430E-B5F1-76C93F019F96}"/>
    <hyperlink ref="N185" location="A125995610X" display="A125995610X" xr:uid="{01E799C1-5E52-4963-ADB2-46687E94AF8E}"/>
    <hyperlink ref="O185" location="A125993810F" display="A125993810F" xr:uid="{F914C9C3-D9FA-4A55-AD56-A05DAB5C2A0A}"/>
    <hyperlink ref="J186" location="A125997342A" display="A125997342A" xr:uid="{CB7A0F96-FAE4-4767-8D13-11736671E2B0}"/>
    <hyperlink ref="K186" location="A126000942T" display="A126000942T" xr:uid="{D0A80C5F-A917-4196-9F87-C2BE767E7A53}"/>
    <hyperlink ref="L186" location="A125999142V" display="A125999142V" xr:uid="{49A7DA99-71AE-4E75-AE5C-82F4777F2416}"/>
    <hyperlink ref="M186" location="A125991942W" display="A125991942W" xr:uid="{EBAD1036-BF94-4643-8991-223A8164F19A}"/>
    <hyperlink ref="N186" location="A125995542J" display="A125995542J" xr:uid="{03050361-9373-4ABA-AB59-69FC7593FD60}"/>
    <hyperlink ref="O186" location="A125993742R" display="A125993742R" xr:uid="{4197D1E0-1D1C-4095-A859-9A68A60C66DA}"/>
    <hyperlink ref="J187" location="A125997414A" display="A125997414A" xr:uid="{D57E25F5-B1CB-430A-AA0E-1E90AE0C8E76}"/>
    <hyperlink ref="K187" location="A126001014V" display="A126001014V" xr:uid="{8696EAAB-7FF2-494F-857D-4E01BBCF2B43}"/>
    <hyperlink ref="L187" location="A125999214V" display="A125999214V" xr:uid="{C55F2BB1-6293-4054-9A3E-2936C2EDB2AD}"/>
    <hyperlink ref="M187" location="A125992014X" display="A125992014X" xr:uid="{FB51B90E-35B7-4B7F-8FC1-440A6C67618F}"/>
    <hyperlink ref="N187" location="A125995614J" display="A125995614J" xr:uid="{2760A15B-983B-4F55-BB96-974F830918AA}"/>
    <hyperlink ref="O187" location="A125993814R" display="A125993814R" xr:uid="{AB3BC11B-7507-44AF-AC44-809260EA8DF4}"/>
    <hyperlink ref="J188" location="A125997418K" display="A125997418K" xr:uid="{B7CEECDC-7669-4A77-B4DA-8A3CF32CA097}"/>
    <hyperlink ref="K188" location="A126001018C" display="A126001018C" xr:uid="{B2A081AC-FB0A-4668-A5BC-ABEE45B30EE3}"/>
    <hyperlink ref="L188" location="A125999218C" display="A125999218C" xr:uid="{6AE39237-ABF3-46DC-A073-7990B7E4A3C1}"/>
    <hyperlink ref="M188" location="A125992018J" display="A125992018J" xr:uid="{922B7028-5D77-4CB3-ADFB-9F8127BAFB85}"/>
    <hyperlink ref="N188" location="A125995618T" display="A125995618T" xr:uid="{FDA22AA8-284D-4E35-B2A3-A4F7B66B4EE0}"/>
    <hyperlink ref="O188" location="A125993818X" display="A125993818X" xr:uid="{63ABB6BD-23D6-4288-B3CE-5E2FEB3D6B8B}"/>
    <hyperlink ref="J189" location="A125997346K" display="A125997346K" xr:uid="{7E71100A-4DD3-434D-B479-C9383AC1157B}"/>
    <hyperlink ref="K189" location="A126000946A" display="A126000946A" xr:uid="{FF0811D2-F64D-463E-85B1-D5B99B8B1C44}"/>
    <hyperlink ref="L189" location="A125999146C" display="A125999146C" xr:uid="{42374A1C-9490-4335-95B3-5D5B06DAD9D4}"/>
    <hyperlink ref="M189" location="A125991946F" display="A125991946F" xr:uid="{2FC5FE88-3BEC-4301-930E-8F17D66681ED}"/>
    <hyperlink ref="N189" location="A125995546T" display="A125995546T" xr:uid="{B47F4B49-8B31-4178-A972-4E4830B7D89E}"/>
    <hyperlink ref="O189" location="A125993746X" display="A125993746X" xr:uid="{3B71DDED-2EF1-4CBF-989B-0B70B8F31E17}"/>
    <hyperlink ref="J190" location="A125997350A" display="A125997350A" xr:uid="{2B2699D8-EA52-43A3-B7B4-20841F26C503}"/>
    <hyperlink ref="K190" location="A126000950T" display="A126000950T" xr:uid="{B3C31C2E-8DEA-4EFF-A8D9-3ADE91895796}"/>
    <hyperlink ref="L190" location="A125999150V" display="A125999150V" xr:uid="{E01A709C-1501-4C71-A8F9-DE22FE2B6BE0}"/>
    <hyperlink ref="M190" location="A125991950W" display="A125991950W" xr:uid="{25A61B81-60B8-46EF-9B81-AAECB7DB9CD6}"/>
    <hyperlink ref="N190" location="A125995550J" display="A125995550J" xr:uid="{86D36B3C-D3AD-47FC-892C-D1CDCD898E99}"/>
    <hyperlink ref="O190" location="A125993750R" display="A125993750R" xr:uid="{4237E4AC-2497-4F16-B5DF-F9739EF7EF8A}"/>
    <hyperlink ref="J191" location="A125997390V" display="A125997390V" xr:uid="{E801FCA6-906E-409A-BFAA-BEE482EFD044}"/>
    <hyperlink ref="K191" location="A126000990K" display="A126000990K" xr:uid="{DB4F754C-7695-45AE-8D4A-205ED9FAFC0E}"/>
    <hyperlink ref="L191" location="A125999190L" display="A125999190L" xr:uid="{0856B1C2-E766-45EF-AB14-A97025E93119}"/>
    <hyperlink ref="M191" location="A125991990R" display="A125991990R" xr:uid="{3CB0B836-214C-4C00-AA71-F5E151706E6C}"/>
    <hyperlink ref="N191" location="A125995590A" display="A125995590A" xr:uid="{8B6964D0-D529-4AE2-8988-A694F5C815A2}"/>
    <hyperlink ref="O191" location="A125993790J" display="A125993790J" xr:uid="{83FF02EA-EFF5-452B-8CFA-5CEC869775AB}"/>
    <hyperlink ref="J192" location="A125997310J" display="A125997310J" xr:uid="{5A289E09-9D2D-4235-840F-27C70C389692}"/>
    <hyperlink ref="K192" location="A126000910X" display="A126000910X" xr:uid="{5CF3FF95-6F92-48EF-9870-6DA5F3E70A5E}"/>
    <hyperlink ref="L192" location="A125999110A" display="A125999110A" xr:uid="{90BD8C79-F86C-4348-A38D-6A9D501F5BAA}"/>
    <hyperlink ref="M192" location="A125991910C" display="A125991910C" xr:uid="{E983C25F-40A8-4499-90CB-091260F8780E}"/>
    <hyperlink ref="N192" location="A125995510R" display="A125995510R" xr:uid="{D0985036-A3F4-49CB-853B-CD703D643F2B}"/>
    <hyperlink ref="O192" location="A125993710W" display="A125993710W" xr:uid="{921CB1D2-27C8-4D76-BD7C-5D058160AFDF}"/>
    <hyperlink ref="J193" location="A125997422A" display="A125997422A" xr:uid="{CF04F76C-E7F4-4009-BAF6-F828D20137DA}"/>
    <hyperlink ref="K193" location="A126001022V" display="A126001022V" xr:uid="{240D5844-A291-4ABC-8AF7-CB6784CBF797}"/>
    <hyperlink ref="L193" location="A125999222V" display="A125999222V" xr:uid="{82E6AE07-7D57-4427-9A3E-A98129264C99}"/>
    <hyperlink ref="M193" location="A125992022X" display="A125992022X" xr:uid="{9F232A8D-F06E-4C53-A40E-C0F1ADB7E48F}"/>
    <hyperlink ref="N193" location="A125995622J" display="A125995622J" xr:uid="{E49F5FB5-B8D9-4A34-A005-11443C1A9B57}"/>
    <hyperlink ref="O193" location="A125993822R" display="A125993822R" xr:uid="{2C498BF8-268F-44B6-9762-524C855D6DDD}"/>
    <hyperlink ref="J195" location="A125997354K" display="A125997354K" xr:uid="{68941FC6-1B6E-436A-B512-B6050DF7FC4F}"/>
    <hyperlink ref="K195" location="A126000954A" display="A126000954A" xr:uid="{DA564DEB-F0BC-4521-9FA7-FA325747CDAE}"/>
    <hyperlink ref="L195" location="A125999154C" display="A125999154C" xr:uid="{B383DBF7-2A5D-48CD-BCC8-D473C1019235}"/>
    <hyperlink ref="M195" location="A125991954F" display="A125991954F" xr:uid="{4B243B66-83A6-45BE-BAB7-ED540B761DA6}"/>
    <hyperlink ref="N195" location="A125995554T" display="A125995554T" xr:uid="{1A4799C6-A27E-4174-8F41-27AC2924FF4B}"/>
    <hyperlink ref="O195" location="A125993754X" display="A125993754X" xr:uid="{2998A747-3427-4EEF-9B61-7FB00FA853CE}"/>
    <hyperlink ref="J196" location="A125997282K" display="A125997282K" xr:uid="{049A542C-60FD-4104-8096-039E4B766AE2}"/>
    <hyperlink ref="K196" location="A126000882A" display="A126000882A" xr:uid="{FF091175-3868-4570-AD73-3E76DAB34C2C}"/>
    <hyperlink ref="L196" location="A125999082C" display="A125999082C" xr:uid="{77E55E7E-2DC6-41ED-ADA9-BFE18614C585}"/>
    <hyperlink ref="M196" location="A125991882F" display="A125991882F" xr:uid="{9B9A88E5-0C6D-418D-AAF5-7DC070257AD2}"/>
    <hyperlink ref="N196" location="A125995482T" display="A125995482T" xr:uid="{3D8C7E64-91C7-43FC-AE35-7C12147EFCEC}"/>
    <hyperlink ref="O196" location="A125993682X" display="A125993682X" xr:uid="{5FADCD59-2B02-44FC-A695-45FF6DAD6585}"/>
    <hyperlink ref="J197" location="A125997358V" display="A125997358V" xr:uid="{01BD8AD1-A11F-41D8-8898-0BB01AF01552}"/>
    <hyperlink ref="K197" location="A126000958K" display="A126000958K" xr:uid="{274406EA-632C-40D3-816B-92C173EB4600}"/>
    <hyperlink ref="L197" location="A125999158L" display="A125999158L" xr:uid="{073B9DA6-8AF7-4D68-96D4-6A829F02E625}"/>
    <hyperlink ref="M197" location="A125991958R" display="A125991958R" xr:uid="{8726589C-E0EF-47EB-92F7-D1A4C23FB401}"/>
    <hyperlink ref="N197" location="A125995558A" display="A125995558A" xr:uid="{2D121971-5DF2-413C-9372-8C9F0CE293E4}"/>
    <hyperlink ref="O197" location="A125993758J" display="A125993758J" xr:uid="{E684A463-5AE2-4F46-9653-2DD3739117D2}"/>
    <hyperlink ref="J198" location="A125997362K" display="A125997362K" xr:uid="{77B6B21F-815B-4F69-870C-EF2E92283E44}"/>
    <hyperlink ref="K198" location="A126000962A" display="A126000962A" xr:uid="{4D7164AD-7802-4016-9F90-C9CAAA57577B}"/>
    <hyperlink ref="L198" location="A125999162C" display="A125999162C" xr:uid="{452DA995-AEA4-45EE-94F9-E0EF92F32CA2}"/>
    <hyperlink ref="M198" location="A125991962F" display="A125991962F" xr:uid="{16B40A56-2174-4AC5-BF4F-392FF1F40C30}"/>
    <hyperlink ref="N198" location="A125995562T" display="A125995562T" xr:uid="{FF87D2A7-CF4E-4D1F-AE8C-1B47FB7DD4F1}"/>
    <hyperlink ref="O198" location="A125993762X" display="A125993762X" xr:uid="{51072065-196D-4454-9591-16CD6B26644C}"/>
    <hyperlink ref="J199" location="A125997434K" display="A125997434K" xr:uid="{45FE86E7-295D-4E1F-8D54-003E6FA21624}"/>
    <hyperlink ref="K199" location="A126001034C" display="A126001034C" xr:uid="{1D999C2E-3289-402C-8EC9-E9613D5AEF53}"/>
    <hyperlink ref="L199" location="A125999234C" display="A125999234C" xr:uid="{B4258D07-1FBF-4163-81C3-FD526CCB5D91}"/>
    <hyperlink ref="M199" location="A125992034J" display="A125992034J" xr:uid="{FD7B76F5-F205-404C-9082-D8B8BD7B72FC}"/>
    <hyperlink ref="N199" location="A125995634T" display="A125995634T" xr:uid="{1EF96D0A-36AC-4611-BDFF-6F21F64DBD4F}"/>
    <hyperlink ref="O199" location="A125993834X" display="A125993834X" xr:uid="{1395788F-704F-4AA7-8864-B07EFFBF736F}"/>
    <hyperlink ref="J200" location="A125997254A" display="A125997254A" xr:uid="{9F696122-3E7B-44E3-BA9E-3C1BC1916168}"/>
    <hyperlink ref="K200" location="A126000854T" display="A126000854T" xr:uid="{2D34A1C8-534E-40BD-ACCF-50C20D67A25C}"/>
    <hyperlink ref="L200" location="A125999054V" display="A125999054V" xr:uid="{BE5A0412-10D7-4C94-97D5-ED5E71E7A919}"/>
    <hyperlink ref="M200" location="A125991854W" display="A125991854W" xr:uid="{AA45A723-E0EC-4221-99BB-C1CB709D0433}"/>
    <hyperlink ref="N200" location="A125995454J" display="A125995454J" xr:uid="{29A734D1-D24C-4C04-A37B-101FD79E926F}"/>
    <hyperlink ref="O200" location="A125993654R" display="A125993654R" xr:uid="{6D7EC59F-5A9F-4868-BC91-DDFD0A433B17}"/>
    <hyperlink ref="J201" location="A125997426K" display="A125997426K" xr:uid="{67CA79DB-EDD7-42D3-8B92-8DC509C99549}"/>
    <hyperlink ref="K201" location="A126001026C" display="A126001026C" xr:uid="{A4CA9CC8-D14A-4D83-8A4A-B894FBA30775}"/>
    <hyperlink ref="L201" location="A125999226C" display="A125999226C" xr:uid="{0825C993-C45B-4503-969B-CFD38B38092E}"/>
    <hyperlink ref="M201" location="A125992026J" display="A125992026J" xr:uid="{7E6BD487-9118-46F2-B08C-0D9FAA2FE4C9}"/>
    <hyperlink ref="N201" location="A125995626T" display="A125995626T" xr:uid="{38DD936F-C95E-44E4-BBDB-1B2B2C476E6B}"/>
    <hyperlink ref="O201" location="A125993826X" display="A125993826X" xr:uid="{DC64E1CB-5EF6-4CC4-88BA-A28C8976F7FB}"/>
    <hyperlink ref="J202" location="A125997430A" display="A125997430A" xr:uid="{0FE57F96-F2F8-4264-A72C-C03118C39392}"/>
    <hyperlink ref="K202" location="A126001030V" display="A126001030V" xr:uid="{6CCF6D74-D8F7-4F85-B56C-28E34206010D}"/>
    <hyperlink ref="L202" location="A125999230V" display="A125999230V" xr:uid="{821CD686-3278-449B-8193-181FFF8D70C5}"/>
    <hyperlink ref="M202" location="A125992030X" display="A125992030X" xr:uid="{AE014A8D-D1BB-47E2-A0A7-A2B1EE6D1B96}"/>
    <hyperlink ref="N202" location="A125995630J" display="A125995630J" xr:uid="{D07559F8-2286-4424-89FA-2573FB89E760}"/>
    <hyperlink ref="O202" location="A125993830R" display="A125993830R" xr:uid="{B6D8B97A-8B96-4A5E-8258-158D09ED7931}"/>
    <hyperlink ref="J203" location="A125997258K" display="A125997258K" xr:uid="{79D052BD-ABEB-48B5-917B-C9A809B1BF0D}"/>
    <hyperlink ref="K203" location="A126000858A" display="A126000858A" xr:uid="{761AEF2E-5A81-46E6-A8AB-9454E08F9CC1}"/>
    <hyperlink ref="L203" location="A125999058C" display="A125999058C" xr:uid="{657FF5AF-1349-492F-9C30-FFDD1BD15089}"/>
    <hyperlink ref="M203" location="A125991858F" display="A125991858F" xr:uid="{657E6B08-4882-4338-9FDA-3CDC9B7D18B3}"/>
    <hyperlink ref="N203" location="A125995458T" display="A125995458T" xr:uid="{6D94B9B4-C471-4BED-B328-CE5E01C204C7}"/>
    <hyperlink ref="O203" location="A125993658X" display="A125993658X" xr:uid="{2F1DC9E3-A296-4EC6-A5BB-A77C42014369}"/>
    <hyperlink ref="J204" location="A125997314T" display="A125997314T" xr:uid="{115C4EC9-A1D3-4546-B5CA-24F497B110F6}"/>
    <hyperlink ref="K204" location="A126000914J" display="A126000914J" xr:uid="{C341D845-F2E1-4EB5-B920-0E1F15F2639A}"/>
    <hyperlink ref="L204" location="A125999114K" display="A125999114K" xr:uid="{AA0ED8D8-EB83-404E-AAC3-8873D4AA2479}"/>
    <hyperlink ref="M204" location="A125991914L" display="A125991914L" xr:uid="{36C9A533-C04F-4F0C-AF31-0E9DDCAA77DC}"/>
    <hyperlink ref="N204" location="A125995514X" display="A125995514X" xr:uid="{2DB2CC82-D1B0-4001-AB6B-6A635399782F}"/>
    <hyperlink ref="O204" location="A125993714F" display="A125993714F" xr:uid="{F6B0AEE9-867D-4D3E-8E76-58C5930815AD}"/>
    <hyperlink ref="J205" location="A125997366V" display="A125997366V" xr:uid="{1D485344-59BA-4469-9F69-0F4F050628B4}"/>
    <hyperlink ref="K205" location="A126000966K" display="A126000966K" xr:uid="{76F1CE2B-0E7F-4962-9BFE-914BEBB1D8B1}"/>
    <hyperlink ref="L205" location="A125999166L" display="A125999166L" xr:uid="{2A6F2B79-C5AD-4D33-A0EB-EBD8F0F0B121}"/>
    <hyperlink ref="M205" location="A125991966R" display="A125991966R" xr:uid="{929719CC-C587-42BF-96DD-8C1D8194DE81}"/>
    <hyperlink ref="N205" location="A125995566A" display="A125995566A" xr:uid="{08C3CE1F-DB72-4600-AE30-70A22F377EEE}"/>
    <hyperlink ref="O205" location="A125993766J" display="A125993766J" xr:uid="{AB8424F9-A77E-4BC6-A72A-81BD11711F0F}"/>
    <hyperlink ref="J206" location="A125997438V" display="A125997438V" xr:uid="{75384022-CF8B-4189-8C25-2A05EEE748B7}"/>
    <hyperlink ref="K206" location="A126001038L" display="A126001038L" xr:uid="{502D8E41-B22A-4B5A-9204-E778243862AE}"/>
    <hyperlink ref="L206" location="A125999238L" display="A125999238L" xr:uid="{B926E530-1C84-4B83-94BD-0982995DE678}"/>
    <hyperlink ref="M206" location="A125992038T" display="A125992038T" xr:uid="{05782C40-F0F0-45EF-936B-3A45E93F712A}"/>
    <hyperlink ref="N206" location="A125995638A" display="A125995638A" xr:uid="{919FE06A-B4E4-4D2E-B280-7E067A79A387}"/>
    <hyperlink ref="O206" location="A125993838J" display="A125993838J" xr:uid="{1BFD5180-EA60-46BC-8953-5BAF9D6DABB0}"/>
    <hyperlink ref="J208" location="A125997262A" display="A125997262A" xr:uid="{70551463-8A95-4272-A165-0E274C03AB1D}"/>
    <hyperlink ref="K208" location="A126000862T" display="A126000862T" xr:uid="{FE3A92FA-A29D-4639-AEF7-FC09712F6E0F}"/>
    <hyperlink ref="L208" location="A125999062V" display="A125999062V" xr:uid="{7721C34A-3004-465A-9B6D-B82D92AF7EF3}"/>
    <hyperlink ref="J209" location="A125997394C" display="A125997394C" xr:uid="{37E20D28-3C90-4152-8153-F9E80F2FC7DC}"/>
    <hyperlink ref="K209" location="A126000994V" display="A126000994V" xr:uid="{32617310-7547-44C3-B393-B1456D1F63F7}"/>
    <hyperlink ref="L209" location="A125999194W" display="A125999194W" xr:uid="{7BFBC81C-F53F-4B39-A21F-853589A1182A}"/>
    <hyperlink ref="M209" location="A125991994X" display="A125991994X" xr:uid="{4800F83A-64EC-4155-81DE-307653EA9853}"/>
    <hyperlink ref="N209" location="A125995594K" display="A125995594K" xr:uid="{8021F7AB-0455-433C-8222-2D84CB218B72}"/>
    <hyperlink ref="O209" location="A125993794T" display="A125993794T" xr:uid="{E8C98A32-C4CC-49D3-A441-76C04913F5EF}"/>
    <hyperlink ref="J210" location="A125997398L" display="A125997398L" xr:uid="{E4B6FE14-4630-40ED-943C-912FF529DCEC}"/>
    <hyperlink ref="K210" location="A126000998C" display="A126000998C" xr:uid="{B20E0106-1DC2-4674-B01D-ED9DD9EE6731}"/>
    <hyperlink ref="L210" location="A125999198F" display="A125999198F" xr:uid="{03651A8F-E422-47DD-8379-A852753EDE26}"/>
    <hyperlink ref="M210" location="A125991998J" display="A125991998J" xr:uid="{C87EDA4C-1412-4C63-9B43-015B4F91C7C5}"/>
    <hyperlink ref="N210" location="A125995598V" display="A125995598V" xr:uid="{82152610-B2B6-43F8-83BD-7DB489ED24AB}"/>
    <hyperlink ref="O210" location="A125993798A" display="A125993798A" xr:uid="{34427747-9CF6-42B4-9CA1-F51EFD4C76A7}"/>
    <hyperlink ref="J211" location="A125997294V" display="A125997294V" xr:uid="{A83D4704-E2C0-4A34-B879-1F39553F620A}"/>
    <hyperlink ref="K211" location="A126000894K" display="A126000894K" xr:uid="{70B82830-3F51-49DB-8E6A-C75356D01CE0}"/>
    <hyperlink ref="L211" location="A125999094L" display="A125999094L" xr:uid="{6E6DCF84-4C5F-456A-89E8-F7989CAF6A00}"/>
    <hyperlink ref="M211" location="A125991894R" display="A125991894R" xr:uid="{1A03850B-B70A-4989-9B0A-FE511A64501A}"/>
    <hyperlink ref="N211" location="A125995494A" display="A125995494A" xr:uid="{CABFC91D-F670-43A3-A185-1E0B04E01F57}"/>
    <hyperlink ref="O211" location="A125993694J" display="A125993694J" xr:uid="{61A7D213-B725-4B8C-AF53-FE691A114C8B}"/>
    <hyperlink ref="J212" location="A125997266K" display="A125997266K" xr:uid="{500EA054-FEC7-440F-A297-21B29E670F0C}"/>
    <hyperlink ref="K212" location="A126000866A" display="A126000866A" xr:uid="{13F76BDD-E380-41F3-A3D9-9A42218ED0D5}"/>
    <hyperlink ref="L212" location="A125999066C" display="A125999066C" xr:uid="{132DC3E4-E891-4A0C-B530-21ADB3E66C59}"/>
    <hyperlink ref="M212" location="A125991866F" display="A125991866F" xr:uid="{AEE609FA-BEE8-4177-A714-CDB39E341737}"/>
    <hyperlink ref="N212" location="A125995466T" display="A125995466T" xr:uid="{4A39FDAE-7788-4475-B107-7C103807861F}"/>
    <hyperlink ref="O212" location="A125993666X" display="A125993666X" xr:uid="{E32D6BA0-3436-4454-93BD-3030A4C3DA8D}"/>
    <hyperlink ref="M214" location="A125991918W" display="A125991918W" xr:uid="{C34A2C52-D050-4397-BEFA-D1F37B30B6F3}"/>
    <hyperlink ref="N214" location="A125995518J" display="A125995518J" xr:uid="{65AEE08B-8B25-4007-965F-A7CF22ABC023}"/>
    <hyperlink ref="O214" location="A125993718R" display="A125993718R" xr:uid="{AE6C9A8E-D742-438F-8E04-1D65B6A5FC93}"/>
    <hyperlink ref="J215" location="A125997286V" display="A125997286V" xr:uid="{EFAF51F3-FF61-4697-BC47-3402F510286A}"/>
    <hyperlink ref="K215" location="A126000886K" display="A126000886K" xr:uid="{4F0471D4-E5C8-42FD-B82D-97B55EB6594E}"/>
    <hyperlink ref="L215" location="A125999086L" display="A125999086L" xr:uid="{5068A2F4-648B-463D-AC07-E8201964DFD4}"/>
    <hyperlink ref="M215" location="A125991886R" display="A125991886R" xr:uid="{0C32B59A-7316-459C-8AEA-7766D7DDB624}"/>
    <hyperlink ref="N215" location="A125995486A" display="A125995486A" xr:uid="{96CF8453-CFE1-40D6-A6BC-1E3AC871DE3C}"/>
    <hyperlink ref="O215" location="A125993686J" display="A125993686J" xr:uid="{AEB0A83F-76BD-4B6C-842E-06114E3049A6}"/>
    <hyperlink ref="J216" location="A125997322T" display="A125997322T" xr:uid="{DF1B4731-70B9-4770-8510-4CADF18DB505}"/>
    <hyperlink ref="K216" location="A126000922J" display="A126000922J" xr:uid="{D7C06ADA-AE6B-48D5-BF73-1632FFA00723}"/>
    <hyperlink ref="L216" location="A125999122K" display="A125999122K" xr:uid="{FA946DFB-828A-4524-9E2C-A0387048C6FC}"/>
    <hyperlink ref="M216" location="A125991922L" display="A125991922L" xr:uid="{31170F93-BF8D-46C8-81C1-B5A67DD2D993}"/>
    <hyperlink ref="N216" location="A125995522X" display="A125995522X" xr:uid="{0813DF0F-16D3-4BA8-9C8A-9A40919AF7D3}"/>
    <hyperlink ref="O216" location="A125993722F" display="A125993722F" xr:uid="{7679914C-09F3-4C41-94BB-DFC440BBF3A3}"/>
    <hyperlink ref="J217" location="A125997298C" display="A125997298C" xr:uid="{E6B4C5C7-1996-4090-8EEF-F1CDEDBAAFA2}"/>
    <hyperlink ref="K217" location="A126000898V" display="A126000898V" xr:uid="{C0F7EA42-9E31-40EC-84E3-248B913ADC86}"/>
    <hyperlink ref="L217" location="A125999098W" display="A125999098W" xr:uid="{B110579F-B4B2-4E7A-AE28-D014CAF7F957}"/>
    <hyperlink ref="M217" location="A125991898X" display="A125991898X" xr:uid="{4C323A4E-A454-4D88-88E1-D574E37AC924}"/>
    <hyperlink ref="N217" location="A125995498K" display="A125995498K" xr:uid="{703DF9E8-018D-4295-A203-3851354EAE60}"/>
    <hyperlink ref="O217" location="A125993698T" display="A125993698T" xr:uid="{4F449544-3F5C-4A49-811F-15375475376B}"/>
    <hyperlink ref="J218" location="A125997326A" display="A125997326A" xr:uid="{1B8AC53F-A672-4A85-AAA3-006529C36973}"/>
    <hyperlink ref="K218" location="A126000926T" display="A126000926T" xr:uid="{AAA1A22C-BC7A-4948-86E2-46251D91E9D6}"/>
    <hyperlink ref="L218" location="A125999126V" display="A125999126V" xr:uid="{E39E3134-449E-4B80-AF96-0BC3A68B89C7}"/>
    <hyperlink ref="M218" location="A125991926W" display="A125991926W" xr:uid="{E136E01A-17E8-49A4-96FA-7FC4FD5CB384}"/>
    <hyperlink ref="N218" location="A125995526J" display="A125995526J" xr:uid="{99AA2C9F-FBF8-4EA4-8B14-EDA8FCABE4D5}"/>
    <hyperlink ref="O218" location="A125993726R" display="A125993726R" xr:uid="{B644C101-6FC1-45BE-817D-CA5748C5ACB2}"/>
    <hyperlink ref="J219" location="A125997370K" display="A125997370K" xr:uid="{A1370BE1-5276-45F9-9554-25F6EE493588}"/>
    <hyperlink ref="K219" location="A126000970A" display="A126000970A" xr:uid="{7E05B6FB-D228-4517-8C7C-AA8FD061C281}"/>
    <hyperlink ref="L219" location="A125999170C" display="A125999170C" xr:uid="{38CD8D3D-C5BB-4C9B-92FA-AC25B8ADAB44}"/>
    <hyperlink ref="M219" location="A125991970F" display="A125991970F" xr:uid="{5D11CC2D-DF20-4C4B-8D2F-8A9ABCA60F9C}"/>
    <hyperlink ref="N219" location="A125995570T" display="A125995570T" xr:uid="{E578AAD4-6A47-4B9C-8A73-AFB05268D4B2}"/>
    <hyperlink ref="O219" location="A125993770X" display="A125993770X" xr:uid="{B3DEF554-0886-4978-948A-B72BEDC6A841}"/>
    <hyperlink ref="J220" location="A125997330T" display="A125997330T" xr:uid="{9A6E130E-D738-4230-8BD9-A7852AE02068}"/>
    <hyperlink ref="K220" location="A126000930J" display="A126000930J" xr:uid="{969D0C32-ADCF-4449-BE87-DEF12047802D}"/>
    <hyperlink ref="L220" location="A125999130K" display="A125999130K" xr:uid="{1B73A1A7-4133-46A8-B63A-0BF2796C19F1}"/>
    <hyperlink ref="M220" location="A125991930L" display="A125991930L" xr:uid="{D4C05130-98B6-436E-A2E8-36D371B86B5A}"/>
    <hyperlink ref="N220" location="A125995530X" display="A125995530X" xr:uid="{70A69EE2-4F21-4D30-8D37-7E5C6B4F549C}"/>
    <hyperlink ref="O220" location="A125993730F" display="A125993730F" xr:uid="{572942B5-981C-40A7-8FC5-9E6B8288A9E2}"/>
    <hyperlink ref="J221" location="A125997302J" display="A125997302J" xr:uid="{0CA2CCA9-0D65-4C98-8C3A-04D7F9C49353}"/>
    <hyperlink ref="K221" location="A126000902X" display="A126000902X" xr:uid="{2492B09E-D75E-4997-B7CD-541557C541DD}"/>
    <hyperlink ref="L221" location="A125999102A" display="A125999102A" xr:uid="{E93F4AE2-5C16-477F-A8CB-927D2FB2BB97}"/>
    <hyperlink ref="M221" location="A125991902C" display="A125991902C" xr:uid="{F8D043D5-4B50-4443-99A5-F4F41D08714F}"/>
    <hyperlink ref="N221" location="A125995502R" display="A125995502R" xr:uid="{76FCC7D8-5E71-4CBE-97EB-C8E65B20B369}"/>
    <hyperlink ref="O221" location="A125993702W" display="A125993702W" xr:uid="{F4E88564-3B13-4BA6-903F-2B49653D1F2E}"/>
    <hyperlink ref="J222" location="A125997402T" display="A125997402T" xr:uid="{D2D2AF56-A8B0-4140-A4DE-687D0428B258}"/>
    <hyperlink ref="K222" location="A126001002K" display="A126001002K" xr:uid="{961552A5-11DB-4354-AA2C-BD0C9EF418F8}"/>
    <hyperlink ref="L222" location="A125999202K" display="A125999202K" xr:uid="{5DA4FBD4-B98E-4DC7-ACE7-B64EC05497E4}"/>
    <hyperlink ref="M222" location="A125992002R" display="A125992002R" xr:uid="{DD3AE148-AF29-44A0-BF52-68594420F409}"/>
    <hyperlink ref="N222" location="A125995602X" display="A125995602X" xr:uid="{379D5CC1-0EC7-48C3-A009-733AA6F8E740}"/>
    <hyperlink ref="O222" location="A125993802F" display="A125993802F" xr:uid="{1CD62C62-8DDC-49DB-AC33-16C3C80B74E4}"/>
    <hyperlink ref="J223" location="A125997374V" display="A125997374V" xr:uid="{0B097FA0-AB52-4F15-B25E-FDC4DA1BF629}"/>
    <hyperlink ref="K223" location="A126000974K" display="A126000974K" xr:uid="{E777696D-AFE1-4C9C-ADB7-8625285297A8}"/>
    <hyperlink ref="L223" location="A125999174L" display="A125999174L" xr:uid="{5E3F2D06-E03A-49B3-B2EE-E706B7C508A4}"/>
    <hyperlink ref="M223" location="A125991974R" display="A125991974R" xr:uid="{A80B56FE-DF8A-4016-B9AF-7AB6B19859E3}"/>
    <hyperlink ref="N223" location="A125995574A" display="A125995574A" xr:uid="{C6710A78-D3FA-446F-BDE5-F15D59D03743}"/>
    <hyperlink ref="O223" location="A125993774J" display="A125993774J" xr:uid="{69ABDED1-6C05-4133-B72E-A9D2EA7E7207}"/>
    <hyperlink ref="J224" location="A125997378C" display="A125997378C" xr:uid="{7DF6AABE-4A95-49B6-B836-0042D965E0C0}"/>
    <hyperlink ref="K224" location="A126000978V" display="A126000978V" xr:uid="{CA44CACE-ED6C-40FB-A7E0-53AE85B6D202}"/>
    <hyperlink ref="L224" location="A125999178W" display="A125999178W" xr:uid="{CADDFC8B-58A2-4165-B5FB-A04943BD1E4B}"/>
    <hyperlink ref="M224" location="A125991978X" display="A125991978X" xr:uid="{5180EDBC-24F7-4CA5-AD40-9A9F9C8233BA}"/>
    <hyperlink ref="N224" location="A125995578K" display="A125995578K" xr:uid="{E41E3FE6-0F9D-4CBB-889F-29F5E47625DB}"/>
    <hyperlink ref="O224" location="A125993778T" display="A125993778T" xr:uid="{7CB778AF-1CE8-4DC4-84C1-2B3FE804D1A4}"/>
    <hyperlink ref="J225" location="A125997442K" display="A125997442K" xr:uid="{EEA260F0-8B0D-44EA-B5BF-6C673C1F7B69}"/>
    <hyperlink ref="K225" location="A126001042C" display="A126001042C" xr:uid="{AD147BEE-74EF-4392-A554-8729FCF44D0A}"/>
    <hyperlink ref="L225" location="A125999242C" display="A125999242C" xr:uid="{322F4948-640D-4284-BEFA-E9B26340A6BD}"/>
    <hyperlink ref="M225" location="A125992042J" display="A125992042J" xr:uid="{C61FB243-5BAC-439A-AA0B-81DE59B8682F}"/>
    <hyperlink ref="N225" location="A125995642T" display="A125995642T" xr:uid="{C55608CD-CA43-425B-BCBB-91C70CAE90FE}"/>
    <hyperlink ref="O225" location="A125993842X" display="A125993842X" xr:uid="{375D0705-8DF9-46B3-B46F-2EF0DBD94CF4}"/>
    <hyperlink ref="J226" location="A125997270A" display="A125997270A" xr:uid="{5491CDBF-D568-4DA4-83A9-D4A97B80016D}"/>
    <hyperlink ref="K226" location="A126000870T" display="A126000870T" xr:uid="{80F1BB15-EDF1-4340-8704-3BF623B1C545}"/>
    <hyperlink ref="L226" location="A125999070V" display="A125999070V" xr:uid="{274CBBD5-DB19-441B-98D7-5737F76045D7}"/>
    <hyperlink ref="M226" location="A125991870W" display="A125991870W" xr:uid="{87815037-9E1C-481A-9184-F287AAD8C9F9}"/>
    <hyperlink ref="N226" location="A125995470J" display="A125995470J" xr:uid="{F178A4E9-07AD-46F6-BDFB-6F68255C0F80}"/>
    <hyperlink ref="O226" location="A125993670R" display="A125993670R" xr:uid="{B6BE5830-FDB1-4D54-B2F3-24942DF246E0}"/>
    <hyperlink ref="J228" location="A125997334A" display="A125997334A" xr:uid="{1C06FF74-92AB-4332-9DB5-99E1BC05EA83}"/>
    <hyperlink ref="K228" location="A126000934T" display="A126000934T" xr:uid="{E0535326-4E48-4D5C-B516-D99509290658}"/>
    <hyperlink ref="L228" location="A125999134V" display="A125999134V" xr:uid="{1CBAE3FB-796E-467B-8178-99D31E10951D}"/>
    <hyperlink ref="M228" location="A125991934W" display="A125991934W" xr:uid="{1CFF0CB2-0352-4DD3-ADA8-09FE9751E551}"/>
    <hyperlink ref="N228" location="A125995534J" display="A125995534J" xr:uid="{6A8C2ADB-E3C1-4EB0-AA00-E185625A8FBF}"/>
    <hyperlink ref="O228" location="A125993734R" display="A125993734R" xr:uid="{0E463733-5A6B-4D91-A795-4EA22B3873DB}"/>
    <hyperlink ref="J229" location="A125997290K" display="A125997290K" xr:uid="{1CD69F88-9E7D-4491-81DD-F90AAFEE0304}"/>
    <hyperlink ref="K229" location="A126000890A" display="A126000890A" xr:uid="{63C9ECB6-ECD6-43C1-8C06-A6EA5DB3BB44}"/>
    <hyperlink ref="L229" location="A125999090C" display="A125999090C" xr:uid="{730A1CFF-50CF-491F-9C45-6C70202B8417}"/>
    <hyperlink ref="M229" location="A125991890F" display="A125991890F" xr:uid="{B6BE30C6-853A-4860-A039-2122EB174C77}"/>
    <hyperlink ref="N229" location="A125995490T" display="A125995490T" xr:uid="{ED211F83-38FE-4918-B560-6892ED291515}"/>
    <hyperlink ref="O229" location="A125993690X" display="A125993690X" xr:uid="{6533061C-F5BE-46CC-924C-498D8F0FB591}"/>
    <hyperlink ref="J230" location="A125997382V" display="A125997382V" xr:uid="{31CDB6D1-607A-4B59-BFA2-C0F3D414EFAE}"/>
    <hyperlink ref="K230" location="A126000982K" display="A126000982K" xr:uid="{2BBB9E56-930E-45EE-A19F-947D2E702854}"/>
    <hyperlink ref="L230" location="A125999182L" display="A125999182L" xr:uid="{F7ABC0B1-9C65-461C-AE26-9EE4DA374C0F}"/>
    <hyperlink ref="M230" location="A125991982R" display="A125991982R" xr:uid="{14D56157-9079-4F6B-BAF4-FD17DA9DB780}"/>
    <hyperlink ref="N230" location="A125995582A" display="A125995582A" xr:uid="{D83CC176-9143-41A3-B870-311FF89F464C}"/>
    <hyperlink ref="O230" location="A125993782J" display="A125993782J" xr:uid="{A56F71D7-B3CF-4F11-A635-3592F5BD1F9D}"/>
    <hyperlink ref="J231" location="A125997386C" display="A125997386C" xr:uid="{07BFC160-CF0A-4328-9BDE-B96FFA22DE99}"/>
    <hyperlink ref="K231" location="A126000986V" display="A126000986V" xr:uid="{EF5DDEEF-4CE9-4B00-AF3F-5A27A421E48E}"/>
    <hyperlink ref="L231" location="A125999186W" display="A125999186W" xr:uid="{2EA35905-4962-4601-A42A-C00452BD578E}"/>
    <hyperlink ref="M231" location="A125991986X" display="A125991986X" xr:uid="{FC64E8CE-1E5E-45E6-A58A-B0B0CD83563A}"/>
    <hyperlink ref="N231" location="A125995586K" display="A125995586K" xr:uid="{3B24F26C-2D29-4D17-9349-DA7D38E5F8AE}"/>
    <hyperlink ref="O231" location="A125993786T" display="A125993786T" xr:uid="{6DD41CCB-8CAD-4645-ABB0-787F94B81D77}"/>
    <hyperlink ref="J232" location="A125997306T" display="A125997306T" xr:uid="{09E75116-C3BA-497B-B637-76EF01CD98C9}"/>
    <hyperlink ref="K232" location="A126000906J" display="A126000906J" xr:uid="{6D76616E-9A40-49B5-9E5D-592ABDE54707}"/>
    <hyperlink ref="L232" location="A125999106K" display="A125999106K" xr:uid="{ADEDB333-53DF-424B-89BD-2FFC764CD703}"/>
    <hyperlink ref="M232" location="A125991906L" display="A125991906L" xr:uid="{347F8B89-99CE-468F-BEF4-99958EDB57FA}"/>
    <hyperlink ref="N232" location="A125995506X" display="A125995506X" xr:uid="{A5D411D6-A261-46FD-A7C7-B6F92F3D4D83}"/>
    <hyperlink ref="O232" location="A125993706F" display="A125993706F" xr:uid="{1964BB29-88D8-4E39-9EDF-9124493BE513}"/>
    <hyperlink ref="J233" location="A125997274K" display="A125997274K" xr:uid="{5A36A6E5-DF9E-4F2E-8C69-4C7038E276B0}"/>
    <hyperlink ref="K233" location="A126000874A" display="A126000874A" xr:uid="{A3733B23-18E9-42AD-B524-3B9AD1D6F062}"/>
    <hyperlink ref="L233" location="A125999074C" display="A125999074C" xr:uid="{66067A19-7C88-4874-9A79-02C4B88E4869}"/>
    <hyperlink ref="M233" location="A125991874F" display="A125991874F" xr:uid="{ABA4BFFD-9DFF-4B64-A7C6-999397AE6630}"/>
    <hyperlink ref="N233" location="A125995474T" display="A125995474T" xr:uid="{648C96C0-DF6C-42F6-9A16-A62EA25C5A0A}"/>
    <hyperlink ref="O233" location="A125993674X" display="A125993674X" xr:uid="{7A78BD31-A4CE-45A8-BF36-2690128C74E2}"/>
    <hyperlink ref="J234" location="A125997446V" display="A125997446V" xr:uid="{437DB7DA-26F9-486A-963B-9A6981CB6330}"/>
    <hyperlink ref="K234" location="A126001046L" display="A126001046L" xr:uid="{D0FE6A26-75BB-4A29-9ED1-8A2E61892135}"/>
    <hyperlink ref="L234" location="A125999246L" display="A125999246L" xr:uid="{342C3E61-2AB4-4714-93F6-9FA02E584033}"/>
    <hyperlink ref="M234" location="A125992046T" display="A125992046T" xr:uid="{B3607944-E1EE-495E-85DF-2A67565FC0A2}"/>
    <hyperlink ref="N234" location="A125995646A" display="A125995646A" xr:uid="{7F364C6C-1AFE-4EA3-BA26-8B2A44AEC6CF}"/>
    <hyperlink ref="O234" location="A125993846J" display="A125993846J" xr:uid="{6CA00144-5220-47D4-9292-267EF3EFA222}"/>
    <hyperlink ref="J235" location="A125997338K" display="A125997338K" xr:uid="{F9A1A81A-E36A-4305-ABBF-5329FDDBFA01}"/>
    <hyperlink ref="K235" location="A126000938A" display="A126000938A" xr:uid="{BE3A0418-08A4-4F29-95F0-514145A627E0}"/>
    <hyperlink ref="L235" location="A125999138C" display="A125999138C" xr:uid="{6C88ECFE-4A74-44E3-9355-9E693456F2D8}"/>
    <hyperlink ref="M235" location="A125991938F" display="A125991938F" xr:uid="{152B4CF2-EC49-4721-BC3B-FCA8F8D21F47}"/>
    <hyperlink ref="N235" location="A125995538T" display="A125995538T" xr:uid="{1EA4320C-4D18-4D70-8E5D-AAA581304C5C}"/>
    <hyperlink ref="O235" location="A125993738X" display="A125993738X" xr:uid="{A3103E12-2FB7-4AAA-91FC-A0089D95F59D}"/>
    <hyperlink ref="J236" location="A125997406A" display="A125997406A" xr:uid="{D1462B59-7720-48BE-81B8-A264D14D168C}"/>
    <hyperlink ref="K236" location="A126001006V" display="A126001006V" xr:uid="{33BE0F9A-C46A-4F48-882E-9BC9C40DD1E3}"/>
    <hyperlink ref="L236" location="A125999206V" display="A125999206V" xr:uid="{23E9102B-B780-42A6-BCAF-3EC6B38D2291}"/>
    <hyperlink ref="M236" location="A125992006X" display="A125992006X" xr:uid="{FF1D1D86-01A9-4F6E-8D84-672BAADAE32C}"/>
    <hyperlink ref="N236" location="A125995606J" display="A125995606J" xr:uid="{9F7B396E-8996-4595-A93E-0564739007E3}"/>
    <hyperlink ref="O236" location="A125993806R" display="A125993806R" xr:uid="{0DB5CA62-DA1B-4BE5-89E4-0331A3734E1E}"/>
    <hyperlink ref="J237" location="A125997450K" display="A125997450K" xr:uid="{E673C5BD-BBD2-400B-8E17-5B0BE747D336}"/>
    <hyperlink ref="K237" location="A126001050C" display="A126001050C" xr:uid="{1412FDE7-FAB3-4019-BA31-A068F7D900E7}"/>
    <hyperlink ref="L237" location="A125999250C" display="A125999250C" xr:uid="{05C1286F-E5B0-483E-B6E5-2E710544D216}"/>
    <hyperlink ref="M237" location="A125992050J" display="A125992050J" xr:uid="{FC4CFE29-3FF2-43D8-B72C-564C4C70A79B}"/>
    <hyperlink ref="N237" location="A125995650T" display="A125995650T" xr:uid="{A68C3013-724F-4A3B-B231-E45B7260141D}"/>
    <hyperlink ref="O237" location="A125993850X" display="A125993850X" xr:uid="{AE8970FE-39EC-40C1-81E5-28F595E2E0F2}"/>
    <hyperlink ref="P238" location="A125996478V" display="A125996478V" xr:uid="{F3FC50E1-CEF9-42E9-8DDF-5BA75C5481D7}"/>
    <hyperlink ref="Q238" location="A126000078L" display="A126000078L" xr:uid="{69A4C56C-DFD1-40F9-BA7A-54FE4ECA4FA2}"/>
    <hyperlink ref="R238" location="A125998278L" display="A125998278L" xr:uid="{3846D9EF-DC69-4596-879C-00A107CB1F10}"/>
    <hyperlink ref="S238" location="A125991078T" display="A125991078T" xr:uid="{E4005870-64F8-468C-98C7-AA1E8DE081A7}"/>
    <hyperlink ref="T238" location="A125994678A" display="A125994678A" xr:uid="{F077BCC6-D27B-484E-AB9D-0AC81B0C1C91}"/>
    <hyperlink ref="U238" location="A125992878J" display="A125992878J" xr:uid="{2DD7A962-EFA5-4DC5-A5E5-1724F1155101}"/>
    <hyperlink ref="P185" location="A125996610T" display="A125996610T" xr:uid="{D00012D1-19CD-4DB2-A455-2C9255216A82}"/>
    <hyperlink ref="Q185" location="A126000210K" display="A126000210K" xr:uid="{880F594A-62F6-46DC-B10E-8B28D5136598}"/>
    <hyperlink ref="R185" location="A125998410K" display="A125998410K" xr:uid="{59CB5ECA-CC5C-4C07-BB2D-147670EEF4D9}"/>
    <hyperlink ref="S185" location="A125991210R" display="A125991210R" xr:uid="{0A9624D5-FA09-42DE-862A-125089A4D1F5}"/>
    <hyperlink ref="T185" location="A125994810X" display="A125994810X" xr:uid="{085B0267-B815-4AC8-A603-1109C1038694}"/>
    <hyperlink ref="U185" location="A125993010J" display="A125993010J" xr:uid="{0C3345AA-1E87-4F4C-89BB-4989F757FB08}"/>
    <hyperlink ref="P186" location="A125996542A" display="A125996542A" xr:uid="{70DD4815-5593-4889-973E-CB077B9099A0}"/>
    <hyperlink ref="Q186" location="A126000142V" display="A126000142V" xr:uid="{D4E0285A-88DC-4AE3-9B31-DEBD420CFF5F}"/>
    <hyperlink ref="R186" location="A125998342V" display="A125998342V" xr:uid="{ABBFED32-7FF9-40EF-804C-0302D557283C}"/>
    <hyperlink ref="S186" location="A125991142X" display="A125991142X" xr:uid="{866AAC01-22CA-4CC5-A461-494889538CFB}"/>
    <hyperlink ref="T186" location="A125994742J" display="A125994742J" xr:uid="{49296801-8F0D-4785-8404-848FA4D9A62D}"/>
    <hyperlink ref="U186" location="A125992942R" display="A125992942R" xr:uid="{7FC3763B-16B9-4759-A74A-233BC60496DD}"/>
    <hyperlink ref="P187" location="A125996614A" display="A125996614A" xr:uid="{F6157D0A-612B-479E-802D-B768182B1673}"/>
    <hyperlink ref="Q187" location="A126000214V" display="A126000214V" xr:uid="{3AED9537-5DEA-4F68-BD6E-1D8AE3609552}"/>
    <hyperlink ref="R187" location="A125998414V" display="A125998414V" xr:uid="{BA6B8C0F-CEE5-4E6B-A69F-370B96E78040}"/>
    <hyperlink ref="S187" location="A125991214X" display="A125991214X" xr:uid="{20E59CE8-890C-4B0F-A64C-675983767ED2}"/>
    <hyperlink ref="T187" location="A125994814J" display="A125994814J" xr:uid="{0AC6CB9F-9F5A-4C00-9DBE-1E08836B5EAF}"/>
    <hyperlink ref="U187" location="A125993014T" display="A125993014T" xr:uid="{3DE77FFE-7B85-46A0-BD76-A7EB155B763E}"/>
    <hyperlink ref="P188" location="A125996618K" display="A125996618K" xr:uid="{CBDD0D00-FA5E-4732-8E13-C4081B74F9A3}"/>
    <hyperlink ref="Q188" location="A126000218C" display="A126000218C" xr:uid="{B17A35A2-1784-48C1-B196-1EDD0ECB4CD0}"/>
    <hyperlink ref="R188" location="A125998418C" display="A125998418C" xr:uid="{9AAAD628-2FFC-4B3C-B21F-15326B9827FA}"/>
    <hyperlink ref="S188" location="A125991218J" display="A125991218J" xr:uid="{B6D30C8B-184B-42FC-8EFA-B049B336B398}"/>
    <hyperlink ref="T188" location="A125994818T" display="A125994818T" xr:uid="{675BBA2C-10A1-461A-AB31-94D0FFB7F544}"/>
    <hyperlink ref="U188" location="A125993018A" display="A125993018A" xr:uid="{B470CEC3-7185-43FA-8161-ADAAE59814BC}"/>
    <hyperlink ref="P189" location="A125996546K" display="A125996546K" xr:uid="{7046F6F8-4FAD-4EA3-A0D1-2A4A74ED51B2}"/>
    <hyperlink ref="Q189" location="A126000146C" display="A126000146C" xr:uid="{4F7BE2BB-C711-4BA8-A899-F27D4348F5DC}"/>
    <hyperlink ref="R189" location="A125998346C" display="A125998346C" xr:uid="{C42F74EE-308E-449B-90E3-F0D8256D16D4}"/>
    <hyperlink ref="S189" location="A125991146J" display="A125991146J" xr:uid="{6CC909E3-45F3-4A6F-A73D-71DA6DD72182}"/>
    <hyperlink ref="T189" location="A125994746T" display="A125994746T" xr:uid="{17E37C9B-CF59-4F64-BD5C-FD0FEC9E651F}"/>
    <hyperlink ref="U189" location="A125992946X" display="A125992946X" xr:uid="{45B4B72A-2C84-4CD4-ABC1-EEBA300F9DF5}"/>
    <hyperlink ref="P190" location="A125996550A" display="A125996550A" xr:uid="{72268408-EA34-410C-8EE5-D452B808210F}"/>
    <hyperlink ref="Q190" location="A126000150V" display="A126000150V" xr:uid="{1B19DEEF-E630-4384-A57C-E9628974AD56}"/>
    <hyperlink ref="R190" location="A125998350V" display="A125998350V" xr:uid="{38B1789D-6484-4408-ABBD-6D6D9517700E}"/>
    <hyperlink ref="S190" location="A125991150X" display="A125991150X" xr:uid="{96C59320-5224-4F75-A7EF-27D29C1DF18A}"/>
    <hyperlink ref="T190" location="A125994750J" display="A125994750J" xr:uid="{2790C1DD-BCD9-40DC-99CC-9626BFB8BFB1}"/>
    <hyperlink ref="U190" location="A125992950R" display="A125992950R" xr:uid="{04D46AAE-B601-4A47-B6EA-03236B8E9E1F}"/>
    <hyperlink ref="P191" location="A125996590V" display="A125996590V" xr:uid="{77FABBF6-6280-48D5-BF74-F69A838DCFE5}"/>
    <hyperlink ref="Q191" location="A126000190L" display="A126000190L" xr:uid="{16D393AB-720E-475A-85BF-673A6FD0D741}"/>
    <hyperlink ref="R191" location="A125998390L" display="A125998390L" xr:uid="{FB6CA523-F8ED-4589-A3A0-898AB2FE7C8E}"/>
    <hyperlink ref="S191" location="A125991190T" display="A125991190T" xr:uid="{561E6C0A-9BA8-493F-A743-200BC3A748F2}"/>
    <hyperlink ref="T191" location="A125994790A" display="A125994790A" xr:uid="{79A30083-3570-43E5-AD9E-A6A49504CA32}"/>
    <hyperlink ref="U191" location="A125992990J" display="A125992990J" xr:uid="{82FA3B28-086A-4E8D-9EE2-779E200BA4B2}"/>
    <hyperlink ref="P192" location="A125996510J" display="A125996510J" xr:uid="{DAFFA5FD-CCF5-4549-AB43-9AE836964E2F}"/>
    <hyperlink ref="Q192" location="A126000110A" display="A126000110A" xr:uid="{A0E915C8-C710-4E5C-90B5-E391E21BC849}"/>
    <hyperlink ref="R192" location="A125998310A" display="A125998310A" xr:uid="{2BF27A93-C167-4AE2-991E-43609C92738C}"/>
    <hyperlink ref="S192" location="A125991110F" display="A125991110F" xr:uid="{252BF23C-56A2-48D8-BE2F-309C2D416EBA}"/>
    <hyperlink ref="T192" location="A125994710R" display="A125994710R" xr:uid="{ECAE76CD-ACD1-4682-A940-D618F3065558}"/>
    <hyperlink ref="U192" location="A125992910W" display="A125992910W" xr:uid="{2539FCB4-6F0F-450B-9CCB-3D070268A502}"/>
    <hyperlink ref="P193" location="A125996622A" display="A125996622A" xr:uid="{AA1399D4-2AF3-424B-8BCE-6F0FA3F465BB}"/>
    <hyperlink ref="Q193" location="A126000222V" display="A126000222V" xr:uid="{F79DFEF0-8D52-491E-8998-DD6C1EDCC27C}"/>
    <hyperlink ref="R193" location="A125998422V" display="A125998422V" xr:uid="{9B5D51B3-7CAB-4B0A-8904-5855C8E4D60A}"/>
    <hyperlink ref="S193" location="A125991222X" display="A125991222X" xr:uid="{ADFFC2B8-6603-49DC-A410-BF4E615BD18A}"/>
    <hyperlink ref="T193" location="A125994822J" display="A125994822J" xr:uid="{6DCEAF17-CAC6-48D8-B575-0B7195825127}"/>
    <hyperlink ref="U193" location="A125993022T" display="A125993022T" xr:uid="{D3D7CB34-495D-4058-8595-20792F6424EA}"/>
    <hyperlink ref="P195" location="A125996554K" display="A125996554K" xr:uid="{D4979FB4-469F-433C-B8B3-BCCE11E7B9C4}"/>
    <hyperlink ref="Q195" location="A126000154C" display="A126000154C" xr:uid="{8AD532B6-13E6-472B-95F9-D38992B24774}"/>
    <hyperlink ref="R195" location="A125998354C" display="A125998354C" xr:uid="{D6FF71F2-602C-4890-B270-DCA15B635B95}"/>
    <hyperlink ref="S195" location="A125991154J" display="A125991154J" xr:uid="{801D982B-314F-4779-9223-9D3412762254}"/>
    <hyperlink ref="T195" location="A125994754T" display="A125994754T" xr:uid="{F81FB9B2-30BE-47E8-9957-B31851644D98}"/>
    <hyperlink ref="U195" location="A125992954X" display="A125992954X" xr:uid="{A76FD37E-CC27-4A49-804B-470DB7FB6215}"/>
    <hyperlink ref="P196" location="A125996482K" display="A125996482K" xr:uid="{E50D6FCE-F9B9-41F3-AF4D-60CA562649EC}"/>
    <hyperlink ref="Q196" location="A126000082C" display="A126000082C" xr:uid="{DD4D294A-BE39-4CA4-B005-2CFE11A0B6B3}"/>
    <hyperlink ref="R196" location="A125998282C" display="A125998282C" xr:uid="{A4CF0C06-9AE3-4927-97C6-B67B166956EE}"/>
    <hyperlink ref="S196" location="A125991082J" display="A125991082J" xr:uid="{15BEB91E-C8A9-4560-9458-5629098D7EAE}"/>
    <hyperlink ref="T196" location="A125994682T" display="A125994682T" xr:uid="{7BB407AC-E453-4171-AF91-B10882781850}"/>
    <hyperlink ref="U196" location="A125992882X" display="A125992882X" xr:uid="{2FB71E47-DC2C-4860-A156-7256A4889261}"/>
    <hyperlink ref="P197" location="A125996558V" display="A125996558V" xr:uid="{D6198580-085C-4544-AF9B-7DDAF54002E7}"/>
    <hyperlink ref="Q197" location="A126000158L" display="A126000158L" xr:uid="{7783C88A-6BE5-4CEF-8831-9C3297571222}"/>
    <hyperlink ref="R197" location="A125998358L" display="A125998358L" xr:uid="{4E0ABAAC-38CD-4107-8C7D-E50A8D3F78C1}"/>
    <hyperlink ref="S197" location="A125991158T" display="A125991158T" xr:uid="{C6D2D1B0-F9D7-48A2-A93F-481598894BCE}"/>
    <hyperlink ref="T197" location="A125994758A" display="A125994758A" xr:uid="{E19AC895-BD24-4CE4-A56D-4C3700B7B10B}"/>
    <hyperlink ref="U197" location="A125992958J" display="A125992958J" xr:uid="{48D506AC-BBAF-4571-AD86-62AEB61714DD}"/>
    <hyperlink ref="P198" location="A125996562K" display="A125996562K" xr:uid="{DA6776BA-5D31-4D67-9F62-1C760D33D0ED}"/>
    <hyperlink ref="Q198" location="A126000162C" display="A126000162C" xr:uid="{B3A82AF6-71B8-4345-9B75-1B28F1D573BE}"/>
    <hyperlink ref="R198" location="A125998362C" display="A125998362C" xr:uid="{F4733FE1-2F9B-434C-A01C-39B43075184A}"/>
    <hyperlink ref="S198" location="A125991162J" display="A125991162J" xr:uid="{7724FDDD-D1B3-4550-8D42-1A5BEF752D18}"/>
    <hyperlink ref="T198" location="A125994762T" display="A125994762T" xr:uid="{CF09B5BE-5A10-4CC1-809B-416940EF4105}"/>
    <hyperlink ref="U198" location="A125992962X" display="A125992962X" xr:uid="{21CE97AB-46AF-4432-8E45-384592ED7D64}"/>
    <hyperlink ref="P199" location="A125996634K" display="A125996634K" xr:uid="{6CCB2AC6-F07A-4268-BFE3-A70F73242333}"/>
    <hyperlink ref="Q199" location="A126000234C" display="A126000234C" xr:uid="{784BB479-CEBB-434E-BB95-FA3424E53293}"/>
    <hyperlink ref="R199" location="A125998434C" display="A125998434C" xr:uid="{66DC046F-F7CF-40FB-AB2A-632314B5B344}"/>
    <hyperlink ref="S199" location="A125991234J" display="A125991234J" xr:uid="{14A53F6A-351A-4215-9E3C-2D37789E6369}"/>
    <hyperlink ref="T199" location="A125994834T" display="A125994834T" xr:uid="{DAD2935C-47D8-4176-AFFF-49B4BC483FED}"/>
    <hyperlink ref="U199" location="A125993034A" display="A125993034A" xr:uid="{4DA2146C-1F13-4A09-96FB-03C5EA8F5F78}"/>
    <hyperlink ref="P200" location="A125996454A" display="A125996454A" xr:uid="{11F70DAC-EE1E-4CEA-8F0E-502142346FE9}"/>
    <hyperlink ref="Q200" location="A126000054V" display="A126000054V" xr:uid="{A5E036D9-44E7-47D2-A2F6-C6A9D1EF6F2C}"/>
    <hyperlink ref="R200" location="A125998254V" display="A125998254V" xr:uid="{227A9C60-1400-44A6-85C9-8F6A486EFA0E}"/>
    <hyperlink ref="S200" location="A125991054X" display="A125991054X" xr:uid="{45AC8309-2DDE-45A5-B8E7-BBC080381545}"/>
    <hyperlink ref="T200" location="A125994654J" display="A125994654J" xr:uid="{82FF109C-108C-436E-B848-A6FCD0512AA3}"/>
    <hyperlink ref="U200" location="A125992854R" display="A125992854R" xr:uid="{99E40E36-87C0-451B-A512-8C6293EAB20A}"/>
    <hyperlink ref="P201" location="A125996626K" display="A125996626K" xr:uid="{9B809984-E19A-4F77-91E4-4F2A3606898B}"/>
    <hyperlink ref="Q201" location="A126000226C" display="A126000226C" xr:uid="{66D383C2-0A33-487D-85A2-A3D9B92083E1}"/>
    <hyperlink ref="R201" location="A125998426C" display="A125998426C" xr:uid="{AB96AFF0-E132-4286-91C0-978C3327D1C7}"/>
    <hyperlink ref="S201" location="A125991226J" display="A125991226J" xr:uid="{496CBCE6-BFB0-4AD5-B702-A295929E08CD}"/>
    <hyperlink ref="T201" location="A125994826T" display="A125994826T" xr:uid="{B03CDFA9-B92E-4C36-AF60-F93E6CBB9F08}"/>
    <hyperlink ref="U201" location="A125993026A" display="A125993026A" xr:uid="{C5B683F8-FDDB-4F9C-AF2E-4830B2AEE2BA}"/>
    <hyperlink ref="P202" location="A125996630A" display="A125996630A" xr:uid="{2C67BFFD-49D5-49C2-9660-0BC71EF670C5}"/>
    <hyperlink ref="Q202" location="A126000230V" display="A126000230V" xr:uid="{96A17BC7-EDF8-425C-B753-981D6FAFC579}"/>
    <hyperlink ref="R202" location="A125998430V" display="A125998430V" xr:uid="{61810B3A-8656-436F-BE7E-81A3C5BC0E15}"/>
    <hyperlink ref="S202" location="A125991230X" display="A125991230X" xr:uid="{54745074-A7FC-4839-AAC6-43FC3755FC00}"/>
    <hyperlink ref="T202" location="A125994830J" display="A125994830J" xr:uid="{584CB19A-9D88-4439-BFEB-9E0F076273DF}"/>
    <hyperlink ref="U202" location="A125993030T" display="A125993030T" xr:uid="{43F0BF3C-706F-464C-9417-EA367EA96C2F}"/>
    <hyperlink ref="P203" location="A125996458K" display="A125996458K" xr:uid="{9E078597-9034-4E2D-BA9C-937D41A93F09}"/>
    <hyperlink ref="Q203" location="A126000058C" display="A126000058C" xr:uid="{7254F90B-0966-4F90-BF9B-F13976DB569A}"/>
    <hyperlink ref="R203" location="A125998258C" display="A125998258C" xr:uid="{486CB6FA-B2B8-49A5-8F86-9D24928AF6DB}"/>
    <hyperlink ref="S203" location="A125991058J" display="A125991058J" xr:uid="{02D47467-7333-4298-BF81-BB0435A17F7A}"/>
    <hyperlink ref="T203" location="A125994658T" display="A125994658T" xr:uid="{B20E506B-6732-434B-A940-B3AD04EE87BF}"/>
    <hyperlink ref="U203" location="A125992858X" display="A125992858X" xr:uid="{22761542-19FA-4601-9A50-012E97DE1500}"/>
    <hyperlink ref="P204" location="A125996514T" display="A125996514T" xr:uid="{C7659E83-33D0-41A4-8424-B61CA796B039}"/>
    <hyperlink ref="Q204" location="A126000114K" display="A126000114K" xr:uid="{361AC5AC-89A7-4510-B862-9B0896A9A379}"/>
    <hyperlink ref="R204" location="A125998314K" display="A125998314K" xr:uid="{02AB62C1-B414-45BF-9D9B-F117B86E337F}"/>
    <hyperlink ref="S204" location="A125991114R" display="A125991114R" xr:uid="{79E803C9-0AF9-407A-9A37-CEB4EED30009}"/>
    <hyperlink ref="T204" location="A125994714X" display="A125994714X" xr:uid="{DF922962-B247-45E7-8752-BF135A1BE443}"/>
    <hyperlink ref="U204" location="A125992914F" display="A125992914F" xr:uid="{D0A0AA8A-A736-4F7F-AD4E-C4AD1809CCAC}"/>
    <hyperlink ref="P205" location="A125996566V" display="A125996566V" xr:uid="{04AB2399-A5AE-495B-AB38-DB4898D7B6BE}"/>
    <hyperlink ref="Q205" location="A126000166L" display="A126000166L" xr:uid="{F3F61AE3-74AC-4084-B135-7EC92C0C8F87}"/>
    <hyperlink ref="R205" location="A125998366L" display="A125998366L" xr:uid="{0FD89805-E045-4FD0-9BCC-9F80ABC7CCAF}"/>
    <hyperlink ref="S205" location="A125991166T" display="A125991166T" xr:uid="{1D4634D9-5F5F-4974-A13B-44929C11AB2B}"/>
    <hyperlink ref="T205" location="A125994766A" display="A125994766A" xr:uid="{1BD1C727-28EB-424C-94B6-C506D6271396}"/>
    <hyperlink ref="U205" location="A125992966J" display="A125992966J" xr:uid="{7D6F6AED-7D93-49FB-9C18-B756130FD061}"/>
    <hyperlink ref="P206" location="A125996638V" display="A125996638V" xr:uid="{5A480865-4D56-4A89-B3AC-C7C0E397D98A}"/>
    <hyperlink ref="Q206" location="A126000238L" display="A126000238L" xr:uid="{45EADF22-4D37-4131-9717-5BAD1E637043}"/>
    <hyperlink ref="R206" location="A125998438L" display="A125998438L" xr:uid="{603C8E55-A78E-409B-9D82-1928B444527C}"/>
    <hyperlink ref="S206" location="A125991238T" display="A125991238T" xr:uid="{A58072B8-4DA1-415A-97EB-9ED34768534C}"/>
    <hyperlink ref="T206" location="A125994838A" display="A125994838A" xr:uid="{FE4F2681-9FB8-4DF1-9B49-F1F47E4F102E}"/>
    <hyperlink ref="U206" location="A125993038K" display="A125993038K" xr:uid="{1C5D93C7-6F7E-413F-9B70-DC95E77D36B9}"/>
    <hyperlink ref="P208" location="A125996462A" display="A125996462A" xr:uid="{78CFF124-51B2-432E-A689-A4F1B0850F17}"/>
    <hyperlink ref="Q208" location="A126000062V" display="A126000062V" xr:uid="{1F74C3DC-56D9-4AA2-9D12-4AE9C2703CEF}"/>
    <hyperlink ref="R208" location="A125998262V" display="A125998262V" xr:uid="{5666CC8C-66BA-47CA-827C-2434C6C407EA}"/>
    <hyperlink ref="P209" location="A125996594C" display="A125996594C" xr:uid="{359FF5AD-D15E-45D9-A4AC-9C4AB7E3BD60}"/>
    <hyperlink ref="Q209" location="A126000194W" display="A126000194W" xr:uid="{8E5C9A3F-F38E-4149-B99D-761A67AF87A2}"/>
    <hyperlink ref="R209" location="A125998394W" display="A125998394W" xr:uid="{A0381871-189B-4B1B-A3E8-ECF0DC38433D}"/>
    <hyperlink ref="S209" location="A125991194A" display="A125991194A" xr:uid="{D9E15281-DA6F-44E3-90C7-96A6C26FF601}"/>
    <hyperlink ref="T209" location="A125994794K" display="A125994794K" xr:uid="{FA02C26C-AA1F-4D9A-A14A-10463EA13FB5}"/>
    <hyperlink ref="U209" location="A125992994T" display="A125992994T" xr:uid="{ADC2E5C0-F0B0-4EAD-A92D-715168C4BD37}"/>
    <hyperlink ref="P210" location="A125996598L" display="A125996598L" xr:uid="{C97CE4F5-116D-4F6B-871B-383DDD10D9D6}"/>
    <hyperlink ref="Q210" location="A126000198F" display="A126000198F" xr:uid="{130EF286-EE41-474B-826E-9E53B998ED5F}"/>
    <hyperlink ref="R210" location="A125998398F" display="A125998398F" xr:uid="{13164A45-F537-4419-9B0F-282403C0317A}"/>
    <hyperlink ref="S210" location="A125991198K" display="A125991198K" xr:uid="{89A3FB14-6680-4DB7-8A65-ADD1823B2826}"/>
    <hyperlink ref="T210" location="A125994798V" display="A125994798V" xr:uid="{8C3EE081-080B-4AFC-AE91-60191327FB54}"/>
    <hyperlink ref="U210" location="A125992998A" display="A125992998A" xr:uid="{44717E0B-6DE3-4378-B621-6DF040A676A3}"/>
    <hyperlink ref="P211" location="A125996494V" display="A125996494V" xr:uid="{FFC9FDB4-8A47-4793-9EA7-91EC51F5F74B}"/>
    <hyperlink ref="Q211" location="A126000094L" display="A126000094L" xr:uid="{CA4465D4-4470-4CF5-A984-A93416B63771}"/>
    <hyperlink ref="R211" location="A125998294L" display="A125998294L" xr:uid="{80E258FD-F21A-4AFE-97E4-713D74F90721}"/>
    <hyperlink ref="S211" location="A125991094T" display="A125991094T" xr:uid="{9178F80A-9EEF-4C22-BFD1-92ED6FACC9E0}"/>
    <hyperlink ref="T211" location="A125994694A" display="A125994694A" xr:uid="{8F99B1E2-626B-4590-9F4C-FC13C8E8BE6F}"/>
    <hyperlink ref="U211" location="A125992894J" display="A125992894J" xr:uid="{8805D29A-2003-4FE9-820B-B08F162615A7}"/>
    <hyperlink ref="P212" location="A125996466K" display="A125996466K" xr:uid="{18CAF5A1-6C0F-46AC-8AED-036487ACFCCD}"/>
    <hyperlink ref="Q212" location="A126000066C" display="A126000066C" xr:uid="{6A28BA4F-0DB7-471F-A72F-C09511B08D17}"/>
    <hyperlink ref="R212" location="A125998266C" display="A125998266C" xr:uid="{640C1B5C-E0B5-4801-A401-7A74A3D9031A}"/>
    <hyperlink ref="S212" location="A125991066J" display="A125991066J" xr:uid="{C884C9EB-1F85-41F5-9DA7-FFC35A300DA5}"/>
    <hyperlink ref="T212" location="A125994666T" display="A125994666T" xr:uid="{589A457A-CC03-4B3D-8593-E466143FFA1B}"/>
    <hyperlink ref="U212" location="A125992866X" display="A125992866X" xr:uid="{14A8DD34-AE0D-4F7B-9E1D-D8FF59F155A3}"/>
    <hyperlink ref="S214" location="A125991118X" display="A125991118X" xr:uid="{A97ABE1A-FC11-40D9-8F2E-94A451E901C5}"/>
    <hyperlink ref="T214" location="A125994718J" display="A125994718J" xr:uid="{604F0645-4E19-42A7-A0F6-FCF300E1DFDD}"/>
    <hyperlink ref="U214" location="A125992918R" display="A125992918R" xr:uid="{21242E48-B33D-48A2-BD3D-66AE5C86F1AA}"/>
    <hyperlink ref="P215" location="A125996486V" display="A125996486V" xr:uid="{B756EAFF-0F04-4238-A1BA-1CD0C41D0024}"/>
    <hyperlink ref="Q215" location="A126000086L" display="A126000086L" xr:uid="{082CE5E5-31BC-4C90-9369-BDB3D9C5D7DB}"/>
    <hyperlink ref="R215" location="A125998286L" display="A125998286L" xr:uid="{B7A37076-3780-44C3-BDB8-3C0EBC1B6613}"/>
    <hyperlink ref="S215" location="A125991086T" display="A125991086T" xr:uid="{1ED7DE0C-F89E-4CAF-B63E-C24914D3AD9F}"/>
    <hyperlink ref="T215" location="A125994686A" display="A125994686A" xr:uid="{B2187E28-15A5-4AA3-A629-80B55704D2B4}"/>
    <hyperlink ref="U215" location="A125992886J" display="A125992886J" xr:uid="{1CDA0592-6261-4E0A-8CB0-B69D8FF1F7AB}"/>
    <hyperlink ref="P216" location="A125996522T" display="A125996522T" xr:uid="{8CF26012-1373-4C9B-A096-390510358E67}"/>
    <hyperlink ref="Q216" location="A126000122K" display="A126000122K" xr:uid="{E9D06176-0BC4-45D1-AA8F-1287F5C0A57D}"/>
    <hyperlink ref="R216" location="A125998322K" display="A125998322K" xr:uid="{23234F46-A828-4E9B-B9AE-1D37AE3C8D74}"/>
    <hyperlink ref="S216" location="A125991122R" display="A125991122R" xr:uid="{0CA8BD0E-D8EB-402A-8866-4328EE9D1FBF}"/>
    <hyperlink ref="T216" location="A125994722X" display="A125994722X" xr:uid="{AAA6AE1B-A88F-4624-AD15-42DEA0986D92}"/>
    <hyperlink ref="U216" location="A125992922F" display="A125992922F" xr:uid="{F59BEE19-13AD-41BE-A5BF-7B473478604E}"/>
    <hyperlink ref="P217" location="A125996498C" display="A125996498C" xr:uid="{6DBA376F-E56B-4E80-BC1B-B671B214463E}"/>
    <hyperlink ref="Q217" location="A126000098W" display="A126000098W" xr:uid="{B76C013A-8F69-466F-9615-3745452E20E7}"/>
    <hyperlink ref="R217" location="A125998298W" display="A125998298W" xr:uid="{5678D2BB-5E19-4018-A800-98E11C8ED4BF}"/>
    <hyperlink ref="S217" location="A125991098A" display="A125991098A" xr:uid="{AB0DFAB1-AEBF-4EA2-BDD7-E88F2046AE22}"/>
    <hyperlink ref="T217" location="A125994698K" display="A125994698K" xr:uid="{691D6DB3-D16D-4FAF-AEDD-DACC53CE779A}"/>
    <hyperlink ref="U217" location="A125992898T" display="A125992898T" xr:uid="{F22CD745-0111-4A75-B193-C3703F2D3F67}"/>
    <hyperlink ref="P218" location="A125996526A" display="A125996526A" xr:uid="{1064522C-A3F3-46EB-B431-28BC617454DC}"/>
    <hyperlink ref="Q218" location="A126000126V" display="A126000126V" xr:uid="{B593D449-2CA3-4386-8D1B-B62E95442687}"/>
    <hyperlink ref="R218" location="A125998326V" display="A125998326V" xr:uid="{3D7F5CFE-90BF-497D-8786-613274C1AEAE}"/>
    <hyperlink ref="S218" location="A125991126X" display="A125991126X" xr:uid="{EDAB9B90-575D-4A2B-AD02-FBA45242DECE}"/>
    <hyperlink ref="T218" location="A125994726J" display="A125994726J" xr:uid="{351F4A8B-5B82-4F31-95F4-C5B68A133214}"/>
    <hyperlink ref="U218" location="A125992926R" display="A125992926R" xr:uid="{EBE44BDC-5B3C-4D46-A001-79D994D98B00}"/>
    <hyperlink ref="P219" location="A125996570K" display="A125996570K" xr:uid="{0878CA26-565F-4E30-82A4-0389B6A5B3BD}"/>
    <hyperlink ref="Q219" location="A126000170C" display="A126000170C" xr:uid="{15D322DA-FEEB-4C4C-8AC5-D28F0F8950B2}"/>
    <hyperlink ref="R219" location="A125998370C" display="A125998370C" xr:uid="{FF85E77E-192D-4565-8694-1ED38D89A5C5}"/>
    <hyperlink ref="S219" location="A125991170J" display="A125991170J" xr:uid="{3BA4165D-17A5-4161-829A-B9045DABDCE7}"/>
    <hyperlink ref="T219" location="A125994770T" display="A125994770T" xr:uid="{093F8155-1E83-4440-9DA1-82ED1B20AD80}"/>
    <hyperlink ref="U219" location="A125992970X" display="A125992970X" xr:uid="{9A86E32D-B660-4D95-AAF9-7F33CFE0FE02}"/>
    <hyperlink ref="P220" location="A125996530T" display="A125996530T" xr:uid="{8528A16D-3456-495E-8D0D-926024CC369B}"/>
    <hyperlink ref="Q220" location="A126000130K" display="A126000130K" xr:uid="{131F68F0-2581-42C1-B278-F4A7A07C5E5C}"/>
    <hyperlink ref="R220" location="A125998330K" display="A125998330K" xr:uid="{95C51644-C824-42D5-A7C9-E4E1E0DB3A5F}"/>
    <hyperlink ref="S220" location="A125991130R" display="A125991130R" xr:uid="{2AB2B850-8B71-4CD0-8102-434940900B8A}"/>
    <hyperlink ref="T220" location="A125994730X" display="A125994730X" xr:uid="{57009898-C434-4560-A54B-53CAF9F631F8}"/>
    <hyperlink ref="U220" location="A125992930F" display="A125992930F" xr:uid="{0544886E-E0D1-4F91-BBB5-5436DFDBCB93}"/>
    <hyperlink ref="P221" location="A125996502J" display="A125996502J" xr:uid="{3487EF26-6F41-40F4-BBCE-2040531273AD}"/>
    <hyperlink ref="Q221" location="A126000102A" display="A126000102A" xr:uid="{F475EC95-95F3-4C38-813C-6B6387D79243}"/>
    <hyperlink ref="R221" location="A125998302A" display="A125998302A" xr:uid="{791321A5-FFE8-4B8F-A2AA-4177098DB3B1}"/>
    <hyperlink ref="S221" location="A125991102F" display="A125991102F" xr:uid="{A0571324-56E4-4F5F-9993-D5EF123DE4A4}"/>
    <hyperlink ref="T221" location="A125994702R" display="A125994702R" xr:uid="{6147A6C5-4930-4397-8BA1-3AAE2832AE55}"/>
    <hyperlink ref="U221" location="A125992902W" display="A125992902W" xr:uid="{94B78A3D-FC34-4E7B-8C6E-D19A39E66CBB}"/>
    <hyperlink ref="P222" location="A125996602T" display="A125996602T" xr:uid="{0D5CF58A-22D2-471E-A46A-7F92AA3AA996}"/>
    <hyperlink ref="Q222" location="A126000202K" display="A126000202K" xr:uid="{140C8E09-A4DA-4319-9AC6-77F3EEA08B12}"/>
    <hyperlink ref="R222" location="A125998402K" display="A125998402K" xr:uid="{2D10E95A-FF45-4873-88BD-2F7F6DD8A4E3}"/>
    <hyperlink ref="S222" location="A125991202R" display="A125991202R" xr:uid="{B7B30ED9-4F14-48BB-BBB3-0521AB07C3D9}"/>
    <hyperlink ref="T222" location="A125994802X" display="A125994802X" xr:uid="{99A16D0F-C6E2-4DA3-92F0-30758FAAA068}"/>
    <hyperlink ref="U222" location="A125993002J" display="A125993002J" xr:uid="{62B12798-ADA1-4D5B-B633-13BCA1DEF556}"/>
    <hyperlink ref="P223" location="A125996574V" display="A125996574V" xr:uid="{6E8F4470-D195-4C67-9AF5-99AC79D4B5D4}"/>
    <hyperlink ref="Q223" location="A126000174L" display="A126000174L" xr:uid="{9185B4DB-19F9-499A-9FD8-768C0CFD67FE}"/>
    <hyperlink ref="R223" location="A125998374L" display="A125998374L" xr:uid="{1FF69089-BCF9-4843-A742-0723BF118659}"/>
    <hyperlink ref="S223" location="A125991174T" display="A125991174T" xr:uid="{C6D20706-895F-4191-8113-7DB134369C4B}"/>
    <hyperlink ref="T223" location="A125994774A" display="A125994774A" xr:uid="{3B0894F4-B386-4914-A0AF-CE57188CC878}"/>
    <hyperlink ref="U223" location="A125992974J" display="A125992974J" xr:uid="{5F299879-CE49-4275-8CEF-D27CF75554E8}"/>
    <hyperlink ref="P224" location="A125996578C" display="A125996578C" xr:uid="{7A9C85D1-4476-401F-BEF3-BEAA22656A03}"/>
    <hyperlink ref="Q224" location="A126000178W" display="A126000178W" xr:uid="{B82B0F3A-E555-48BC-834A-DC3DCD4BADED}"/>
    <hyperlink ref="R224" location="A125998378W" display="A125998378W" xr:uid="{AC6974E5-AF95-4FF2-A1D5-A93B1A08EFF8}"/>
    <hyperlink ref="S224" location="A125991178A" display="A125991178A" xr:uid="{3DBA29FB-B6C8-450D-B025-F69CEE60352A}"/>
    <hyperlink ref="T224" location="A125994778K" display="A125994778K" xr:uid="{4ACA6FF2-60D4-4F4E-B6FD-AACEACB1D187}"/>
    <hyperlink ref="U224" location="A125992978T" display="A125992978T" xr:uid="{29A25F6F-66A4-497F-9B7A-74098E08BAA9}"/>
    <hyperlink ref="P225" location="A125996642K" display="A125996642K" xr:uid="{EBE22030-5168-4E80-8542-EB1E0CA2DD72}"/>
    <hyperlink ref="Q225" location="A126000242C" display="A126000242C" xr:uid="{6BCDAC7B-DDA8-4A2C-A219-F47D7431308B}"/>
    <hyperlink ref="R225" location="A125998442C" display="A125998442C" xr:uid="{43A533FB-E078-48B7-8E6D-56387E22E08E}"/>
    <hyperlink ref="S225" location="A125991242J" display="A125991242J" xr:uid="{7F8D2DF1-757E-4D67-ADBC-DDAB440A6B0A}"/>
    <hyperlink ref="T225" location="A125994842T" display="A125994842T" xr:uid="{182052A0-ED49-4696-97EA-CD05BD25BA15}"/>
    <hyperlink ref="U225" location="A125993042A" display="A125993042A" xr:uid="{41C1214E-CE03-4A57-B9CB-863A5C33CBEB}"/>
    <hyperlink ref="P226" location="A125996470A" display="A125996470A" xr:uid="{81A95576-B8AC-4D4E-B0B1-6348FA3EFC18}"/>
    <hyperlink ref="Q226" location="A126000070V" display="A126000070V" xr:uid="{69F83FD0-E388-4562-A8DA-3BCF583E08AC}"/>
    <hyperlink ref="R226" location="A125998270V" display="A125998270V" xr:uid="{0E2F2CD0-8414-4F9F-9D0C-58FBF3BB4E7B}"/>
    <hyperlink ref="S226" location="A125991070X" display="A125991070X" xr:uid="{458D21F7-A9DE-4900-B1C1-629EE75C3EB3}"/>
    <hyperlink ref="T226" location="A125994670J" display="A125994670J" xr:uid="{0341C52E-15EE-42EE-B6F1-F1E926DBB60A}"/>
    <hyperlink ref="U226" location="A125992870R" display="A125992870R" xr:uid="{883FCC7B-185F-4D4F-AA92-706D5C475B43}"/>
    <hyperlink ref="P228" location="A125996534A" display="A125996534A" xr:uid="{99CC6BF2-DCF4-4383-87FD-97B494F25FF7}"/>
    <hyperlink ref="Q228" location="A126000134V" display="A126000134V" xr:uid="{66EDD236-EC4D-43EE-92D3-CA0AC07892A4}"/>
    <hyperlink ref="R228" location="A125998334V" display="A125998334V" xr:uid="{BBC14698-F39C-49FB-969D-36F93BE35B86}"/>
    <hyperlink ref="S228" location="A125991134X" display="A125991134X" xr:uid="{E6F4E0E4-1A3F-41C4-8E8A-FA312574742D}"/>
    <hyperlink ref="T228" location="A125994734J" display="A125994734J" xr:uid="{AF4C8D63-8439-4830-9955-10975509BC8E}"/>
    <hyperlink ref="U228" location="A125992934R" display="A125992934R" xr:uid="{FC480F1E-E004-4958-9C81-B9993929C3CE}"/>
    <hyperlink ref="P229" location="A125996490K" display="A125996490K" xr:uid="{B0AE372B-B058-483A-92FA-F70507EBB862}"/>
    <hyperlink ref="Q229" location="A126000090C" display="A126000090C" xr:uid="{299B13BB-4E37-42A9-B14A-F509CB182A82}"/>
    <hyperlink ref="R229" location="A125998290C" display="A125998290C" xr:uid="{5C3C3EF6-2373-4A09-8A74-2A17E1A03816}"/>
    <hyperlink ref="S229" location="A125991090J" display="A125991090J" xr:uid="{249FFBA2-74C5-4BD0-B9D6-F2A548AB63C1}"/>
    <hyperlink ref="T229" location="A125994690T" display="A125994690T" xr:uid="{EE855B40-C899-434A-8075-3289B4F400C8}"/>
    <hyperlink ref="U229" location="A125992890X" display="A125992890X" xr:uid="{C27167B0-D2E8-4B6E-9F28-A8D7E7E570A2}"/>
    <hyperlink ref="P230" location="A125996582V" display="A125996582V" xr:uid="{1EAC6160-80A1-4649-86D1-5CB4EF65D12D}"/>
    <hyperlink ref="Q230" location="A126000182L" display="A126000182L" xr:uid="{86B6F394-4E6D-49C9-9D75-C40CCA9C9942}"/>
    <hyperlink ref="R230" location="A125998382L" display="A125998382L" xr:uid="{7A09414C-1C1A-4635-8EC9-9C6ABD2FDCD4}"/>
    <hyperlink ref="S230" location="A125991182T" display="A125991182T" xr:uid="{1CBF179A-7B26-4FDC-8F04-D03F08387645}"/>
    <hyperlink ref="T230" location="A125994782A" display="A125994782A" xr:uid="{F0DE1AFE-C7C3-4979-A389-48DC984BA52F}"/>
    <hyperlink ref="U230" location="A125992982J" display="A125992982J" xr:uid="{479463D2-DDD1-47FB-AA84-C8C725CEAA53}"/>
    <hyperlink ref="P231" location="A125996586C" display="A125996586C" xr:uid="{5B994F78-4905-4F3F-A0F1-DAC3A1CC8F1B}"/>
    <hyperlink ref="Q231" location="A126000186W" display="A126000186W" xr:uid="{67386157-1220-4F00-B1FC-ABEE26D539B2}"/>
    <hyperlink ref="R231" location="A125998386W" display="A125998386W" xr:uid="{3B47DD78-24BC-4115-A649-24681C9A3734}"/>
    <hyperlink ref="S231" location="A125991186A" display="A125991186A" xr:uid="{32F35442-8729-4424-A82A-85773DB7D70E}"/>
    <hyperlink ref="T231" location="A125994786K" display="A125994786K" xr:uid="{AA5D7DDB-5B17-4FFE-A36E-4211BB3618D3}"/>
    <hyperlink ref="U231" location="A125992986T" display="A125992986T" xr:uid="{7BD7C019-EAA6-443E-98FA-680BBB97CD83}"/>
    <hyperlink ref="P232" location="A125996506T" display="A125996506T" xr:uid="{90E790BC-E350-4627-A76B-1B3265BC1196}"/>
    <hyperlink ref="Q232" location="A126000106K" display="A126000106K" xr:uid="{E1764DFB-8E12-4673-88FC-25F0642F8B36}"/>
    <hyperlink ref="R232" location="A125998306K" display="A125998306K" xr:uid="{7CEA7122-7E02-4330-B885-DBF2EC6A5AF5}"/>
    <hyperlink ref="S232" location="A125991106R" display="A125991106R" xr:uid="{52E06B85-83D8-42D7-9B3A-332C2F423831}"/>
    <hyperlink ref="T232" location="A125994706X" display="A125994706X" xr:uid="{1454193F-E1FB-470B-8E27-B49C77924B45}"/>
    <hyperlink ref="U232" location="A125992906F" display="A125992906F" xr:uid="{4B355400-65F2-48B9-876A-C54860E9BBC0}"/>
    <hyperlink ref="P233" location="A125996474K" display="A125996474K" xr:uid="{3BB6B238-531C-4991-B13A-FC4210B454A7}"/>
    <hyperlink ref="Q233" location="A126000074C" display="A126000074C" xr:uid="{56C386E8-49C4-4941-8849-5B699384B28A}"/>
    <hyperlink ref="R233" location="A125998274C" display="A125998274C" xr:uid="{02AFDE39-28B1-4560-B799-B9869E4E961A}"/>
    <hyperlink ref="S233" location="A125991074J" display="A125991074J" xr:uid="{E1AA2558-1822-4C49-9FC8-48B9351068EB}"/>
    <hyperlink ref="T233" location="A125994674T" display="A125994674T" xr:uid="{DB628296-74AF-487E-BE76-9CDAD618D8BA}"/>
    <hyperlink ref="U233" location="A125992874X" display="A125992874X" xr:uid="{BE5DD712-98F5-4090-B8B6-2C8E6FD99991}"/>
    <hyperlink ref="P234" location="A125996646V" display="A125996646V" xr:uid="{4633231B-8F3D-408D-B69A-C1CF7BF9980D}"/>
    <hyperlink ref="Q234" location="A126000246L" display="A126000246L" xr:uid="{81792DBA-AEBC-4A19-B7A8-CBCCBFB12B6D}"/>
    <hyperlink ref="R234" location="A125998446L" display="A125998446L" xr:uid="{7D69D378-689E-4D39-B511-724FB0C51C33}"/>
    <hyperlink ref="S234" location="A125991246T" display="A125991246T" xr:uid="{CB4C5BBD-9153-4680-A4BD-C87AAD1754A6}"/>
    <hyperlink ref="T234" location="A125994846A" display="A125994846A" xr:uid="{DB793CC6-FBF5-4849-A871-CB713690A892}"/>
    <hyperlink ref="U234" location="A125993046K" display="A125993046K" xr:uid="{15FE9E45-3129-4A58-9216-6A1AEC9FFB1C}"/>
    <hyperlink ref="P235" location="A125996538K" display="A125996538K" xr:uid="{70583302-7DE7-4BF2-B158-9F1B89EABDBF}"/>
    <hyperlink ref="Q235" location="A126000138C" display="A126000138C" xr:uid="{8BB6BEE4-C00A-46D8-B3FC-A532604CF459}"/>
    <hyperlink ref="R235" location="A125998338C" display="A125998338C" xr:uid="{77F0F440-7348-4B9C-96C1-247AAEB868C3}"/>
    <hyperlink ref="S235" location="A125991138J" display="A125991138J" xr:uid="{A02C28B4-5C6A-47B2-A001-814106EA6956}"/>
    <hyperlink ref="T235" location="A125994738T" display="A125994738T" xr:uid="{45E809EA-A9A9-4119-9400-1C7DEB5E6172}"/>
    <hyperlink ref="U235" location="A125992938X" display="A125992938X" xr:uid="{0D21E9B3-647F-434D-A3B6-5D47CA63F7E8}"/>
    <hyperlink ref="P236" location="A125996606A" display="A125996606A" xr:uid="{8A2EC548-96AF-448B-A41B-32966D32D20B}"/>
    <hyperlink ref="Q236" location="A126000206V" display="A126000206V" xr:uid="{9BB84C3B-6EFA-4D32-842C-30826D290A1C}"/>
    <hyperlink ref="R236" location="A125998406V" display="A125998406V" xr:uid="{36AA9FBB-9639-47A0-9920-FA0F5F48F35E}"/>
    <hyperlink ref="S236" location="A125991206X" display="A125991206X" xr:uid="{41358612-2731-4411-9116-D08B389143B7}"/>
    <hyperlink ref="T236" location="A125994806J" display="A125994806J" xr:uid="{99455794-A608-4E25-9AAF-148FB9898191}"/>
    <hyperlink ref="U236" location="A125993006T" display="A125993006T" xr:uid="{3A0C2DE9-341D-4D60-B41F-EE9DFB5F171D}"/>
    <hyperlink ref="P237" location="A125996650K" display="A125996650K" xr:uid="{1487E40D-A7ED-4309-AC5A-7B28E49DB0E2}"/>
    <hyperlink ref="Q237" location="A126000250C" display="A126000250C" xr:uid="{1580B3C9-0F21-4789-9201-C75D1DF49FCC}"/>
    <hyperlink ref="R237" location="A125998450C" display="A125998450C" xr:uid="{64AE382A-0B70-4745-9085-B3E5C0D4103C}"/>
    <hyperlink ref="S237" location="A125991250J" display="A125991250J" xr:uid="{0672A4E4-7497-424F-B9AD-0B495723468B}"/>
    <hyperlink ref="T237" location="A125994850T" display="A125994850T" xr:uid="{904C605C-CEC0-40E2-B99E-76DF7236080C}"/>
    <hyperlink ref="U237" location="A125993050A" display="A125993050A" xr:uid="{A82D05AC-F2D1-42EF-9B2F-30C73A1DD6F4}"/>
    <hyperlink ref="V238" location="A125997478L" display="A125997478L" xr:uid="{480E4460-5E1D-45A0-B46A-43536E132AD4}"/>
    <hyperlink ref="W238" location="A126001078F" display="A126001078F" xr:uid="{A5961E80-8F4A-4341-A62A-ECDA766E076F}"/>
    <hyperlink ref="X238" location="A125999278F" display="A125999278F" xr:uid="{A3203113-1A1F-4750-94CD-39D59734FE4C}"/>
    <hyperlink ref="Y238" location="A125992078K" display="A125992078K" xr:uid="{DE8263CB-4935-4CB6-979C-F13C912FCC0C}"/>
    <hyperlink ref="Z238" location="A125995678V" display="A125995678V" xr:uid="{9CB530CE-B9EF-46DD-9A90-8CCF9E84010C}"/>
    <hyperlink ref="AA238" location="A125993878A" display="A125993878A" xr:uid="{3A92C0DF-831E-44FA-AEBA-1139FE7ECF97}"/>
    <hyperlink ref="V185" location="A125997610K" display="A125997610K" xr:uid="{D6E08869-B281-433A-AF28-34CF24F866D3}"/>
    <hyperlink ref="W185" location="A126001210C" display="A126001210C" xr:uid="{14560083-B383-4F25-80E3-F0C665379664}"/>
    <hyperlink ref="X185" location="A125999410C" display="A125999410C" xr:uid="{C48086AE-38D2-4014-ACFB-EB1EA8E2C472}"/>
    <hyperlink ref="Y185" location="A125992210J" display="A125992210J" xr:uid="{B0EC3267-8417-4A36-95FA-FF6F914BFCEE}"/>
    <hyperlink ref="Z185" location="A125995810T" display="A125995810T" xr:uid="{32799D6C-B9AB-49D1-A101-1F262469AB2B}"/>
    <hyperlink ref="AA185" location="A125994010A" display="A125994010A" xr:uid="{DCC82EC6-04E0-4749-9E0F-09C3078DEED8}"/>
    <hyperlink ref="V186" location="A125997542V" display="A125997542V" xr:uid="{8F79B773-2DAB-4CCC-B9AF-BA622E11775D}"/>
    <hyperlink ref="W186" location="A126001142L" display="A126001142L" xr:uid="{F33144D5-6A6A-42F7-BEF8-61C917B1FBF3}"/>
    <hyperlink ref="X186" location="A125999342L" display="A125999342L" xr:uid="{E5DD8865-0839-4443-B123-E088353FD01A}"/>
    <hyperlink ref="Y186" location="A125992142T" display="A125992142T" xr:uid="{5A7B252B-C2C5-4B1F-A07C-623A33E1AB01}"/>
    <hyperlink ref="Z186" location="A125995742A" display="A125995742A" xr:uid="{E33C8F9C-F1A1-4491-8B32-8AE8DC91F842}"/>
    <hyperlink ref="AA186" location="A125993942J" display="A125993942J" xr:uid="{B0BCB9E3-581B-45FC-8C0C-8AE5BD7E1B58}"/>
    <hyperlink ref="V187" location="A125997614V" display="A125997614V" xr:uid="{521C21D9-6951-45FB-90DE-337A22F43C08}"/>
    <hyperlink ref="W187" location="A126001214L" display="A126001214L" xr:uid="{5092745D-559E-461A-BC85-8EA1D8931562}"/>
    <hyperlink ref="X187" location="A125999414L" display="A125999414L" xr:uid="{CA4CBCEE-E65E-492A-8278-05F88428293D}"/>
    <hyperlink ref="Y187" location="A125992214T" display="A125992214T" xr:uid="{CB0028C1-4014-4224-8966-9248369432B5}"/>
    <hyperlink ref="Z187" location="A125995814A" display="A125995814A" xr:uid="{20D25084-E4AF-4916-82ED-40D483349CBE}"/>
    <hyperlink ref="AA187" location="A125994014K" display="A125994014K" xr:uid="{EBBDAE06-7FA2-408D-86E1-BFD5A62DEA14}"/>
    <hyperlink ref="V188" location="A125997618C" display="A125997618C" xr:uid="{5A993644-6A38-4FD1-B275-B033E5CF0C63}"/>
    <hyperlink ref="W188" location="A126001218W" display="A126001218W" xr:uid="{B30B5A7C-BF93-49B0-A60F-D374F534E3EE}"/>
    <hyperlink ref="X188" location="A125999418W" display="A125999418W" xr:uid="{A0091AEF-1F68-4B03-BBE0-ECA1A364EFAA}"/>
    <hyperlink ref="Y188" location="A125992218A" display="A125992218A" xr:uid="{2FBF885F-5481-42E8-8ED0-2FDA0D63D14E}"/>
    <hyperlink ref="Z188" location="A125995818K" display="A125995818K" xr:uid="{D852CF5A-0B06-4C6C-8B80-B353DBFB2DF9}"/>
    <hyperlink ref="AA188" location="A125994018V" display="A125994018V" xr:uid="{4CC744DE-668C-4923-BE31-C197F306769B}"/>
    <hyperlink ref="V189" location="A125997546C" display="A125997546C" xr:uid="{6AB3A53D-906F-460F-8B01-694F3942B548}"/>
    <hyperlink ref="W189" location="A126001146W" display="A126001146W" xr:uid="{56E8048B-1577-4FFA-966F-0CBCDE2D26E7}"/>
    <hyperlink ref="X189" location="A125999346W" display="A125999346W" xr:uid="{962CE3D9-2149-400D-BE2D-D125CC7AE36E}"/>
    <hyperlink ref="Y189" location="A125992146A" display="A125992146A" xr:uid="{DDCA43CF-8F0A-4451-8DF3-F2148AF4DCE6}"/>
    <hyperlink ref="Z189" location="A125995746K" display="A125995746K" xr:uid="{AFE8E501-620B-45CD-BDF5-F6AE1E551059}"/>
    <hyperlink ref="AA189" location="A125993946T" display="A125993946T" xr:uid="{8E753E93-169B-42AF-9FF4-AB21A68AC2D5}"/>
    <hyperlink ref="V190" location="A125997550V" display="A125997550V" xr:uid="{B4599A9C-8DA7-4236-8744-98B07B06C57E}"/>
    <hyperlink ref="W190" location="A126001150L" display="A126001150L" xr:uid="{18CFA93F-0DE7-4EC7-9AD0-5F7BD679FBC5}"/>
    <hyperlink ref="X190" location="A125999350L" display="A125999350L" xr:uid="{528AD5DB-6799-43F7-A290-A07A69AFCB02}"/>
    <hyperlink ref="Y190" location="A125992150T" display="A125992150T" xr:uid="{D5DB077A-5769-41BC-8EB4-B50F228E4221}"/>
    <hyperlink ref="Z190" location="A125995750A" display="A125995750A" xr:uid="{FF432385-A5D8-48C5-BBEE-17AE8ABAF055}"/>
    <hyperlink ref="AA190" location="A125993950J" display="A125993950J" xr:uid="{C7CA020A-555F-4D1B-B5BB-5123B214C623}"/>
    <hyperlink ref="V191" location="A125997590L" display="A125997590L" xr:uid="{B98ACBEC-C1AC-458F-ABB5-6DB322CA4BD4}"/>
    <hyperlink ref="W191" location="A126001190F" display="A126001190F" xr:uid="{218EF76E-8BC0-41A1-95FC-21AE8F7F23CE}"/>
    <hyperlink ref="X191" location="A125999390F" display="A125999390F" xr:uid="{5160E256-BCCE-4713-821B-C00125E38C24}"/>
    <hyperlink ref="Y191" location="A125992190K" display="A125992190K" xr:uid="{7AE78E2E-668C-4B7F-8A93-2E566EBAB721}"/>
    <hyperlink ref="Z191" location="A125995790V" display="A125995790V" xr:uid="{E6C2387F-33C7-4D80-BD97-7AF0D9FBADA7}"/>
    <hyperlink ref="AA191" location="A125993990A" display="A125993990A" xr:uid="{72F8AE5B-D764-4733-A47A-D3DA41A89274}"/>
    <hyperlink ref="V192" location="A125997510A" display="A125997510A" xr:uid="{46BBC727-90ED-4900-96AC-C0FF0D12D1FA}"/>
    <hyperlink ref="W192" location="A126001110V" display="A126001110V" xr:uid="{431587FF-63BB-4DC8-A586-4DFE0EA67A4D}"/>
    <hyperlink ref="X192" location="A125999310V" display="A125999310V" xr:uid="{553A8EC3-E4BA-4AE8-8E38-98C61D87FDE4}"/>
    <hyperlink ref="Y192" location="A125992110X" display="A125992110X" xr:uid="{B4992BAA-0D90-4CAE-A30E-F4E9F9896E35}"/>
    <hyperlink ref="Z192" location="A125995710J" display="A125995710J" xr:uid="{5D55387A-B5A1-4424-AEF7-0B39F548B220}"/>
    <hyperlink ref="AA192" location="A125993910R" display="A125993910R" xr:uid="{F168CE9A-54D0-4015-A4F3-43F2BFF5D4CA}"/>
    <hyperlink ref="V193" location="A125997622V" display="A125997622V" xr:uid="{F5483861-B72A-4C78-A6D4-D916F2D1195C}"/>
    <hyperlink ref="W193" location="A126001222L" display="A126001222L" xr:uid="{416AC0CB-944A-4BA4-B731-31134271B01C}"/>
    <hyperlink ref="X193" location="A125999422L" display="A125999422L" xr:uid="{7596D519-A772-4AB3-955A-5ACAD2995D7A}"/>
    <hyperlink ref="Y193" location="A125992222T" display="A125992222T" xr:uid="{B33B4AF2-C809-4D5C-B25E-62D0863A4048}"/>
    <hyperlink ref="Z193" location="A125995822A" display="A125995822A" xr:uid="{3D4B9E8B-2475-435A-9995-8B688461F671}"/>
    <hyperlink ref="AA193" location="A125994022K" display="A125994022K" xr:uid="{B4DE0485-3175-4BD3-B511-E4ACA44C21A8}"/>
    <hyperlink ref="V195" location="A125997554C" display="A125997554C" xr:uid="{1E7FB167-7C85-4D15-8AD0-0CD6AB5554A4}"/>
    <hyperlink ref="W195" location="A126001154W" display="A126001154W" xr:uid="{BF826733-87BC-404F-ACC9-BB3212B9C4A3}"/>
    <hyperlink ref="X195" location="A125999354W" display="A125999354W" xr:uid="{DA2E9D1E-FBD4-4B7A-8ECE-89FD278823C7}"/>
    <hyperlink ref="Y195" location="A125992154A" display="A125992154A" xr:uid="{EEB767C7-CE4C-4367-A121-A8EAD519DB49}"/>
    <hyperlink ref="Z195" location="A125995754K" display="A125995754K" xr:uid="{B164B786-6CB9-463F-A43A-09D9115AB04C}"/>
    <hyperlink ref="AA195" location="A125993954T" display="A125993954T" xr:uid="{66CF04D1-5E00-4032-8AAB-54A793A61874}"/>
    <hyperlink ref="V196" location="A125997482C" display="A125997482C" xr:uid="{E4D3336A-93E0-424F-B3C9-F41A1A2EC07A}"/>
    <hyperlink ref="W196" location="A126001082W" display="A126001082W" xr:uid="{D3004D9F-8BA4-45FA-B4FA-FEEF86E29709}"/>
    <hyperlink ref="X196" location="A125999282W" display="A125999282W" xr:uid="{064FDC99-3147-4727-929C-351A0751DE23}"/>
    <hyperlink ref="Y196" location="A125992082A" display="A125992082A" xr:uid="{87ADC23E-DE6E-4A95-93B0-EB18EAE9C6A0}"/>
    <hyperlink ref="Z196" location="A125995682K" display="A125995682K" xr:uid="{1AC1A262-C035-4227-8870-BC6516C8FD1D}"/>
    <hyperlink ref="AA196" location="A125993882T" display="A125993882T" xr:uid="{F6A7F64B-7FB6-4D0B-9B25-3377D46F85E1}"/>
    <hyperlink ref="V197" location="A125997558L" display="A125997558L" xr:uid="{0767495E-8A3F-411C-B9DE-6A5D84CB7863}"/>
    <hyperlink ref="W197" location="A126001158F" display="A126001158F" xr:uid="{43D8638A-3ACE-498A-8645-50B33F282D0F}"/>
    <hyperlink ref="X197" location="A125999358F" display="A125999358F" xr:uid="{4A1D7C29-238C-4EF0-BE6E-8FE808FD8BD4}"/>
    <hyperlink ref="Y197" location="A125992158K" display="A125992158K" xr:uid="{FF9676AC-4DEB-45AE-8BA2-BA5C8C018EC9}"/>
    <hyperlink ref="Z197" location="A125995758V" display="A125995758V" xr:uid="{BA8BB250-DCA6-4A72-B1AD-56E422914A1A}"/>
    <hyperlink ref="AA197" location="A125993958A" display="A125993958A" xr:uid="{813496D5-BFD9-4041-8F2D-BDB4CC118F1A}"/>
    <hyperlink ref="V198" location="A125997562C" display="A125997562C" xr:uid="{7A172CBC-6950-44DD-83FE-7FD463B6F021}"/>
    <hyperlink ref="W198" location="A126001162W" display="A126001162W" xr:uid="{1C77066D-CF5F-406B-AE2C-194379B2CF8F}"/>
    <hyperlink ref="X198" location="A125999362W" display="A125999362W" xr:uid="{BC80760B-06B5-4FAF-8EE1-DE821B6C7B75}"/>
    <hyperlink ref="Y198" location="A125992162A" display="A125992162A" xr:uid="{8639E336-8412-42BE-8106-4CBD64704127}"/>
    <hyperlink ref="Z198" location="A125995762K" display="A125995762K" xr:uid="{A50BC2AD-9D62-421D-92A9-786EA3CF42E1}"/>
    <hyperlink ref="AA198" location="A125993962T" display="A125993962T" xr:uid="{826BCC56-B7CB-422B-B5ED-4A0D22C4AF45}"/>
    <hyperlink ref="V199" location="A125997634C" display="A125997634C" xr:uid="{68983C10-2477-42EB-B6F3-EEE735B1B61C}"/>
    <hyperlink ref="W199" location="A126001234W" display="A126001234W" xr:uid="{F3DED3DD-0626-4AAA-910F-505534BDF288}"/>
    <hyperlink ref="X199" location="A125999434W" display="A125999434W" xr:uid="{A43DD108-D907-4B7E-9A98-04C5F3477B7E}"/>
    <hyperlink ref="Y199" location="A125992234A" display="A125992234A" xr:uid="{FE5BCE75-CAF5-4E99-9F52-C006844F454E}"/>
    <hyperlink ref="Z199" location="A125995834K" display="A125995834K" xr:uid="{C410A400-0E16-4FEB-8F47-146A3EDD5F92}"/>
    <hyperlink ref="AA199" location="A125994034V" display="A125994034V" xr:uid="{222D6FAB-064D-43DB-9874-025E68CA7469}"/>
    <hyperlink ref="V200" location="A125997454V" display="A125997454V" xr:uid="{A681BB4C-8373-41B9-91FA-71B0FE24ACBD}"/>
    <hyperlink ref="W200" location="A126001054L" display="A126001054L" xr:uid="{A04FB3FE-9947-4D97-B374-3591341EDB8B}"/>
    <hyperlink ref="X200" location="A125999254L" display="A125999254L" xr:uid="{B147ADAF-AB1F-4660-8303-0C5BFEF11AC6}"/>
    <hyperlink ref="Y200" location="A125992054T" display="A125992054T" xr:uid="{E51C1635-5B77-43B9-B388-515DEAB8E6B6}"/>
    <hyperlink ref="Z200" location="A125995654A" display="A125995654A" xr:uid="{7A79F530-919B-4F67-A2EF-E582DA5FDC14}"/>
    <hyperlink ref="AA200" location="A125993854J" display="A125993854J" xr:uid="{12688E4C-B1A5-4181-9C3A-AC73125F0E78}"/>
    <hyperlink ref="V201" location="A125997626C" display="A125997626C" xr:uid="{19B6A4A3-835E-45E4-89B3-5E4D84F0BF69}"/>
    <hyperlink ref="W201" location="A126001226W" display="A126001226W" xr:uid="{3E4377C4-1BEF-46DC-82D1-B3BE3F45EA1B}"/>
    <hyperlink ref="X201" location="A125999426W" display="A125999426W" xr:uid="{721FA144-0239-484D-B58E-9A9BD447BB71}"/>
    <hyperlink ref="Y201" location="A125992226A" display="A125992226A" xr:uid="{057537EC-0268-47BC-AB31-BB6CA3F52A3E}"/>
    <hyperlink ref="Z201" location="A125995826K" display="A125995826K" xr:uid="{AE269D72-53DA-4940-B863-98BF6748E40D}"/>
    <hyperlink ref="AA201" location="A125994026V" display="A125994026V" xr:uid="{42960EEA-7D18-4EE5-ADAE-390ABBBA0655}"/>
    <hyperlink ref="V202" location="A125997630V" display="A125997630V" xr:uid="{EB453B93-1B66-4821-A6DE-33F81E791781}"/>
    <hyperlink ref="W202" location="A126001230L" display="A126001230L" xr:uid="{36C423D1-9FD9-48D0-823E-9B63046F355A}"/>
    <hyperlink ref="X202" location="A125999430L" display="A125999430L" xr:uid="{128CEE41-D655-4545-A402-38CAD3E0593D}"/>
    <hyperlink ref="Y202" location="A125992230T" display="A125992230T" xr:uid="{D4345951-1EE7-4202-9033-4255E73C56C9}"/>
    <hyperlink ref="Z202" location="A125995830A" display="A125995830A" xr:uid="{26681B38-10C9-4CA3-9131-75649D653F78}"/>
    <hyperlink ref="AA202" location="A125994030K" display="A125994030K" xr:uid="{5D5D40B9-A50E-408F-A321-126CA7077439}"/>
    <hyperlink ref="V203" location="A125997458C" display="A125997458C" xr:uid="{44DA3F48-CC01-4998-A087-69684C60CFEF}"/>
    <hyperlink ref="W203" location="A126001058W" display="A126001058W" xr:uid="{6BCA2066-0583-4EEA-AB35-C06357C5966E}"/>
    <hyperlink ref="X203" location="A125999258W" display="A125999258W" xr:uid="{25B12BF6-E401-4081-A28B-D8706E032703}"/>
    <hyperlink ref="Y203" location="A125992058A" display="A125992058A" xr:uid="{EBBE2EED-F25E-4DFA-B6C9-E41CD929DDCA}"/>
    <hyperlink ref="Z203" location="A125995658K" display="A125995658K" xr:uid="{696F93B1-38B5-4369-B374-04F2A48730F1}"/>
    <hyperlink ref="AA203" location="A125993858T" display="A125993858T" xr:uid="{48E6CAA9-502B-497A-A073-6FD0B4BD480E}"/>
    <hyperlink ref="V204" location="A125997514K" display="A125997514K" xr:uid="{7FC25E66-0BBE-4364-902F-3817D40B16F7}"/>
    <hyperlink ref="W204" location="A126001114C" display="A126001114C" xr:uid="{E0867905-1DA9-4254-B99E-B77973EE15BD}"/>
    <hyperlink ref="X204" location="A125999314C" display="A125999314C" xr:uid="{74AFC389-976E-4CE0-A865-8AFB89BBB348}"/>
    <hyperlink ref="Y204" location="A125992114J" display="A125992114J" xr:uid="{DDDC815F-1B51-4AA1-8980-D08E20469B2B}"/>
    <hyperlink ref="Z204" location="A125995714T" display="A125995714T" xr:uid="{154DA1CF-D99C-420C-95B0-44AF2655A321}"/>
    <hyperlink ref="AA204" location="A125993914X" display="A125993914X" xr:uid="{22918C7E-6312-4D33-B3D2-C8A407D429B0}"/>
    <hyperlink ref="V205" location="A125997566L" display="A125997566L" xr:uid="{5C120685-4582-407D-AA51-473A36BECA06}"/>
    <hyperlink ref="W205" location="A126001166F" display="A126001166F" xr:uid="{335A295D-860A-461C-96C9-53843CDA4D8C}"/>
    <hyperlink ref="X205" location="A125999366F" display="A125999366F" xr:uid="{64DA3A03-BB55-41FC-A859-C65D8B9F7EB7}"/>
    <hyperlink ref="Y205" location="A125992166K" display="A125992166K" xr:uid="{675D6FC9-E353-4D2A-8A32-783CF29A1BB8}"/>
    <hyperlink ref="Z205" location="A125995766V" display="A125995766V" xr:uid="{4E7A7737-1AB9-4CF9-81C3-B2838F61578A}"/>
    <hyperlink ref="AA205" location="A125993966A" display="A125993966A" xr:uid="{8B3FEF63-037E-4A01-AC2D-A0EDEFA4DB7C}"/>
    <hyperlink ref="V206" location="A125997638L" display="A125997638L" xr:uid="{D9C9F98A-9ECC-43C5-B1FB-B085CE80D44A}"/>
    <hyperlink ref="W206" location="A126001238F" display="A126001238F" xr:uid="{A8060643-4159-40F6-B531-F9CCD298D2F8}"/>
    <hyperlink ref="X206" location="A125999438F" display="A125999438F" xr:uid="{F11AC77D-F46A-407A-9524-FE8EE9058C0C}"/>
    <hyperlink ref="Y206" location="A125992238K" display="A125992238K" xr:uid="{5C4B088D-1A6B-4CA8-ACD7-1BAB272A6C32}"/>
    <hyperlink ref="Z206" location="A125995838V" display="A125995838V" xr:uid="{659B7BFC-1EAF-47E5-ACEB-9082A9B3BFF0}"/>
    <hyperlink ref="AA206" location="A125994038C" display="A125994038C" xr:uid="{648127D9-B7F4-4650-BE80-F193FB8B7D18}"/>
    <hyperlink ref="V208" location="A125997462V" display="A125997462V" xr:uid="{E320DA93-F8C2-45FA-9C70-9B6E800A7B10}"/>
    <hyperlink ref="W208" location="A126001062L" display="A126001062L" xr:uid="{4D1E9470-3EF9-404C-ACE3-66E934B5AEC0}"/>
    <hyperlink ref="X208" location="A125999262L" display="A125999262L" xr:uid="{4736B9F0-65C1-4623-9EF5-60A9F093E6F5}"/>
    <hyperlink ref="V209" location="A125997594W" display="A125997594W" xr:uid="{9D07CFAC-D625-4376-A29C-DBE0FB06711D}"/>
    <hyperlink ref="W209" location="A126001194R" display="A126001194R" xr:uid="{2EDBB3CA-F2C8-4759-9D19-626707669E8D}"/>
    <hyperlink ref="X209" location="A125999394R" display="A125999394R" xr:uid="{8AF63AA6-E1ED-44E4-8143-7FBB9DB78F3A}"/>
    <hyperlink ref="Y209" location="A125992194V" display="A125992194V" xr:uid="{492EA792-F945-4B52-8A0B-5E21E60FFFD2}"/>
    <hyperlink ref="Z209" location="A125995794C" display="A125995794C" xr:uid="{1C66BE02-D9AF-47E9-92B7-F40CB3972AB1}"/>
    <hyperlink ref="AA209" location="A125993994K" display="A125993994K" xr:uid="{05BE659B-6624-46DE-9305-312CA8D91FD5}"/>
    <hyperlink ref="V210" location="A125997598F" display="A125997598F" xr:uid="{EE18426F-95E6-47D4-938E-89BB88189456}"/>
    <hyperlink ref="W210" location="A126001198X" display="A126001198X" xr:uid="{242047E3-61CD-447A-AEBB-FEB3C0A4E0BA}"/>
    <hyperlink ref="X210" location="A125999398X" display="A125999398X" xr:uid="{D9C1A193-BA1D-436D-BFD9-2EFE72AD9E36}"/>
    <hyperlink ref="Y210" location="A125992198C" display="A125992198C" xr:uid="{8AB34334-7E89-437E-A4F0-61BBBF3E4C19}"/>
    <hyperlink ref="Z210" location="A125995798L" display="A125995798L" xr:uid="{00D88FEF-7E86-4A33-BD97-D463B06042B1}"/>
    <hyperlink ref="AA210" location="A125993998V" display="A125993998V" xr:uid="{6632BBF4-8A24-416A-86D7-0EBA500C8833}"/>
    <hyperlink ref="V211" location="A125997494L" display="A125997494L" xr:uid="{D164E4EB-138A-4E4A-AE67-89B5A95155FE}"/>
    <hyperlink ref="W211" location="A126001094F" display="A126001094F" xr:uid="{EF1E8153-9888-4298-AE74-94258756E62C}"/>
    <hyperlink ref="X211" location="A125999294F" display="A125999294F" xr:uid="{FF2A818C-AFFC-4DDD-92BF-564A84F1F3F2}"/>
    <hyperlink ref="Y211" location="A125992094K" display="A125992094K" xr:uid="{6714F02B-6CB6-43B7-838D-CE623181E22A}"/>
    <hyperlink ref="Z211" location="A125995694V" display="A125995694V" xr:uid="{8E302A79-4F3C-4DE6-B0F7-5D7D289710D1}"/>
    <hyperlink ref="AA211" location="A125993894A" display="A125993894A" xr:uid="{CECE6E58-7823-404B-B93F-9B08CF9CD1C2}"/>
    <hyperlink ref="V212" location="A125997466C" display="A125997466C" xr:uid="{0570F024-101E-454C-A286-599602A27D46}"/>
    <hyperlink ref="W212" location="A126001066W" display="A126001066W" xr:uid="{7AB06174-4BF3-41FB-9C3D-643CBE3575BC}"/>
    <hyperlink ref="X212" location="A125999266W" display="A125999266W" xr:uid="{4C94E9C5-78DA-49BB-8705-FC0088C8543A}"/>
    <hyperlink ref="Y212" location="A125992066A" display="A125992066A" xr:uid="{2B57A9BB-5EB4-43E1-B8CF-D8B353D6CFED}"/>
    <hyperlink ref="Z212" location="A125995666K" display="A125995666K" xr:uid="{F5B5FD86-B534-457E-82F6-C0FDA4F336B1}"/>
    <hyperlink ref="AA212" location="A125993866T" display="A125993866T" xr:uid="{34985AFE-5AB4-4EF8-9320-93D8EA29DC27}"/>
    <hyperlink ref="Y214" location="A125992118T" display="A125992118T" xr:uid="{0E145A80-89E4-4819-9486-CD58BC0958B0}"/>
    <hyperlink ref="Z214" location="A125995718A" display="A125995718A" xr:uid="{B7514CEF-199B-4B7B-8E64-5F281704F0AF}"/>
    <hyperlink ref="AA214" location="A125993918J" display="A125993918J" xr:uid="{4B04E6E4-D030-4E65-BB8D-19BBF6C44CA7}"/>
    <hyperlink ref="V215" location="A125997486L" display="A125997486L" xr:uid="{1BE7910C-0115-4FFE-87E0-24BE84803F84}"/>
    <hyperlink ref="W215" location="A126001086F" display="A126001086F" xr:uid="{841DCC39-B623-4A8E-9BBC-017D5D6BB8B8}"/>
    <hyperlink ref="X215" location="A125999286F" display="A125999286F" xr:uid="{898A0A14-AC3E-4FD8-94E1-196FBB7E9574}"/>
    <hyperlink ref="Y215" location="A125992086K" display="A125992086K" xr:uid="{84DABA3D-821D-47C1-A6F5-05CD8B82A1CB}"/>
    <hyperlink ref="Z215" location="A125995686V" display="A125995686V" xr:uid="{8688BD66-E874-4272-9BFB-18E22E605F0B}"/>
    <hyperlink ref="AA215" location="A125993886A" display="A125993886A" xr:uid="{3CCB5B31-3386-4146-AD0F-934CCA3575CC}"/>
    <hyperlink ref="V216" location="A125997522K" display="A125997522K" xr:uid="{9E436EBC-A6E1-4194-891C-597F2D107A13}"/>
    <hyperlink ref="W216" location="A126001122C" display="A126001122C" xr:uid="{FDCC6275-21B6-4CFA-84F5-A5AC2356DB51}"/>
    <hyperlink ref="X216" location="A125999322C" display="A125999322C" xr:uid="{E6389748-E539-4434-B792-D7DF528F3840}"/>
    <hyperlink ref="Y216" location="A125992122J" display="A125992122J" xr:uid="{7B7322B5-D01F-4211-B984-B6AF31D539A5}"/>
    <hyperlink ref="Z216" location="A125995722T" display="A125995722T" xr:uid="{E2DA5683-67C5-41F6-B0C4-C528CF4FAFDD}"/>
    <hyperlink ref="AA216" location="A125993922X" display="A125993922X" xr:uid="{21F4DD99-220F-4F68-B686-465AF0144004}"/>
    <hyperlink ref="V217" location="A125997498W" display="A125997498W" xr:uid="{7EDD97A3-EC9C-44DC-9602-888CD9D0ABBE}"/>
    <hyperlink ref="W217" location="A126001098R" display="A126001098R" xr:uid="{2EFB3E4F-37DF-4B5B-AB8C-A1F6C2FE8FA1}"/>
    <hyperlink ref="X217" location="A125999298R" display="A125999298R" xr:uid="{B22747A0-E4D3-44C0-8248-FFAA7BF2CE20}"/>
    <hyperlink ref="Y217" location="A125992098V" display="A125992098V" xr:uid="{8DB426BA-B21A-4857-8134-7C72B3345685}"/>
    <hyperlink ref="Z217" location="A125995698C" display="A125995698C" xr:uid="{4F00DE61-E167-4869-8A0F-DB5717A71915}"/>
    <hyperlink ref="AA217" location="A125993898K" display="A125993898K" xr:uid="{4126E7C9-A859-476F-A6D6-BBD2209BACA6}"/>
    <hyperlink ref="V218" location="A125997526V" display="A125997526V" xr:uid="{4DED760E-EA34-4A95-B4C7-449BA0DED11C}"/>
    <hyperlink ref="W218" location="A126001126L" display="A126001126L" xr:uid="{C5937CC8-E745-471B-B3A0-B957FC6640D9}"/>
    <hyperlink ref="X218" location="A125999326L" display="A125999326L" xr:uid="{0AF41434-E4A5-4973-ACC5-71D74A6E5C3E}"/>
    <hyperlink ref="Y218" location="A125992126T" display="A125992126T" xr:uid="{8A1B5442-C515-4282-B01B-21BEF726ABB4}"/>
    <hyperlink ref="Z218" location="A125995726A" display="A125995726A" xr:uid="{F549C0B4-9FAB-4D25-8BF2-474A1591FA48}"/>
    <hyperlink ref="AA218" location="A125993926J" display="A125993926J" xr:uid="{2ED39454-8C34-4F3F-84BA-3538F756350C}"/>
    <hyperlink ref="V219" location="A125997570C" display="A125997570C" xr:uid="{637E3248-C670-424D-86F5-D407CAD64AE0}"/>
    <hyperlink ref="W219" location="A126001170W" display="A126001170W" xr:uid="{35F285EE-B344-41A7-8A30-50020A533B37}"/>
    <hyperlink ref="X219" location="A125999370W" display="A125999370W" xr:uid="{8A999B13-6B23-4DD6-BC2D-FD81BC675ED9}"/>
    <hyperlink ref="Y219" location="A125992170A" display="A125992170A" xr:uid="{989A0D61-364F-4BD5-8775-30CC819651CD}"/>
    <hyperlink ref="Z219" location="A125995770K" display="A125995770K" xr:uid="{594CE3A1-FBF2-4B9C-A79E-3D4280FACC7D}"/>
    <hyperlink ref="AA219" location="A125993970T" display="A125993970T" xr:uid="{2EE390F9-FD84-4ED5-9C61-1BC133E9B9CB}"/>
    <hyperlink ref="V220" location="A125997530K" display="A125997530K" xr:uid="{7977A5E5-0BD7-48C5-B6ED-30F3C00CB8DB}"/>
    <hyperlink ref="W220" location="A126001130C" display="A126001130C" xr:uid="{838D61D5-C1E0-4982-8A12-F57989606F3C}"/>
    <hyperlink ref="X220" location="A125999330C" display="A125999330C" xr:uid="{B00780A5-8809-48CD-80CF-5FCD5E64238D}"/>
    <hyperlink ref="Y220" location="A125992130J" display="A125992130J" xr:uid="{12D1449F-A728-4F58-9633-F34FF79FE3CC}"/>
    <hyperlink ref="Z220" location="A125995730T" display="A125995730T" xr:uid="{EE45634F-46C4-4369-9FF7-BFE38D6A6544}"/>
    <hyperlink ref="AA220" location="A125993930X" display="A125993930X" xr:uid="{1B767E56-8FFF-45A9-8BD7-CE4BD04DD51A}"/>
    <hyperlink ref="V221" location="A125997502A" display="A125997502A" xr:uid="{B808EA9E-8E92-4531-B234-D8752B2F6179}"/>
    <hyperlink ref="W221" location="A126001102V" display="A126001102V" xr:uid="{159F14F4-2208-4C5F-988B-3B417C2DFC61}"/>
    <hyperlink ref="X221" location="A125999302V" display="A125999302V" xr:uid="{B8D993B8-3A48-4E14-AE66-69DABF5A626D}"/>
    <hyperlink ref="Y221" location="A125992102X" display="A125992102X" xr:uid="{C22995A5-2539-4526-9369-5F27D93F806C}"/>
    <hyperlink ref="Z221" location="A125995702J" display="A125995702J" xr:uid="{0394354E-F95E-4FB2-81A1-BEE20057C8B3}"/>
    <hyperlink ref="AA221" location="A125993902R" display="A125993902R" xr:uid="{EAE48C98-82F7-4107-95E8-5C21E6B6E330}"/>
    <hyperlink ref="V222" location="A125997602K" display="A125997602K" xr:uid="{3E1F93C2-2DA1-4E21-AD2E-9EC114B0DA32}"/>
    <hyperlink ref="W222" location="A126001202C" display="A126001202C" xr:uid="{FE85DEFC-C3F4-4EC8-8FCD-46258F1B78C8}"/>
    <hyperlink ref="X222" location="A125999402C" display="A125999402C" xr:uid="{C7913D3D-2CC5-4740-9BB2-6448C193B726}"/>
    <hyperlink ref="Y222" location="A125992202J" display="A125992202J" xr:uid="{049BA444-8BE3-4538-94C8-2B3E0AE27BA2}"/>
    <hyperlink ref="Z222" location="A125995802T" display="A125995802T" xr:uid="{EEBB1F6A-B7FB-44A4-9BA5-2D9DF5D136F4}"/>
    <hyperlink ref="AA222" location="A125994002A" display="A125994002A" xr:uid="{95E58094-55DA-4FDE-B472-2A96E39CB9DB}"/>
    <hyperlink ref="V223" location="A125997574L" display="A125997574L" xr:uid="{D271B3F9-3F19-4FA1-8992-890F8D0E78F2}"/>
    <hyperlink ref="W223" location="A126001174F" display="A126001174F" xr:uid="{14D6A29E-015E-4D3D-9160-DC9F89600069}"/>
    <hyperlink ref="X223" location="A125999374F" display="A125999374F" xr:uid="{F1E68AC9-6514-41F6-92CD-697770524103}"/>
    <hyperlink ref="Y223" location="A125992174K" display="A125992174K" xr:uid="{37DA7AAB-4C9A-4466-B724-A9CAAC607287}"/>
    <hyperlink ref="Z223" location="A125995774V" display="A125995774V" xr:uid="{282C994E-F924-4EF0-A5C9-B825CF9B31D1}"/>
    <hyperlink ref="AA223" location="A125993974A" display="A125993974A" xr:uid="{194A7748-DE50-4D33-A624-D3C0B5350C73}"/>
    <hyperlink ref="V224" location="A125997578W" display="A125997578W" xr:uid="{6DB93BDC-DDDD-48F0-AA6F-7F628C43B549}"/>
    <hyperlink ref="W224" location="A126001178R" display="A126001178R" xr:uid="{23CBECDF-EC5F-465A-9241-0B326B2B682C}"/>
    <hyperlink ref="X224" location="A125999378R" display="A125999378R" xr:uid="{4DC26116-74CB-4FA9-B2D2-525DEED59BC0}"/>
    <hyperlink ref="Y224" location="A125992178V" display="A125992178V" xr:uid="{CDBB5218-1019-4592-B6A2-8BAFFC89B3A8}"/>
    <hyperlink ref="Z224" location="A125995778C" display="A125995778C" xr:uid="{FC7429E4-E0B6-40DB-B437-2C112CA41BC8}"/>
    <hyperlink ref="AA224" location="A125993978K" display="A125993978K" xr:uid="{3E447C8D-2E93-40E6-B486-C6AA1793435E}"/>
    <hyperlink ref="V225" location="A125997642C" display="A125997642C" xr:uid="{54072257-AA80-4664-8B7C-5B8D1FDF068A}"/>
    <hyperlink ref="W225" location="A126001242W" display="A126001242W" xr:uid="{49D11E3C-DDEB-4BDA-894B-AA21CF08D29F}"/>
    <hyperlink ref="X225" location="A125999442W" display="A125999442W" xr:uid="{92C54FEC-FD53-4081-890A-2F4BFF698EDF}"/>
    <hyperlink ref="Y225" location="A125992242A" display="A125992242A" xr:uid="{F8DA3303-A1ED-4906-8289-49E5330080AE}"/>
    <hyperlink ref="Z225" location="A125995842K" display="A125995842K" xr:uid="{9F0671E3-919C-4305-999F-2D5C8579ADE9}"/>
    <hyperlink ref="AA225" location="A125994042V" display="A125994042V" xr:uid="{191F7046-6DBB-4F1B-9515-8C374DBFEE53}"/>
    <hyperlink ref="V226" location="A125997470V" display="A125997470V" xr:uid="{529337B0-F6FB-43A2-BDF8-ED2B83D39B61}"/>
    <hyperlink ref="W226" location="A126001070L" display="A126001070L" xr:uid="{079F10E8-E9D9-4E5B-9E95-887824C2AE65}"/>
    <hyperlink ref="X226" location="A125999270L" display="A125999270L" xr:uid="{3435D289-EE45-4171-BFEB-4F12E430B944}"/>
    <hyperlink ref="Y226" location="A125992070T" display="A125992070T" xr:uid="{C618F6A7-ACFE-4746-B072-55FEA4A46EAE}"/>
    <hyperlink ref="Z226" location="A125995670A" display="A125995670A" xr:uid="{5359C844-5F75-4409-AE96-792515ED23D1}"/>
    <hyperlink ref="AA226" location="A125993870J" display="A125993870J" xr:uid="{54ECD4B0-8211-4D5A-B67F-4E9261EFEE31}"/>
    <hyperlink ref="V228" location="A125997534V" display="A125997534V" xr:uid="{5F9E3F35-163D-4606-BA6F-1E567F53B41A}"/>
    <hyperlink ref="W228" location="A126001134L" display="A126001134L" xr:uid="{F1DB9936-194C-406C-B58A-A58E427066AE}"/>
    <hyperlink ref="X228" location="A125999334L" display="A125999334L" xr:uid="{C5357ACB-BFF2-4647-B6DE-72FB26F85E7F}"/>
    <hyperlink ref="Y228" location="A125992134T" display="A125992134T" xr:uid="{6521F0E6-B1E6-4C1E-98D4-D9511CD4AE67}"/>
    <hyperlink ref="Z228" location="A125995734A" display="A125995734A" xr:uid="{53273D60-BC28-4E65-A9B7-CE7668FCF63B}"/>
    <hyperlink ref="AA228" location="A125993934J" display="A125993934J" xr:uid="{9784A111-F1AB-4D5F-B4A2-5A0330FC0F57}"/>
    <hyperlink ref="V229" location="A125997490C" display="A125997490C" xr:uid="{1B44E463-6D7C-4014-8E14-3F1D9C3C75BD}"/>
    <hyperlink ref="W229" location="A126001090W" display="A126001090W" xr:uid="{0F0C3D4A-CEEB-4B2D-B57E-C8709D70BB8C}"/>
    <hyperlink ref="X229" location="A125999290W" display="A125999290W" xr:uid="{EAE23984-810A-407D-AC22-D1C5E1942084}"/>
    <hyperlink ref="Y229" location="A125992090A" display="A125992090A" xr:uid="{394A732B-0DBB-4C91-8210-96C56FA1D997}"/>
    <hyperlink ref="Z229" location="A125995690K" display="A125995690K" xr:uid="{69CACEB3-0668-4BDA-AC98-5A528A814F72}"/>
    <hyperlink ref="AA229" location="A125993890T" display="A125993890T" xr:uid="{C1837B5A-12EA-40E5-AF97-31D81A32592C}"/>
    <hyperlink ref="V230" location="A125997582L" display="A125997582L" xr:uid="{979AAECF-0F45-46C9-B3DD-4AE8D88452DD}"/>
    <hyperlink ref="W230" location="A126001182F" display="A126001182F" xr:uid="{6E13606F-82C4-48B8-818C-DC90E1B798CA}"/>
    <hyperlink ref="X230" location="A125999382F" display="A125999382F" xr:uid="{2EBE98C4-C052-48EF-9ED8-3DB9F20447AA}"/>
    <hyperlink ref="Y230" location="A125992182K" display="A125992182K" xr:uid="{362F2A87-A8CA-4B47-B747-005FA594D6CD}"/>
    <hyperlink ref="Z230" location="A125995782V" display="A125995782V" xr:uid="{8027892D-2EAF-4872-BB56-2DB0CA54AE5A}"/>
    <hyperlink ref="AA230" location="A125993982A" display="A125993982A" xr:uid="{DDA8E6C5-E569-459F-9616-9E914955A0B1}"/>
    <hyperlink ref="V231" location="A125997586W" display="A125997586W" xr:uid="{65AB43EA-78E3-4A05-B125-F257DFB24AF9}"/>
    <hyperlink ref="W231" location="A126001186R" display="A126001186R" xr:uid="{03B5E8ED-812F-4EBF-BCE5-5804C6E7739A}"/>
    <hyperlink ref="X231" location="A125999386R" display="A125999386R" xr:uid="{25CB6760-D7E7-4FA4-A1EC-5522358B8369}"/>
    <hyperlink ref="Y231" location="A125992186V" display="A125992186V" xr:uid="{AC9E1182-07DC-420D-B4CC-FAFBFD575659}"/>
    <hyperlink ref="Z231" location="A125995786C" display="A125995786C" xr:uid="{297235E5-0B8B-47A8-92A0-9BE2FDEE8A3F}"/>
    <hyperlink ref="AA231" location="A125993986K" display="A125993986K" xr:uid="{84D42C84-1C22-4752-8F0C-957BC3539019}"/>
    <hyperlink ref="V232" location="A125997506K" display="A125997506K" xr:uid="{756103C5-081B-4DA3-AE7F-296132568C7C}"/>
    <hyperlink ref="W232" location="A126001106C" display="A126001106C" xr:uid="{584AABBF-3603-41BB-A5E2-D77E0F911EBE}"/>
    <hyperlink ref="X232" location="A125999306C" display="A125999306C" xr:uid="{2084084B-E8B5-435E-BE53-5D34C09CC93C}"/>
    <hyperlink ref="Y232" location="A125992106J" display="A125992106J" xr:uid="{F1C0E7B7-574B-48C8-9199-1C03B60D456C}"/>
    <hyperlink ref="Z232" location="A125995706T" display="A125995706T" xr:uid="{DF53D7BA-E681-4D32-AC1C-5C5A8F5C0EF2}"/>
    <hyperlink ref="AA232" location="A125993906X" display="A125993906X" xr:uid="{59919E4E-EF97-4516-8B7B-A8F03D26DA31}"/>
    <hyperlink ref="V233" location="A125997474C" display="A125997474C" xr:uid="{BB1A5EC2-C6FF-4AB3-BAB7-81F2D2CCCC5F}"/>
    <hyperlink ref="W233" location="A126001074W" display="A126001074W" xr:uid="{75DFD53A-8BBD-42E9-A31F-D6842979049B}"/>
    <hyperlink ref="X233" location="A125999274W" display="A125999274W" xr:uid="{B4CF53C3-13ED-4B8F-911B-61DDF5CFDF7D}"/>
    <hyperlink ref="Y233" location="A125992074A" display="A125992074A" xr:uid="{452E750A-8E19-40E9-8DA7-F753681DE085}"/>
    <hyperlink ref="Z233" location="A125995674K" display="A125995674K" xr:uid="{150B8C5B-952C-4E12-8B59-AC48869E67B0}"/>
    <hyperlink ref="AA233" location="A125993874T" display="A125993874T" xr:uid="{52C18AB4-37FC-4677-A811-4ADA2D611E66}"/>
    <hyperlink ref="V234" location="A125997646L" display="A125997646L" xr:uid="{848FDE71-1254-4A63-8B01-CB528448BE82}"/>
    <hyperlink ref="W234" location="A126001246F" display="A126001246F" xr:uid="{008347C3-0A02-4093-A02C-6AB200E8BDD3}"/>
    <hyperlink ref="X234" location="A125999446F" display="A125999446F" xr:uid="{C6A1D0C1-7409-4394-A308-34EDC0D920BA}"/>
    <hyperlink ref="Y234" location="A125992246K" display="A125992246K" xr:uid="{4444E760-A1AE-4C45-8E23-952A3B226E46}"/>
    <hyperlink ref="Z234" location="A125995846V" display="A125995846V" xr:uid="{C670E93C-E950-4896-973E-C2FC47948F8E}"/>
    <hyperlink ref="AA234" location="A125994046C" display="A125994046C" xr:uid="{BDFC52C5-6C26-4DE9-9C5F-7E1713B36BC1}"/>
    <hyperlink ref="V235" location="A125997538C" display="A125997538C" xr:uid="{28B0DCB0-F130-46E7-9993-7884CD51B778}"/>
    <hyperlink ref="W235" location="A126001138W" display="A126001138W" xr:uid="{7B29AEF6-A239-4B97-B1B4-7B319376300E}"/>
    <hyperlink ref="X235" location="A125999338W" display="A125999338W" xr:uid="{CCEDD43E-792D-4B93-BF7F-62A050884EB4}"/>
    <hyperlink ref="Y235" location="A125992138A" display="A125992138A" xr:uid="{C2901984-CD58-4D11-B436-75A450749A76}"/>
    <hyperlink ref="Z235" location="A125995738K" display="A125995738K" xr:uid="{4335611A-AF2E-4717-B1C4-370D157C0B88}"/>
    <hyperlink ref="AA235" location="A125993938T" display="A125993938T" xr:uid="{C1636F40-C672-4291-BC88-8903ACE44000}"/>
    <hyperlink ref="V236" location="A125997606V" display="A125997606V" xr:uid="{5D801CE4-753F-4768-8287-10280417610F}"/>
    <hyperlink ref="W236" location="A126001206L" display="A126001206L" xr:uid="{EC0087BF-650D-4846-A583-89C2CA699AEC}"/>
    <hyperlink ref="X236" location="A125999406L" display="A125999406L" xr:uid="{5163E5A3-C113-47DF-955C-3FED4989C57B}"/>
    <hyperlink ref="Y236" location="A125992206T" display="A125992206T" xr:uid="{701CAD6E-B4C5-40B8-ABB8-BAEAEB4DE6D4}"/>
    <hyperlink ref="Z236" location="A125995806A" display="A125995806A" xr:uid="{510C52E0-2223-465C-91B9-E63F008C2953}"/>
    <hyperlink ref="AA236" location="A125994006K" display="A125994006K" xr:uid="{9031530B-0CCC-4BDA-B1CF-4F92EA62D3B1}"/>
    <hyperlink ref="V237" location="A125997650C" display="A125997650C" xr:uid="{5FE4AB99-367D-4902-A90D-CD2B379485B7}"/>
    <hyperlink ref="W237" location="A126001250W" display="A126001250W" xr:uid="{1DD45686-3246-42C7-8C82-C41C3DF16DBA}"/>
    <hyperlink ref="X237" location="A125999450W" display="A125999450W" xr:uid="{C53A7083-A77B-4811-9CD6-6CAC876DF1DF}"/>
    <hyperlink ref="Y237" location="A125992250A" display="A125992250A" xr:uid="{ECD46468-84F3-4EB4-8874-535CB109C69A}"/>
    <hyperlink ref="Z237" location="A125995850K" display="A125995850K" xr:uid="{C7C79772-0166-4CF2-BFB1-DE73276442D6}"/>
    <hyperlink ref="AA237" location="A125994050V" display="A125994050V" xr:uid="{1F0787B3-8414-4FB7-B488-F8BCE8C0DFCD}"/>
    <hyperlink ref="AB238" location="A125997678F" display="A125997678F" xr:uid="{D6F3623C-88A2-4794-A327-18818AFBEC30}"/>
    <hyperlink ref="AC238" location="A126001278X" display="A126001278X" xr:uid="{CC831CF6-E295-4DB3-9F1B-683C530E68FE}"/>
    <hyperlink ref="AD238" location="A125999478X" display="A125999478X" xr:uid="{21484229-18CF-4F0C-8C1D-D335DEA5B4D0}"/>
    <hyperlink ref="AE238" location="A125992278C" display="A125992278C" xr:uid="{80AAA5A8-4575-4421-AFC0-1D8D5192936F}"/>
    <hyperlink ref="AF238" location="A125995878L" display="A125995878L" xr:uid="{E60B557F-9220-4A96-8D1D-3AE4F4DA1957}"/>
    <hyperlink ref="AG238" location="A125994078W" display="A125994078W" xr:uid="{4A8444FB-C271-4295-9FC0-9834F25EF947}"/>
    <hyperlink ref="AB185" location="A125997810C" display="A125997810C" xr:uid="{3ED04448-826C-4710-9FA7-C3A752D74CDB}"/>
    <hyperlink ref="AC185" location="A126001410W" display="A126001410W" xr:uid="{5296AEF1-3943-4E26-A184-D179D081759B}"/>
    <hyperlink ref="AD185" location="A125999610W" display="A125999610W" xr:uid="{2954299D-E808-4DCF-86C8-E2ADD8ADB0CF}"/>
    <hyperlink ref="AE185" location="A125992410A" display="A125992410A" xr:uid="{15867912-FBC5-461A-93D6-D2D395E78702}"/>
    <hyperlink ref="AF185" location="A125996010L" display="A125996010L" xr:uid="{31079994-25C1-42AD-B444-6899FF302FAF}"/>
    <hyperlink ref="AG185" location="A125994210V" display="A125994210V" xr:uid="{85D3BEC5-852A-4F5E-979A-5847B8634B10}"/>
    <hyperlink ref="AB186" location="A125997742L" display="A125997742L" xr:uid="{C4947A23-0A49-493A-856D-BD34B5D329EB}"/>
    <hyperlink ref="AC186" location="A126001342F" display="A126001342F" xr:uid="{84D93711-5267-489E-B4FA-A918A117D4F7}"/>
    <hyperlink ref="AD186" location="A125999542F" display="A125999542F" xr:uid="{720D0914-2616-436F-82D2-7982CF1A0AD1}"/>
    <hyperlink ref="AE186" location="A125992342K" display="A125992342K" xr:uid="{CC5309E9-988F-48A6-8B1D-3FB7E3B6B4B4}"/>
    <hyperlink ref="AF186" location="A125995942V" display="A125995942V" xr:uid="{68623669-64AF-4BBE-8D94-DC7E482AF7C2}"/>
    <hyperlink ref="AG186" location="A125994142C" display="A125994142C" xr:uid="{831DE830-9FF5-475B-B3E4-8C02623FA929}"/>
    <hyperlink ref="AB187" location="A125997814L" display="A125997814L" xr:uid="{92514911-0707-416F-9356-B57590FD1A37}"/>
    <hyperlink ref="AC187" location="A126001414F" display="A126001414F" xr:uid="{A9556012-8176-40B8-ACE8-05E4937D4B56}"/>
    <hyperlink ref="AD187" location="A125999614F" display="A125999614F" xr:uid="{2D5ECDF2-4002-451B-9E83-F51EE5FEFA36}"/>
    <hyperlink ref="AE187" location="A125992414K" display="A125992414K" xr:uid="{7ADB3184-E7EA-4C4B-B92A-D9DE6AB64354}"/>
    <hyperlink ref="AF187" location="A125996014W" display="A125996014W" xr:uid="{DF57F9B4-D1E3-44C5-A5AD-0303CDF3E333}"/>
    <hyperlink ref="AG187" location="A125994214C" display="A125994214C" xr:uid="{408B5A15-46F4-4410-8CD2-5FC40DB6EB1E}"/>
    <hyperlink ref="AB188" location="A125997818W" display="A125997818W" xr:uid="{516B96EE-614F-44A2-B876-DE16138DC385}"/>
    <hyperlink ref="AC188" location="A126001418R" display="A126001418R" xr:uid="{DC611895-5C09-4D75-AB17-9AF8F2BE26D2}"/>
    <hyperlink ref="AD188" location="A125999618R" display="A125999618R" xr:uid="{ADF74405-6E53-4212-B3FB-FFB05AE0B60A}"/>
    <hyperlink ref="AE188" location="A125992418V" display="A125992418V" xr:uid="{5475C914-5613-45D0-9332-493416AC88E0}"/>
    <hyperlink ref="AF188" location="A125996018F" display="A125996018F" xr:uid="{60927229-5551-4B59-AB7A-1B6CC0B1E949}"/>
    <hyperlink ref="AG188" location="A125994218L" display="A125994218L" xr:uid="{E603548C-9FE7-413B-93CA-7629910BBE4D}"/>
    <hyperlink ref="AB189" location="A125997746W" display="A125997746W" xr:uid="{DDEAE12D-B986-4026-BFC2-8114E0B49223}"/>
    <hyperlink ref="AC189" location="A126001346R" display="A126001346R" xr:uid="{9969009C-B610-4ABD-929D-A8668D92F30D}"/>
    <hyperlink ref="AD189" location="A125999546R" display="A125999546R" xr:uid="{F3E13041-6E4F-49C1-860D-C9054F41E5AB}"/>
    <hyperlink ref="AE189" location="A125992346V" display="A125992346V" xr:uid="{B604B556-4944-464D-A4F4-AF62E864E76F}"/>
    <hyperlink ref="AF189" location="A125995946C" display="A125995946C" xr:uid="{034632EC-59EF-41C8-A808-848D3181AE73}"/>
    <hyperlink ref="AG189" location="A125994146L" display="A125994146L" xr:uid="{6E2E3DC2-E3FA-416A-BC87-89BBF4A8E676}"/>
    <hyperlink ref="AB190" location="A125997750L" display="A125997750L" xr:uid="{C3E7634D-3738-45AB-B7AF-8A7A023532CE}"/>
    <hyperlink ref="AC190" location="A126001350F" display="A126001350F" xr:uid="{97F4C68D-DCD2-4687-9548-B0D27D95A87B}"/>
    <hyperlink ref="AD190" location="A125999550F" display="A125999550F" xr:uid="{F64E3D30-BACF-43D6-8E40-F26E6B740A86}"/>
    <hyperlink ref="AE190" location="A125992350K" display="A125992350K" xr:uid="{14731430-A0AF-488B-8877-182F58711B18}"/>
    <hyperlink ref="AF190" location="A125995950V" display="A125995950V" xr:uid="{677D6F5C-B4A5-48CE-95C1-441A1F745F3E}"/>
    <hyperlink ref="AG190" location="A125994150C" display="A125994150C" xr:uid="{2E1F0C48-6D71-45EB-AD3B-4B3E3ABAC71A}"/>
    <hyperlink ref="AB191" location="A125997790F" display="A125997790F" xr:uid="{8C2AD6F3-3C70-457E-81E0-D8C941A1067A}"/>
    <hyperlink ref="AC191" location="A126001390X" display="A126001390X" xr:uid="{323DD499-1FFD-45EA-8944-45371497474B}"/>
    <hyperlink ref="AD191" location="A125999590X" display="A125999590X" xr:uid="{0DD8B1A4-7BF9-4E5D-B1E9-C48FBAD59606}"/>
    <hyperlink ref="AE191" location="A125992390C" display="A125992390C" xr:uid="{EE43F652-6409-4FE2-84DF-3BCC87F94115}"/>
    <hyperlink ref="AF191" location="A125995990L" display="A125995990L" xr:uid="{13938896-63FC-411F-9A24-C893D3FE7064}"/>
    <hyperlink ref="AG191" location="A125994190W" display="A125994190W" xr:uid="{B62412BF-6089-487E-BB99-8FD157BEEDBB}"/>
    <hyperlink ref="AB192" location="A125997710V" display="A125997710V" xr:uid="{B12DC09E-7F94-4712-9D12-3F75357FAEBD}"/>
    <hyperlink ref="AC192" location="A126001310L" display="A126001310L" xr:uid="{860F3114-80AD-4E45-8532-C45CB4FACFAE}"/>
    <hyperlink ref="AD192" location="A125999510L" display="A125999510L" xr:uid="{B159648B-D72D-40CE-939C-904D60DF7F14}"/>
    <hyperlink ref="AE192" location="A125992310T" display="A125992310T" xr:uid="{F6BB8CE1-F2F8-4A0E-A376-985B90BFD114}"/>
    <hyperlink ref="AF192" location="A125995910A" display="A125995910A" xr:uid="{6339E78C-1AC1-4605-9F2F-4B01A3D88FDE}"/>
    <hyperlink ref="AG192" location="A125994110K" display="A125994110K" xr:uid="{02A500AD-1AD0-4D20-BB30-941E0B8A27E3}"/>
    <hyperlink ref="AB193" location="A125997822L" display="A125997822L" xr:uid="{7720AEC6-03EF-4DE5-A6CE-A36AC359ED32}"/>
    <hyperlink ref="AC193" location="A126001422F" display="A126001422F" xr:uid="{8749CA11-D299-4DB4-8E00-696648A3781B}"/>
    <hyperlink ref="AD193" location="A125999622F" display="A125999622F" xr:uid="{AF848D1F-2720-44CC-A71A-762F0D76277A}"/>
    <hyperlink ref="AE193" location="A125992422K" display="A125992422K" xr:uid="{9EDC935D-707E-4CBD-AB34-96BFF271FEDC}"/>
    <hyperlink ref="AF193" location="A125996022W" display="A125996022W" xr:uid="{D0756234-24A5-4777-8FEF-CC9546AA14EF}"/>
    <hyperlink ref="AG193" location="A125994222C" display="A125994222C" xr:uid="{AAD2673E-54BD-480F-A5C2-AB927CFAC57A}"/>
    <hyperlink ref="AB195" location="A125997754W" display="A125997754W" xr:uid="{18E0A07B-AEFC-4D81-9B4E-50AB7AD0FA55}"/>
    <hyperlink ref="AC195" location="A126001354R" display="A126001354R" xr:uid="{5AD8F54C-3D7A-4330-B46E-093FA527C01D}"/>
    <hyperlink ref="AD195" location="A125999554R" display="A125999554R" xr:uid="{D07CC984-50DF-4A8E-8B7A-44FBC8AD9FA7}"/>
    <hyperlink ref="AE195" location="A125992354V" display="A125992354V" xr:uid="{618A5485-FC24-4309-BDD3-2DBC7C6FFA57}"/>
    <hyperlink ref="AF195" location="A125995954C" display="A125995954C" xr:uid="{4044B09F-A309-4AEF-98D1-774A79E48A45}"/>
    <hyperlink ref="AG195" location="A125994154L" display="A125994154L" xr:uid="{108307D8-2EA1-4852-9F7E-9120DF275131}"/>
    <hyperlink ref="AB196" location="A125997682W" display="A125997682W" xr:uid="{AAF860C5-A1FA-4481-A128-E5D54CA000B7}"/>
    <hyperlink ref="AC196" location="A126001282R" display="A126001282R" xr:uid="{F1F288FE-A5C2-441A-8B90-EE56096AA15E}"/>
    <hyperlink ref="AD196" location="A125999482R" display="A125999482R" xr:uid="{C8104287-0F29-4032-9D49-571E8AD1AF5E}"/>
    <hyperlink ref="AE196" location="A125992282V" display="A125992282V" xr:uid="{8898903E-B45D-4FED-B762-AE7641F594A1}"/>
    <hyperlink ref="AF196" location="A125995882C" display="A125995882C" xr:uid="{37818630-A671-4D61-9C10-3C9950C65D4F}"/>
    <hyperlink ref="AG196" location="A125994082L" display="A125994082L" xr:uid="{CC98A64B-7027-48E4-8366-3E68CF6CD4B7}"/>
    <hyperlink ref="AB197" location="A125997758F" display="A125997758F" xr:uid="{371CC98E-FC2F-48AA-A4B4-8A46398FD585}"/>
    <hyperlink ref="AC197" location="A126001358X" display="A126001358X" xr:uid="{397D8789-1FC9-4C3B-BE77-FA59F681488C}"/>
    <hyperlink ref="AD197" location="A125999558X" display="A125999558X" xr:uid="{373DA8F7-4360-48E4-993E-7ABB43B2FFF6}"/>
    <hyperlink ref="AE197" location="A125992358C" display="A125992358C" xr:uid="{B9B3F395-6D23-4D3E-BC91-F19627B9BBC9}"/>
    <hyperlink ref="AF197" location="A125995958L" display="A125995958L" xr:uid="{BF05A826-249C-4309-8A16-68D420535B08}"/>
    <hyperlink ref="AG197" location="A125994158W" display="A125994158W" xr:uid="{69CA47A2-A92F-401A-BE72-7CD47B7479D1}"/>
    <hyperlink ref="AB198" location="A125997762W" display="A125997762W" xr:uid="{C39AF8BA-3D87-4E4F-A340-4F955CC54658}"/>
    <hyperlink ref="AC198" location="A126001362R" display="A126001362R" xr:uid="{6D20D47C-63CE-4A94-B6E0-AF1A5D8CA6DC}"/>
    <hyperlink ref="AD198" location="A125999562R" display="A125999562R" xr:uid="{7B48E3D2-1B67-4148-965E-DAC9F9BABA78}"/>
    <hyperlink ref="AE198" location="A125992362V" display="A125992362V" xr:uid="{659EDAD8-AF37-4C70-8981-452D5B5FEA81}"/>
    <hyperlink ref="AF198" location="A125995962C" display="A125995962C" xr:uid="{B3580D1B-19DA-4EF2-B35F-BCF5D04C953F}"/>
    <hyperlink ref="AG198" location="A125994162L" display="A125994162L" xr:uid="{A2A34539-6D5A-4665-BB6C-6C0CA1AA3917}"/>
    <hyperlink ref="AB199" location="A125997834W" display="A125997834W" xr:uid="{E78A4D5F-EFF1-4AF5-811F-2A59A6CF8BDD}"/>
    <hyperlink ref="AC199" location="A126001434R" display="A126001434R" xr:uid="{C66643FA-3362-4BFC-B242-B38B98C34817}"/>
    <hyperlink ref="AD199" location="A125999634R" display="A125999634R" xr:uid="{2ABF4BB4-23D6-48B5-9C7F-19AA2FACCE81}"/>
    <hyperlink ref="AE199" location="A125992434V" display="A125992434V" xr:uid="{A0E1ED48-147C-4EC0-A9BB-660EE1631F6F}"/>
    <hyperlink ref="AF199" location="A125996034F" display="A125996034F" xr:uid="{436C095F-DBC3-4EB5-ABCB-3981FA2D4E25}"/>
    <hyperlink ref="AG199" location="A125994234L" display="A125994234L" xr:uid="{D2BB75C1-EA89-4BA9-9689-DDEB8C4BADD5}"/>
    <hyperlink ref="AB200" location="A125997654L" display="A125997654L" xr:uid="{327AE16B-DB64-4ABB-A0FD-F94EEA52C8EF}"/>
    <hyperlink ref="AC200" location="A126001254F" display="A126001254F" xr:uid="{C1876B33-A4DE-44C6-BB66-9B23ADA24698}"/>
    <hyperlink ref="AD200" location="A125999454F" display="A125999454F" xr:uid="{000E0D2C-972D-42C5-8632-150AD5F3C4A2}"/>
    <hyperlink ref="AE200" location="A125992254K" display="A125992254K" xr:uid="{3B74BEDE-5463-46F3-8290-A1FC8B1567CF}"/>
    <hyperlink ref="AF200" location="A125995854V" display="A125995854V" xr:uid="{B7B1E748-98E5-4384-8713-B83560DBB78B}"/>
    <hyperlink ref="AG200" location="A125994054C" display="A125994054C" xr:uid="{8E3808CA-2668-4EA6-9C8A-445FF7DF6899}"/>
    <hyperlink ref="AB201" location="A125997826W" display="A125997826W" xr:uid="{C6A63824-F22C-4A2F-85E4-D330249DB7E4}"/>
    <hyperlink ref="AC201" location="A126001426R" display="A126001426R" xr:uid="{64DF8945-CE51-4C2B-8207-A369D6EE95ED}"/>
    <hyperlink ref="AD201" location="A125999626R" display="A125999626R" xr:uid="{BC963C41-9DDD-4593-B75A-713871191082}"/>
    <hyperlink ref="AE201" location="A125992426V" display="A125992426V" xr:uid="{8E607DC9-B272-44D0-817D-B5DFA7470E2E}"/>
    <hyperlink ref="AF201" location="A125996026F" display="A125996026F" xr:uid="{753772ED-48FD-4235-B18F-3BA98B3495EC}"/>
    <hyperlink ref="AG201" location="A125994226L" display="A125994226L" xr:uid="{CDBF9768-85E2-4471-8FA9-9EC681458C39}"/>
    <hyperlink ref="AB202" location="A125997830L" display="A125997830L" xr:uid="{198C3455-0186-4FA6-8555-EE58D046E527}"/>
    <hyperlink ref="AC202" location="A126001430F" display="A126001430F" xr:uid="{663D6319-AED6-4423-A8AE-03BA39CC60BD}"/>
    <hyperlink ref="AD202" location="A125999630F" display="A125999630F" xr:uid="{C0BB9F82-E25A-43AB-AFB7-5BA3B7355F1C}"/>
    <hyperlink ref="AE202" location="A125992430K" display="A125992430K" xr:uid="{89F9BF70-139F-498B-A745-EF1706B3F2E2}"/>
    <hyperlink ref="AF202" location="A125996030W" display="A125996030W" xr:uid="{822F1D0D-C69F-4841-8938-A92DE81C00BB}"/>
    <hyperlink ref="AG202" location="A125994230C" display="A125994230C" xr:uid="{18E87243-29F6-43F5-A517-379274331A73}"/>
    <hyperlink ref="AB203" location="A125997658W" display="A125997658W" xr:uid="{50FAA645-7A56-4211-8443-446399FB8A0C}"/>
    <hyperlink ref="AC203" location="A126001258R" display="A126001258R" xr:uid="{366B07B6-CC61-4446-BB60-FCA553FC9C4D}"/>
    <hyperlink ref="AD203" location="A125999458R" display="A125999458R" xr:uid="{93D24E68-1F4D-4B6B-8081-50D647AEFA2E}"/>
    <hyperlink ref="AE203" location="A125992258V" display="A125992258V" xr:uid="{F03B498B-9F26-4FE8-A9E2-5190AD36245C}"/>
    <hyperlink ref="AF203" location="A125995858C" display="A125995858C" xr:uid="{A4D42410-8D85-4E0B-A257-745CE0EBC410}"/>
    <hyperlink ref="AG203" location="A125994058L" display="A125994058L" xr:uid="{8FF19A6A-29E9-4DE4-915F-9B9708AEA3A4}"/>
    <hyperlink ref="AB204" location="A125997714C" display="A125997714C" xr:uid="{A6E4D306-99AF-4F31-9AE5-4340F0DAD923}"/>
    <hyperlink ref="AC204" location="A126001314W" display="A126001314W" xr:uid="{E0F3F88F-3622-4A05-941D-37F29EB57181}"/>
    <hyperlink ref="AD204" location="A125999514W" display="A125999514W" xr:uid="{A15AEA25-D526-4D61-A8EE-E527F709CB19}"/>
    <hyperlink ref="AE204" location="A125992314A" display="A125992314A" xr:uid="{3112BB6F-AE1F-4888-B9BE-0BA88B65B6F2}"/>
    <hyperlink ref="AF204" location="A125995914K" display="A125995914K" xr:uid="{65B1506F-D96B-4EF4-9378-43953AD90807}"/>
    <hyperlink ref="AG204" location="A125994114V" display="A125994114V" xr:uid="{43A010C8-54C2-4DFD-ACB9-4EFE17C0451F}"/>
    <hyperlink ref="AB205" location="A125997766F" display="A125997766F" xr:uid="{8BACB6E1-BBD2-4ABC-895A-2AFCEE23EF0C}"/>
    <hyperlink ref="AC205" location="A126001366X" display="A126001366X" xr:uid="{16D015B6-182E-4E59-885D-63E0011056E0}"/>
    <hyperlink ref="AD205" location="A125999566X" display="A125999566X" xr:uid="{B4BBBD81-08F1-4A96-85F0-021F8680CBB8}"/>
    <hyperlink ref="AE205" location="A125992366C" display="A125992366C" xr:uid="{12B36800-7016-49B6-B405-B60C451E54E1}"/>
    <hyperlink ref="AF205" location="A125995966L" display="A125995966L" xr:uid="{E37C8773-76B8-46DE-97C1-9F32DB4F35B1}"/>
    <hyperlink ref="AG205" location="A125994166W" display="A125994166W" xr:uid="{65020D0A-307A-47BC-9E70-E02B752DA54E}"/>
    <hyperlink ref="AB206" location="A125997838F" display="A125997838F" xr:uid="{51769C5A-A09B-4DF0-BDEE-2C3BFB629E1C}"/>
    <hyperlink ref="AC206" location="A126001438X" display="A126001438X" xr:uid="{23256AD9-4D1B-454D-8696-BC2CA1BF5AA7}"/>
    <hyperlink ref="AD206" location="A125999638X" display="A125999638X" xr:uid="{783834A3-3409-41DF-BFCF-0C6C78E6569A}"/>
    <hyperlink ref="AE206" location="A125992438C" display="A125992438C" xr:uid="{195664E6-0FE1-46A7-AB54-5C86BA66D34F}"/>
    <hyperlink ref="AF206" location="A125996038R" display="A125996038R" xr:uid="{9A38A4F9-21BF-41C6-B379-4903CC73ECC2}"/>
    <hyperlink ref="AG206" location="A125994238W" display="A125994238W" xr:uid="{D4D7D139-27E1-49AD-B45D-C982B61B5B64}"/>
    <hyperlink ref="AB208" location="A125997662L" display="A125997662L" xr:uid="{2BE9D4B9-C345-41E5-9EC4-CB16FCE43016}"/>
    <hyperlink ref="AC208" location="A126001262F" display="A126001262F" xr:uid="{F6D47397-D9F7-4F5A-BAD7-E94CCD54781E}"/>
    <hyperlink ref="AD208" location="A125999462F" display="A125999462F" xr:uid="{4C3FF3EA-38AC-416D-8A25-A8F28A59FB51}"/>
    <hyperlink ref="AB209" location="A125997794R" display="A125997794R" xr:uid="{75FC5428-AE0E-4D2A-90C5-1910289A475D}"/>
    <hyperlink ref="AC209" location="A126001394J" display="A126001394J" xr:uid="{11331FFC-747E-4BD1-B805-AC9C06017E3B}"/>
    <hyperlink ref="AD209" location="A125999594J" display="A125999594J" xr:uid="{41C89187-CB9F-4191-8008-52165E473F88}"/>
    <hyperlink ref="AE209" location="A125992394L" display="A125992394L" xr:uid="{6EFF6ADB-F96A-4EC4-B9BB-CFCDB72C27C2}"/>
    <hyperlink ref="AF209" location="A125995994W" display="A125995994W" xr:uid="{FB903C3A-9740-4230-91B7-18D3ECB12FB1}"/>
    <hyperlink ref="AG209" location="A125994194F" display="A125994194F" xr:uid="{F00A1FA5-D16E-42B0-9098-D86777E1F50A}"/>
    <hyperlink ref="AB210" location="A125997798X" display="A125997798X" xr:uid="{DD87C54D-DEC1-4A44-B707-780EBC318E44}"/>
    <hyperlink ref="AC210" location="A126001398T" display="A126001398T" xr:uid="{B4B1F016-795A-4B2A-81E5-98B53C9AB8CC}"/>
    <hyperlink ref="AD210" location="A125999598T" display="A125999598T" xr:uid="{5B8D06F2-7DD4-4BA2-804E-C8FDBC99BB40}"/>
    <hyperlink ref="AE210" location="A125992398W" display="A125992398W" xr:uid="{39E28E70-689F-4EFB-9A13-6D197BF6897E}"/>
    <hyperlink ref="AF210" location="A125995998F" display="A125995998F" xr:uid="{779931FC-4A7A-4639-B019-0EE4CE32F417}"/>
    <hyperlink ref="AG210" location="A125994198R" display="A125994198R" xr:uid="{2B45CCB0-CBFA-4694-9B75-843F74DAE121}"/>
    <hyperlink ref="AB211" location="A125997694F" display="A125997694F" xr:uid="{E6599987-0928-4EB3-84FD-B3922B810C77}"/>
    <hyperlink ref="AC211" location="A126001294X" display="A126001294X" xr:uid="{D452BE2E-8252-43AD-8EE4-8DCA8080A9B9}"/>
    <hyperlink ref="AD211" location="A125999494X" display="A125999494X" xr:uid="{973885D4-6116-4233-8AE7-8A5B95D48A21}"/>
    <hyperlink ref="AE211" location="A125992294C" display="A125992294C" xr:uid="{EA9C22C6-7E5C-46D9-B669-26E873C19F1A}"/>
    <hyperlink ref="AF211" location="A125995894L" display="A125995894L" xr:uid="{F0A5EE82-5821-4976-99B0-A46987BBAF8D}"/>
    <hyperlink ref="AG211" location="A125994094W" display="A125994094W" xr:uid="{6A8B615A-3A49-4491-9D5D-D58338D86A59}"/>
    <hyperlink ref="AB212" location="A125997666W" display="A125997666W" xr:uid="{18E4F03F-91B2-4641-B146-994C30D4D155}"/>
    <hyperlink ref="AC212" location="A126001266R" display="A126001266R" xr:uid="{7DBA2649-55AC-48E7-A92E-654F0E6D407A}"/>
    <hyperlink ref="AD212" location="A125999466R" display="A125999466R" xr:uid="{B7871920-8CEA-4612-BCE3-88811606E258}"/>
    <hyperlink ref="AE212" location="A125992266V" display="A125992266V" xr:uid="{21B23AE0-9982-43D7-BA10-4DF9673F6024}"/>
    <hyperlink ref="AF212" location="A125995866C" display="A125995866C" xr:uid="{13FF5B10-657E-4637-B8F8-CB7B30EF9725}"/>
    <hyperlink ref="AG212" location="A125994066L" display="A125994066L" xr:uid="{511D77E5-13EB-4CCF-846A-7F4023E4A235}"/>
    <hyperlink ref="AE214" location="A125992318K" display="A125992318K" xr:uid="{1EDFA045-7804-4A94-9051-90DB4B22C893}"/>
    <hyperlink ref="AF214" location="A125995918V" display="A125995918V" xr:uid="{9488B7B2-7913-4BAD-B8F2-99C3AD5EF4C6}"/>
    <hyperlink ref="AG214" location="A125994118C" display="A125994118C" xr:uid="{5A2D61B4-E50D-4226-A5A7-0D594E929187}"/>
    <hyperlink ref="AB215" location="A125997686F" display="A125997686F" xr:uid="{7C7DB2B8-839D-4C97-AB25-33FC0F05645D}"/>
    <hyperlink ref="AC215" location="A126001286X" display="A126001286X" xr:uid="{874F0288-B040-44B5-9EF8-8519B617302E}"/>
    <hyperlink ref="AD215" location="A125999486X" display="A125999486X" xr:uid="{4B3ED3CB-7D03-4F7A-94D7-656C074763CE}"/>
    <hyperlink ref="AE215" location="A125992286C" display="A125992286C" xr:uid="{D338342D-5266-4EF2-8344-EF77A436C05B}"/>
    <hyperlink ref="AF215" location="A125995886L" display="A125995886L" xr:uid="{7EAF2D3E-B413-466C-919D-AA47BDD6D21C}"/>
    <hyperlink ref="AG215" location="A125994086W" display="A125994086W" xr:uid="{C888A395-A9A8-452C-9ACA-1A329A8DC347}"/>
    <hyperlink ref="AB216" location="A125997722C" display="A125997722C" xr:uid="{5606FAFF-9A8B-41E9-BDD2-588868C75991}"/>
    <hyperlink ref="AC216" location="A126001322W" display="A126001322W" xr:uid="{A01E38BF-BB7C-4A6A-B1EF-DAAA89A293E7}"/>
    <hyperlink ref="AD216" location="A125999522W" display="A125999522W" xr:uid="{60AD7114-D7B7-49F3-99D1-65D23B6D27F8}"/>
    <hyperlink ref="AE216" location="A125992322A" display="A125992322A" xr:uid="{EEC5120D-72D9-4FF6-9554-4C00E183E3C8}"/>
    <hyperlink ref="AF216" location="A125995922K" display="A125995922K" xr:uid="{8BEA2C1A-0268-404F-BD88-47162F96C771}"/>
    <hyperlink ref="AG216" location="A125994122V" display="A125994122V" xr:uid="{95F2D912-5125-4EC2-B0D4-180287211C42}"/>
    <hyperlink ref="AB217" location="A125997698R" display="A125997698R" xr:uid="{4B60ACDA-A4F6-49AB-96D9-B202C60AB625}"/>
    <hyperlink ref="AC217" location="A126001298J" display="A126001298J" xr:uid="{F0EA8A6C-137F-4F54-83EF-BC4F18DF6C9E}"/>
    <hyperlink ref="AD217" location="A125999498J" display="A125999498J" xr:uid="{92A31F82-866B-49C9-BF31-C300156763A1}"/>
    <hyperlink ref="AE217" location="A125992298L" display="A125992298L" xr:uid="{87BA6945-2B1A-44E5-99E9-050349B7AE89}"/>
    <hyperlink ref="AF217" location="A125995898W" display="A125995898W" xr:uid="{AC545241-79CA-4D80-BA07-A696B871AFE7}"/>
    <hyperlink ref="AG217" location="A125994098F" display="A125994098F" xr:uid="{3A477AB3-BAA0-4B45-87FA-6DA2BA4A1DBF}"/>
    <hyperlink ref="AB218" location="A125997726L" display="A125997726L" xr:uid="{07141268-4B68-4EAB-8428-B15F7D9943E9}"/>
    <hyperlink ref="AC218" location="A126001326F" display="A126001326F" xr:uid="{9CC88476-AE9A-4DE8-844B-3C3F1365BECE}"/>
    <hyperlink ref="AD218" location="A125999526F" display="A125999526F" xr:uid="{34EFC5A8-0BEA-49A3-BC1D-AB125BBD833F}"/>
    <hyperlink ref="AE218" location="A125992326K" display="A125992326K" xr:uid="{A48D8CE9-9CB6-417B-A0AE-298A7B2A86C7}"/>
    <hyperlink ref="AF218" location="A125995926V" display="A125995926V" xr:uid="{6BB6BAA2-696D-4FDF-85F3-A27AC71EF316}"/>
    <hyperlink ref="AG218" location="A125994126C" display="A125994126C" xr:uid="{1EC2086F-4EE3-477E-8386-E50BDA3FBA46}"/>
    <hyperlink ref="AB219" location="A125997770W" display="A125997770W" xr:uid="{81962761-9390-4035-86AE-9C7C688D7893}"/>
    <hyperlink ref="AC219" location="A126001370R" display="A126001370R" xr:uid="{1DF8A218-B475-442E-8AE4-49B038BA4B4A}"/>
    <hyperlink ref="AD219" location="A125999570R" display="A125999570R" xr:uid="{80CEE5BB-1541-4691-9083-6C23B0415EF8}"/>
    <hyperlink ref="AE219" location="A125992370V" display="A125992370V" xr:uid="{41894162-B23C-4837-A731-900EFE9F3E7F}"/>
    <hyperlink ref="AF219" location="A125995970C" display="A125995970C" xr:uid="{3FC55F56-FE89-4729-9324-0058625AB510}"/>
    <hyperlink ref="AG219" location="A125994170L" display="A125994170L" xr:uid="{16BEA121-F149-4D2D-92B5-F8E4CF7AE1C8}"/>
    <hyperlink ref="AB220" location="A125997730C" display="A125997730C" xr:uid="{9A439C74-DCA4-4254-8113-17BEFC57B379}"/>
    <hyperlink ref="AC220" location="A126001330W" display="A126001330W" xr:uid="{BF00AABB-2D43-46BC-B793-BC34DD830AAF}"/>
    <hyperlink ref="AD220" location="A125999530W" display="A125999530W" xr:uid="{A3EEC8ED-192E-4C01-BECA-00C6E2520A75}"/>
    <hyperlink ref="AE220" location="A125992330A" display="A125992330A" xr:uid="{59B17EFB-237C-4210-AA4F-95E10C0B5A61}"/>
    <hyperlink ref="AF220" location="A125995930K" display="A125995930K" xr:uid="{AE879DC3-A8EC-4861-B5A1-7F9C0BB4F35D}"/>
    <hyperlink ref="AG220" location="A125994130V" display="A125994130V" xr:uid="{C3E03F93-692E-4111-8DCE-BEC48172F646}"/>
    <hyperlink ref="AB221" location="A125997702V" display="A125997702V" xr:uid="{5E4527D1-CFEC-413B-ADBD-7AFD12D5DD4F}"/>
    <hyperlink ref="AC221" location="A126001302L" display="A126001302L" xr:uid="{2CCD66F0-B13E-468E-814E-910722F2A1B4}"/>
    <hyperlink ref="AD221" location="A125999502L" display="A125999502L" xr:uid="{0D9AE6DA-850A-479C-A0F1-733E5316D89F}"/>
    <hyperlink ref="AE221" location="A125992302T" display="A125992302T" xr:uid="{903D2F6F-1277-4595-877E-8514FAD8CD47}"/>
    <hyperlink ref="AF221" location="A125995902A" display="A125995902A" xr:uid="{44872ECF-DA94-483C-A00D-27CD308703AE}"/>
    <hyperlink ref="AG221" location="A125994102K" display="A125994102K" xr:uid="{0057C91F-B671-4837-95A0-D66D44CEEE0E}"/>
    <hyperlink ref="AB222" location="A125997802C" display="A125997802C" xr:uid="{44D5FFCB-81CA-45A9-9478-00B52249483D}"/>
    <hyperlink ref="AC222" location="A126001402W" display="A126001402W" xr:uid="{D8121393-C818-40E1-B811-2E65F5F68B97}"/>
    <hyperlink ref="AD222" location="A125999602W" display="A125999602W" xr:uid="{BF04C919-EB53-4F32-8F62-66486E09B837}"/>
    <hyperlink ref="AE222" location="A125992402A" display="A125992402A" xr:uid="{C515691C-3EE8-407F-86A9-0D15ECA78E33}"/>
    <hyperlink ref="AF222" location="A125996002L" display="A125996002L" xr:uid="{38CA0E0A-7D30-4D3D-8154-75945BED9ABD}"/>
    <hyperlink ref="AG222" location="A125994202V" display="A125994202V" xr:uid="{DF01A2CF-9BD9-44BA-AFAF-D8742EE0BEDD}"/>
    <hyperlink ref="AB223" location="A125997774F" display="A125997774F" xr:uid="{7ACC7F5B-B528-49EF-B9D3-C02AE4490B85}"/>
    <hyperlink ref="AC223" location="A126001374X" display="A126001374X" xr:uid="{50B84F64-322B-48D3-8D7F-2340FE9806C6}"/>
    <hyperlink ref="AD223" location="A125999574X" display="A125999574X" xr:uid="{4EB19AE2-72F9-4746-8D02-66ED58CE7F4C}"/>
    <hyperlink ref="AE223" location="A125992374C" display="A125992374C" xr:uid="{10F3889D-CF9A-4C7B-8103-DC7DFEFD89FA}"/>
    <hyperlink ref="AF223" location="A125995974L" display="A125995974L" xr:uid="{EACCD788-FF0B-4063-8DC6-72D30393649F}"/>
    <hyperlink ref="AG223" location="A125994174W" display="A125994174W" xr:uid="{A4CD453C-AA5B-4903-82E7-6ECA36FB53C0}"/>
    <hyperlink ref="AB224" location="A125997778R" display="A125997778R" xr:uid="{5AB620AE-FE4C-4796-AF21-5834DEB00F83}"/>
    <hyperlink ref="AC224" location="A126001378J" display="A126001378J" xr:uid="{407671CA-7090-42EE-AA28-C5BFAEA99849}"/>
    <hyperlink ref="AD224" location="A125999578J" display="A125999578J" xr:uid="{443451FE-8947-4E0C-B664-25E4487F365B}"/>
    <hyperlink ref="AE224" location="A125992378L" display="A125992378L" xr:uid="{67E521B8-AF6D-4798-A67F-BFF5A5374812}"/>
    <hyperlink ref="AF224" location="A125995978W" display="A125995978W" xr:uid="{565A7D95-1DAE-4D9D-AE60-3614527565C0}"/>
    <hyperlink ref="AG224" location="A125994178F" display="A125994178F" xr:uid="{B17D9139-988A-45DF-821E-D5B851641D38}"/>
    <hyperlink ref="AB225" location="A125997842W" display="A125997842W" xr:uid="{6D41D64D-DAD1-433D-9DAD-28AB760D07D4}"/>
    <hyperlink ref="AC225" location="A126001442R" display="A126001442R" xr:uid="{A32B81F2-97F9-4130-8CD8-80F2A1039CF7}"/>
    <hyperlink ref="AD225" location="A125999642R" display="A125999642R" xr:uid="{353C8DB7-6F18-48E7-A612-AED44242FE4D}"/>
    <hyperlink ref="AE225" location="A125992442V" display="A125992442V" xr:uid="{285D6B2F-E52A-45F0-8BA1-8DE7B8C245BF}"/>
    <hyperlink ref="AF225" location="A125996042F" display="A125996042F" xr:uid="{D759BCCB-1724-41A8-89D7-6EB8A41DA4A1}"/>
    <hyperlink ref="AG225" location="A125994242L" display="A125994242L" xr:uid="{0B74E354-DF64-42B5-9161-D6DC39250E21}"/>
    <hyperlink ref="AB226" location="A125997670L" display="A125997670L" xr:uid="{4CC84180-30A2-448C-91D6-8297C3C1E095}"/>
    <hyperlink ref="AC226" location="A126001270F" display="A126001270F" xr:uid="{BCB58B37-394A-4464-91ED-0B965D4EC89A}"/>
    <hyperlink ref="AD226" location="A125999470F" display="A125999470F" xr:uid="{59F5C5A5-BFFA-4E80-813A-42A1271E0E7A}"/>
    <hyperlink ref="AE226" location="A125992270K" display="A125992270K" xr:uid="{37EAD70F-C969-40DB-AC36-7D12BE40E6A8}"/>
    <hyperlink ref="AF226" location="A125995870V" display="A125995870V" xr:uid="{59ACE97D-86DD-48D3-B35E-60841233A738}"/>
    <hyperlink ref="AG226" location="A125994070C" display="A125994070C" xr:uid="{F359CFFB-0CB8-418A-9DC7-8692841BE6DB}"/>
    <hyperlink ref="AB228" location="A125997734L" display="A125997734L" xr:uid="{83DC1BC8-75C0-4637-B8E1-EFAF7E6873C9}"/>
    <hyperlink ref="AC228" location="A126001334F" display="A126001334F" xr:uid="{BF2E0ED3-98C3-40BD-99D9-1DDC57EA44F0}"/>
    <hyperlink ref="AD228" location="A125999534F" display="A125999534F" xr:uid="{BD726844-D143-4430-857A-B12D9EA2FCBA}"/>
    <hyperlink ref="AE228" location="A125992334K" display="A125992334K" xr:uid="{CBC63DCC-9150-4AE3-BD21-EABD1A23095D}"/>
    <hyperlink ref="AF228" location="A125995934V" display="A125995934V" xr:uid="{0F1C1796-ADE9-4BED-B013-0FB09717E4CC}"/>
    <hyperlink ref="AG228" location="A125994134C" display="A125994134C" xr:uid="{B82CBDD3-328E-4BE1-9E10-C006C2C0CF04}"/>
    <hyperlink ref="AB229" location="A125997690W" display="A125997690W" xr:uid="{ADAF4F44-CBF2-4F50-8D9A-F1E4EA7FF65B}"/>
    <hyperlink ref="AC229" location="A126001290R" display="A126001290R" xr:uid="{964E9309-B624-42C7-841B-75107ED2F8D9}"/>
    <hyperlink ref="AD229" location="A125999490R" display="A125999490R" xr:uid="{823CED12-5A67-4FD5-85F1-1D0B8BA05964}"/>
    <hyperlink ref="AE229" location="A125992290V" display="A125992290V" xr:uid="{3D5453B5-1E5B-48CB-AB2E-304CF26F100D}"/>
    <hyperlink ref="AF229" location="A125995890C" display="A125995890C" xr:uid="{1F49B135-0717-4354-B3CA-29B836CBB9E4}"/>
    <hyperlink ref="AG229" location="A125994090L" display="A125994090L" xr:uid="{B2513DF0-C123-4723-B65B-8065DCAAFF01}"/>
    <hyperlink ref="AB230" location="A125997782F" display="A125997782F" xr:uid="{4BC8CD03-FA3C-4CA5-B903-0A1ACCF33EBB}"/>
    <hyperlink ref="AC230" location="A126001382X" display="A126001382X" xr:uid="{EBF694ED-34A4-4155-9A9C-BF1A28A2B34A}"/>
    <hyperlink ref="AD230" location="A125999582X" display="A125999582X" xr:uid="{AB5EFBBE-910E-4AE8-8133-907E6B089B6A}"/>
    <hyperlink ref="AE230" location="A125992382C" display="A125992382C" xr:uid="{0BEF4036-52E9-4015-B994-742B1F62C2CC}"/>
    <hyperlink ref="AF230" location="A125995982L" display="A125995982L" xr:uid="{CA49DDB5-276F-4BB9-8A10-18D1981AF4DB}"/>
    <hyperlink ref="AG230" location="A125994182W" display="A125994182W" xr:uid="{1C082ADF-B370-4391-962A-7D11C80C5C49}"/>
    <hyperlink ref="AB231" location="A125997786R" display="A125997786R" xr:uid="{DA4194B1-0A77-43F8-B11C-869331151AF2}"/>
    <hyperlink ref="AC231" location="A126001386J" display="A126001386J" xr:uid="{756EBBFC-1F2E-4864-A2A1-3C5174AB54D1}"/>
    <hyperlink ref="AD231" location="A125999586J" display="A125999586J" xr:uid="{263AE34B-A692-4651-B6EF-07C029EE4B3A}"/>
    <hyperlink ref="AE231" location="A125992386L" display="A125992386L" xr:uid="{5CC4B2B6-5024-4550-9A4E-07B1A7C08493}"/>
    <hyperlink ref="AF231" location="A125995986W" display="A125995986W" xr:uid="{3C1FD68F-3139-410E-9B7A-FF54AEEABE84}"/>
    <hyperlink ref="AG231" location="A125994186F" display="A125994186F" xr:uid="{7DD87BE8-02AC-4C75-A454-98A8EABF309D}"/>
    <hyperlink ref="AB232" location="A125997706C" display="A125997706C" xr:uid="{C8A647C4-4A20-4470-B6D2-DB1A6D7129A2}"/>
    <hyperlink ref="AC232" location="A126001306W" display="A126001306W" xr:uid="{5B860628-7028-407A-91C4-FDC363EE226E}"/>
    <hyperlink ref="AD232" location="A125999506W" display="A125999506W" xr:uid="{79916049-C8AA-4C9E-A251-69D5E1F92F7A}"/>
    <hyperlink ref="AE232" location="A125992306A" display="A125992306A" xr:uid="{F926E340-820E-4BEE-8028-20DCAC5C6531}"/>
    <hyperlink ref="AF232" location="A125995906K" display="A125995906K" xr:uid="{B67D9C0E-9A1E-4BE3-A880-10527E0AD74C}"/>
    <hyperlink ref="AG232" location="A125994106V" display="A125994106V" xr:uid="{D29CB847-1C74-40DC-B6AD-F9F99832A8FD}"/>
    <hyperlink ref="AB233" location="A125997674W" display="A125997674W" xr:uid="{DD9863FD-4829-49BD-A93D-5A3C298A9FB5}"/>
    <hyperlink ref="AC233" location="A126001274R" display="A126001274R" xr:uid="{B66C2006-A091-454A-812F-F6E0D78126DD}"/>
    <hyperlink ref="AD233" location="A125999474R" display="A125999474R" xr:uid="{92488997-F59E-40B8-9BF3-88BC9E79C477}"/>
    <hyperlink ref="AE233" location="A125992274V" display="A125992274V" xr:uid="{11536EC9-0BEA-44CD-BC20-6FA149D1290E}"/>
    <hyperlink ref="AF233" location="A125995874C" display="A125995874C" xr:uid="{17F845A7-1BE8-45A0-8446-64ABC1F86A2C}"/>
    <hyperlink ref="AG233" location="A125994074L" display="A125994074L" xr:uid="{6A6DF7AB-807C-422F-8259-384CD658827E}"/>
    <hyperlink ref="AB234" location="A125997846F" display="A125997846F" xr:uid="{4DFE5348-348F-4D4E-82C8-950144BA41F5}"/>
    <hyperlink ref="AC234" location="A126001446X" display="A126001446X" xr:uid="{B46CB73B-6A40-45CA-BBFA-718CFBB25AD8}"/>
    <hyperlink ref="AD234" location="A125999646X" display="A125999646X" xr:uid="{DA71E425-F798-412A-BFFD-7E243D11146C}"/>
    <hyperlink ref="AE234" location="A125992446C" display="A125992446C" xr:uid="{349856AA-5857-4BBD-A0F7-D53D656EE839}"/>
    <hyperlink ref="AF234" location="A125996046R" display="A125996046R" xr:uid="{0C9B7B2C-2C9D-41BA-9222-8F7A19F9203F}"/>
    <hyperlink ref="AG234" location="A125994246W" display="A125994246W" xr:uid="{99EA77BD-0053-4064-AE4B-FE1D3856F162}"/>
    <hyperlink ref="AB235" location="A125997738W" display="A125997738W" xr:uid="{A60761D6-96A2-41BA-9681-5998834AA356}"/>
    <hyperlink ref="AC235" location="A126001338R" display="A126001338R" xr:uid="{5365F413-6B44-458A-B2F5-877D526908CE}"/>
    <hyperlink ref="AD235" location="A125999538R" display="A125999538R" xr:uid="{0C453DA8-485D-4688-8DD3-90D775E8A33A}"/>
    <hyperlink ref="AE235" location="A125992338V" display="A125992338V" xr:uid="{11CBEF2A-4E3D-42CD-9887-D86ED80B5306}"/>
    <hyperlink ref="AF235" location="A125995938C" display="A125995938C" xr:uid="{C2FCF5B0-EF8D-4A77-8364-81B6F37D0A51}"/>
    <hyperlink ref="AG235" location="A125994138L" display="A125994138L" xr:uid="{E3F075D1-48CE-4C34-9A71-FBF8CCF8039B}"/>
    <hyperlink ref="AB236" location="A125997806L" display="A125997806L" xr:uid="{59319DDF-2A12-4555-98DB-924B785FFBB3}"/>
    <hyperlink ref="AC236" location="A126001406F" display="A126001406F" xr:uid="{E7F98DD4-5FC4-488A-9CF7-365C1856BE77}"/>
    <hyperlink ref="AD236" location="A125999606F" display="A125999606F" xr:uid="{02E30B3F-B43F-40BB-9F4D-06CE0454E402}"/>
    <hyperlink ref="AE236" location="A125992406K" display="A125992406K" xr:uid="{8FD4ABC6-B9C3-474B-8543-895EFBC045D4}"/>
    <hyperlink ref="AF236" location="A125996006W" display="A125996006W" xr:uid="{4E76A9B5-4CF2-4000-A53A-310C0BF39B75}"/>
    <hyperlink ref="AG236" location="A125994206C" display="A125994206C" xr:uid="{3F1DA6FB-9FFC-416D-BE04-FADC64897FB9}"/>
    <hyperlink ref="AB237" location="A125997850W" display="A125997850W" xr:uid="{B572EA94-2AA8-45B2-A08B-FB476C15D028}"/>
    <hyperlink ref="AC237" location="A126001450R" display="A126001450R" xr:uid="{1FAA8CA7-36C7-4112-920A-70861DA77181}"/>
    <hyperlink ref="AD237" location="A125999650R" display="A125999650R" xr:uid="{3FC862BB-B2E0-45EE-97BF-A889A18BFA62}"/>
    <hyperlink ref="AE237" location="A125992450V" display="A125992450V" xr:uid="{DAA4F5E0-6DFC-4B9C-9475-F59FF645C8E7}"/>
    <hyperlink ref="AF237" location="A125996050F" display="A125996050F" xr:uid="{9FE9C134-B88E-4CA2-9FE2-91E77D04AF26}"/>
    <hyperlink ref="AG237" location="A125994250L" display="A125994250L" xr:uid="{7CB86857-D825-4642-8B2F-31249D2EBB11}"/>
    <hyperlink ref="AH238" location="A125996678L" display="A125996678L" xr:uid="{7A2DD986-49A3-4DE9-9374-488ECAD5B0BE}"/>
    <hyperlink ref="AI238" location="A126000278F" display="A126000278F" xr:uid="{550917CE-AC17-4199-9E59-0EF13AECDB72}"/>
    <hyperlink ref="AJ238" location="A125998478F" display="A125998478F" xr:uid="{9E4B916E-D619-4EF1-A585-52DDB395443F}"/>
    <hyperlink ref="AK238" location="A125991278K" display="A125991278K" xr:uid="{619B3B0A-70CE-412A-9C9D-50535D1C21A2}"/>
    <hyperlink ref="AL238" location="A125994878V" display="A125994878V" xr:uid="{4B1178A9-0ABA-408E-8A56-BA87BC1F8CC6}"/>
    <hyperlink ref="AM238" location="A125993078C" display="A125993078C" xr:uid="{33E10950-9C9F-4A1F-8F9E-F1EEBDFB77B2}"/>
    <hyperlink ref="AH185" location="A125996810K" display="A125996810K" xr:uid="{EAC0A950-9E85-4FCF-AAC2-6A46C1C4050E}"/>
    <hyperlink ref="AI185" location="A126000410C" display="A126000410C" xr:uid="{3ED7D01D-4D7C-437A-BB51-C0F2C7F65430}"/>
    <hyperlink ref="AJ185" location="A125998610C" display="A125998610C" xr:uid="{32D3077A-6F0D-400D-9FEB-246E86F51D5D}"/>
    <hyperlink ref="AK185" location="A125991410J" display="A125991410J" xr:uid="{AC23711F-615D-405B-AF87-01C23C3B1B88}"/>
    <hyperlink ref="AL185" location="A125995010V" display="A125995010V" xr:uid="{690F9A2F-3C49-4457-86E9-FFC4A685A9A3}"/>
    <hyperlink ref="AM185" location="A125993210A" display="A125993210A" xr:uid="{723795B7-09D1-4F4C-8A29-44583C0C3903}"/>
    <hyperlink ref="AH186" location="A125996742V" display="A125996742V" xr:uid="{408362C9-95DD-4504-8EE1-AECC906E02B0}"/>
    <hyperlink ref="AI186" location="A126000342L" display="A126000342L" xr:uid="{E21E3658-F598-4309-B0C2-957AE8EE4249}"/>
    <hyperlink ref="AJ186" location="A125998542L" display="A125998542L" xr:uid="{6142FB10-80D0-465D-8963-B3F706B51CB6}"/>
    <hyperlink ref="AK186" location="A125991342T" display="A125991342T" xr:uid="{B559010C-3A09-4986-BB1D-2E8B27C06EF8}"/>
    <hyperlink ref="AL186" location="A125994942A" display="A125994942A" xr:uid="{EEC33ADE-6FA8-4459-A0BD-B5A5E171A26B}"/>
    <hyperlink ref="AM186" location="A125993142K" display="A125993142K" xr:uid="{F77CA8DA-A331-469F-8D56-52AD32F0DD79}"/>
    <hyperlink ref="AH187" location="A125996814V" display="A125996814V" xr:uid="{B52706B9-D98B-4C54-A76E-7B0D1FF9C038}"/>
    <hyperlink ref="AI187" location="A126000414L" display="A126000414L" xr:uid="{F3131455-537F-42EE-BF0B-9E5FDAFD18B2}"/>
    <hyperlink ref="AJ187" location="A125998614L" display="A125998614L" xr:uid="{C3619102-D3FB-44FE-95D7-BEDDFDA71199}"/>
    <hyperlink ref="AK187" location="A125991414T" display="A125991414T" xr:uid="{F6CFE67D-71A6-42A8-AA4E-0E2BE3ABDCAE}"/>
    <hyperlink ref="AL187" location="A125995014C" display="A125995014C" xr:uid="{87095EB0-BB4C-4578-B3AF-4CA92A6D5033}"/>
    <hyperlink ref="AM187" location="A125993214K" display="A125993214K" xr:uid="{B61272A2-AFBF-421B-B0C6-3E938BAC0887}"/>
    <hyperlink ref="AH188" location="A125996818C" display="A125996818C" xr:uid="{F1EB5007-0F8D-4BDF-B4F2-4682E409B1F8}"/>
    <hyperlink ref="AI188" location="A126000418W" display="A126000418W" xr:uid="{373464B0-8729-4550-8378-8030D15FA637}"/>
    <hyperlink ref="AJ188" location="A125998618W" display="A125998618W" xr:uid="{B5F502E7-8525-4381-A9C6-BB4C6C6D5EEC}"/>
    <hyperlink ref="AK188" location="A125991418A" display="A125991418A" xr:uid="{5F9DC1A0-A5FF-4545-B96C-33008975D0C2}"/>
    <hyperlink ref="AL188" location="A125995018L" display="A125995018L" xr:uid="{B0DD2D79-4348-43EE-9D4D-495489129A83}"/>
    <hyperlink ref="AM188" location="A125993218V" display="A125993218V" xr:uid="{F7785996-418F-4D26-A35C-2E387B1A9307}"/>
    <hyperlink ref="AH189" location="A125996746C" display="A125996746C" xr:uid="{16008EA6-E341-47EB-8040-64E6436EDDC4}"/>
    <hyperlink ref="AI189" location="A126000346W" display="A126000346W" xr:uid="{EDF589AA-1C74-42ED-A474-AA39E0957CE0}"/>
    <hyperlink ref="AJ189" location="A125998546W" display="A125998546W" xr:uid="{5E6708C6-CA77-4DE7-9E28-3571B56A4F87}"/>
    <hyperlink ref="AK189" location="A125991346A" display="A125991346A" xr:uid="{9B5E4EC9-4412-44B2-B169-E44FEE83117E}"/>
    <hyperlink ref="AL189" location="A125994946K" display="A125994946K" xr:uid="{5C328843-B21F-445A-BC3C-D1F37E4128DD}"/>
    <hyperlink ref="AM189" location="A125993146V" display="A125993146V" xr:uid="{BCA6DDFB-AA9F-4205-A2E3-4AFA18074376}"/>
    <hyperlink ref="AH190" location="A125996750V" display="A125996750V" xr:uid="{40B27489-9C44-4AA9-961F-AA4F922D4955}"/>
    <hyperlink ref="AI190" location="A126000350L" display="A126000350L" xr:uid="{9C94A32F-18BA-495A-82E1-1CDFB963B0E3}"/>
    <hyperlink ref="AJ190" location="A125998550L" display="A125998550L" xr:uid="{260195E4-685E-4A38-AA98-DDDBE8602385}"/>
    <hyperlink ref="AK190" location="A125991350T" display="A125991350T" xr:uid="{900260EC-2062-4BCD-98CD-FA27E5B24B14}"/>
    <hyperlink ref="AL190" location="A125994950A" display="A125994950A" xr:uid="{D02A6CC9-9368-4A99-9C62-6C39029C76FB}"/>
    <hyperlink ref="AM190" location="A125993150K" display="A125993150K" xr:uid="{677DD2C0-56A0-4925-9DAF-C2644B6F48CD}"/>
    <hyperlink ref="AH191" location="A125996790L" display="A125996790L" xr:uid="{3382F505-6BA0-45A0-AEE2-301EBF3C931B}"/>
    <hyperlink ref="AI191" location="A126000390F" display="A126000390F" xr:uid="{7DCAF080-F478-4321-AD59-A33A8D2BBCC7}"/>
    <hyperlink ref="AJ191" location="A125998590F" display="A125998590F" xr:uid="{EC470D88-F163-4DA3-BC12-5F87B9DF812B}"/>
    <hyperlink ref="AK191" location="A125991390K" display="A125991390K" xr:uid="{D568C772-28D3-4DC4-A184-32F0A6C3B4CC}"/>
    <hyperlink ref="AL191" location="A125994990V" display="A125994990V" xr:uid="{1B46DF9E-D750-45E2-898C-554886CE715E}"/>
    <hyperlink ref="AM191" location="A125993190C" display="A125993190C" xr:uid="{573BE8C9-A7A0-4F0F-A48C-7838E571A2E9}"/>
    <hyperlink ref="AH192" location="A125996710A" display="A125996710A" xr:uid="{3458286E-301A-436E-A232-35E8FF2DBA59}"/>
    <hyperlink ref="AI192" location="A126000310V" display="A126000310V" xr:uid="{2CC931CF-8E74-4400-AE57-B4C196A9B3EF}"/>
    <hyperlink ref="AJ192" location="A125998510V" display="A125998510V" xr:uid="{D85481E7-87FC-4A95-BA1A-92393AE9A6EE}"/>
    <hyperlink ref="AK192" location="A125991310X" display="A125991310X" xr:uid="{11B369D9-81D8-43CE-875B-DF1EBBC5C950}"/>
    <hyperlink ref="AL192" location="A125994910J" display="A125994910J" xr:uid="{24099E3F-48B3-4DB1-BAFA-560817A5A02B}"/>
    <hyperlink ref="AM192" location="A125993110T" display="A125993110T" xr:uid="{9E84093E-0AA5-4865-AA29-76255540564A}"/>
    <hyperlink ref="AH193" location="A125996822V" display="A125996822V" xr:uid="{7AAB2A08-B97C-467E-87BD-E4CADC607FA1}"/>
    <hyperlink ref="AI193" location="A126000422L" display="A126000422L" xr:uid="{B4EB1063-EB69-4B6A-ACCE-D4D9AC9433CD}"/>
    <hyperlink ref="AJ193" location="A125998622L" display="A125998622L" xr:uid="{E4CE6F17-4F2F-4B1A-8702-76A45A7D7B29}"/>
    <hyperlink ref="AK193" location="A125991422T" display="A125991422T" xr:uid="{77BC8B65-EB95-4B1C-B3E5-7BBCA717DD77}"/>
    <hyperlink ref="AL193" location="A125995022C" display="A125995022C" xr:uid="{85985516-B754-498E-A8C6-C4C1E931CBE4}"/>
    <hyperlink ref="AM193" location="A125993222K" display="A125993222K" xr:uid="{3808410F-09C4-400C-9444-FB965CA0B7A4}"/>
    <hyperlink ref="AH195" location="A125996754C" display="A125996754C" xr:uid="{20B63D89-0C28-4BB9-9045-28B833ED70C0}"/>
    <hyperlink ref="AI195" location="A126000354W" display="A126000354W" xr:uid="{05F1ED5B-CA13-47A9-BE96-8AD935B741BC}"/>
    <hyperlink ref="AJ195" location="A125998554W" display="A125998554W" xr:uid="{97B921C9-204C-4243-8255-B6CDFEF6D75F}"/>
    <hyperlink ref="AK195" location="A125991354A" display="A125991354A" xr:uid="{58B0395C-D2DF-4658-8969-352B13D6C158}"/>
    <hyperlink ref="AL195" location="A125994954K" display="A125994954K" xr:uid="{06CAF24E-3F06-4EBB-BB9F-84ABEE700E5D}"/>
    <hyperlink ref="AM195" location="A125993154V" display="A125993154V" xr:uid="{90802D5E-B861-4622-8EA4-900EDC465CAF}"/>
    <hyperlink ref="AH196" location="A125996682C" display="A125996682C" xr:uid="{72F78923-B6BA-4CF2-AD6B-F1127D286FAE}"/>
    <hyperlink ref="AI196" location="A126000282W" display="A126000282W" xr:uid="{6B83A99D-21F3-422A-A1A9-A878F11208EE}"/>
    <hyperlink ref="AJ196" location="A125998482W" display="A125998482W" xr:uid="{BA7FBBAB-14D3-48CD-92E8-0BD00CC935E7}"/>
    <hyperlink ref="AK196" location="A125991282A" display="A125991282A" xr:uid="{1468DF09-7063-4350-B668-732A351D359A}"/>
    <hyperlink ref="AL196" location="A125994882K" display="A125994882K" xr:uid="{72CF3BA2-4E02-4C05-944F-9AC964B6A298}"/>
    <hyperlink ref="AM196" location="A125993082V" display="A125993082V" xr:uid="{4CDA4681-77D6-49A9-BEAB-106744988D85}"/>
    <hyperlink ref="AH197" location="A125996758L" display="A125996758L" xr:uid="{6C9A30BE-D792-4EF2-A97F-8713E75D0E03}"/>
    <hyperlink ref="AI197" location="A126000358F" display="A126000358F" xr:uid="{CF7EEEDD-95DF-4764-8F0C-E3B6B32F1C84}"/>
    <hyperlink ref="AJ197" location="A125998558F" display="A125998558F" xr:uid="{36B4D72A-C07C-4723-AD5C-8C6CFB08D4C4}"/>
    <hyperlink ref="AK197" location="A125991358K" display="A125991358K" xr:uid="{B1AE99C6-CABB-4483-9D63-AC38E9700F2C}"/>
    <hyperlink ref="AL197" location="A125994958V" display="A125994958V" xr:uid="{332D7EA2-F10A-4114-9C7D-EB7AD16DCE1F}"/>
    <hyperlink ref="AM197" location="A125993158C" display="A125993158C" xr:uid="{4C0CC51D-D88C-47D1-B8A8-9B0278F82AAA}"/>
    <hyperlink ref="AH198" location="A125996762C" display="A125996762C" xr:uid="{1A1D026E-962A-4FD7-8605-70B71FF5BF68}"/>
    <hyperlink ref="AI198" location="A126000362W" display="A126000362W" xr:uid="{023263B0-6853-44E7-B638-AB1F5EA305C1}"/>
    <hyperlink ref="AJ198" location="A125998562W" display="A125998562W" xr:uid="{D6831658-93AA-4B36-B227-E3B0B6949734}"/>
    <hyperlink ref="AK198" location="A125991362A" display="A125991362A" xr:uid="{03C28340-552B-43F0-A76B-99BE02E49525}"/>
    <hyperlink ref="AL198" location="A125994962K" display="A125994962K" xr:uid="{5CFCA364-DB38-41D4-AE13-2D8220523287}"/>
    <hyperlink ref="AM198" location="A125993162V" display="A125993162V" xr:uid="{D1A4EAAA-88AA-46DA-BFED-DD4D1C563A81}"/>
    <hyperlink ref="AH199" location="A125996834C" display="A125996834C" xr:uid="{32898372-071C-47D9-B21C-D27B68FC03A1}"/>
    <hyperlink ref="AI199" location="A126000434W" display="A126000434W" xr:uid="{88E7DA6C-B35C-46A4-A1E8-0A48E1B043AE}"/>
    <hyperlink ref="AJ199" location="A125998634W" display="A125998634W" xr:uid="{5DD5C978-FF3D-473C-AECD-3AD9D8543AA3}"/>
    <hyperlink ref="AK199" location="A125991434A" display="A125991434A" xr:uid="{7B0C4156-9250-4F3C-910E-A8FF8FD380D9}"/>
    <hyperlink ref="AL199" location="A125995034L" display="A125995034L" xr:uid="{CE474C6B-8DAB-492E-BC64-A5470D8025C3}"/>
    <hyperlink ref="AM199" location="A125993234V" display="A125993234V" xr:uid="{2F183C6E-3D47-4B5D-A3A3-94C67317AC20}"/>
    <hyperlink ref="AH200" location="A125996654V" display="A125996654V" xr:uid="{D71D8D14-8CD3-4E89-82E2-B3B102C2B269}"/>
    <hyperlink ref="AI200" location="A126000254L" display="A126000254L" xr:uid="{4C037CC1-9FA4-4929-BEE2-449E2BFC32E5}"/>
    <hyperlink ref="AJ200" location="A125998454L" display="A125998454L" xr:uid="{A5D66D2C-28D5-4760-B243-C29EA2B157A6}"/>
    <hyperlink ref="AK200" location="A125991254T" display="A125991254T" xr:uid="{AA21BADE-AFFE-42B7-8D25-56F9B9367DF8}"/>
    <hyperlink ref="AL200" location="A125994854A" display="A125994854A" xr:uid="{50EBDC2F-10C3-4522-A17B-DD749C85FFD4}"/>
    <hyperlink ref="AM200" location="A125993054K" display="A125993054K" xr:uid="{694C7BDC-31F3-4FD6-B4AF-97C165C5D05C}"/>
    <hyperlink ref="AH201" location="A125996826C" display="A125996826C" xr:uid="{7FAEA6DF-B275-4A6B-939B-A7D381421285}"/>
    <hyperlink ref="AI201" location="A126000426W" display="A126000426W" xr:uid="{FDD97E97-9740-4F36-BE53-271FCA9463E1}"/>
    <hyperlink ref="AJ201" location="A125998626W" display="A125998626W" xr:uid="{92760C61-BE2B-4A60-8AB5-C27F63D79F99}"/>
    <hyperlink ref="AK201" location="A125991426A" display="A125991426A" xr:uid="{DB5962B7-3711-4DD3-B793-CFF3C14A01E6}"/>
    <hyperlink ref="AL201" location="A125995026L" display="A125995026L" xr:uid="{47AD5A05-8806-470D-BD51-767401433DF7}"/>
    <hyperlink ref="AM201" location="A125993226V" display="A125993226V" xr:uid="{C8011C57-7836-470E-A241-27EF64610DB7}"/>
    <hyperlink ref="AH202" location="A125996830V" display="A125996830V" xr:uid="{415D0538-63BA-4118-A0B3-CAA4DC87E658}"/>
    <hyperlink ref="AI202" location="A126000430L" display="A126000430L" xr:uid="{C26077D1-29ED-4439-AF82-72217541AC2E}"/>
    <hyperlink ref="AJ202" location="A125998630L" display="A125998630L" xr:uid="{2AB4332E-9268-4756-ADFF-4F7BCE5EDEF4}"/>
    <hyperlink ref="AK202" location="A125991430T" display="A125991430T" xr:uid="{561B8B95-3422-4E93-B4E4-8D15C622F5F0}"/>
    <hyperlink ref="AL202" location="A125995030C" display="A125995030C" xr:uid="{1CB43D9E-278F-43BB-A820-B16A0CA4A447}"/>
    <hyperlink ref="AM202" location="A125993230K" display="A125993230K" xr:uid="{066A2750-D794-4BB9-9C2D-6A3BC990DE27}"/>
    <hyperlink ref="AH203" location="A125996658C" display="A125996658C" xr:uid="{EEB573F2-6A39-41FA-A195-742138A53255}"/>
    <hyperlink ref="AI203" location="A126000258W" display="A126000258W" xr:uid="{9142B01E-8D87-49A6-8FD6-D7E792A757BD}"/>
    <hyperlink ref="AJ203" location="A125998458W" display="A125998458W" xr:uid="{24AAD85E-8E6D-4984-8E67-BB4E2E21A552}"/>
    <hyperlink ref="AK203" location="A125991258A" display="A125991258A" xr:uid="{B0837BA4-9DB7-44F5-A646-3F4EE4306E1A}"/>
    <hyperlink ref="AL203" location="A125994858K" display="A125994858K" xr:uid="{1F51F7C6-E718-4598-A82B-F60BFB3CCF61}"/>
    <hyperlink ref="AM203" location="A125993058V" display="A125993058V" xr:uid="{E74EFBB5-96EA-4070-A0BA-1F9D5ECF3E77}"/>
    <hyperlink ref="AH204" location="A125996714K" display="A125996714K" xr:uid="{002FE877-2515-4F80-8085-203EB3403C2C}"/>
    <hyperlink ref="AI204" location="A126000314C" display="A126000314C" xr:uid="{AD219463-7BED-42EA-A528-3A5A9937CEA7}"/>
    <hyperlink ref="AJ204" location="A125998514C" display="A125998514C" xr:uid="{10F9DAE7-F3C7-4922-82B9-D07C060C083C}"/>
    <hyperlink ref="AK204" location="A125991314J" display="A125991314J" xr:uid="{0A46C1BD-33F7-4737-9EEC-8552963A0CD7}"/>
    <hyperlink ref="AL204" location="A125994914T" display="A125994914T" xr:uid="{4B2CF57E-CFF4-44DE-9605-9D74AFE9867D}"/>
    <hyperlink ref="AM204" location="A125993114A" display="A125993114A" xr:uid="{68A1908C-EFF8-4C6D-83C2-99B83C2917FC}"/>
    <hyperlink ref="AH205" location="A125996766L" display="A125996766L" xr:uid="{69ECC665-BD06-4C93-B5AE-CDEFB79214AA}"/>
    <hyperlink ref="AI205" location="A126000366F" display="A126000366F" xr:uid="{FBD0246C-BBF9-4A74-8BC4-5B00DD9C8491}"/>
    <hyperlink ref="AJ205" location="A125998566F" display="A125998566F" xr:uid="{FC75ABF3-1766-4974-A8D6-C08FB0C41804}"/>
    <hyperlink ref="AK205" location="A125991366K" display="A125991366K" xr:uid="{1D6D7FFD-1888-4DE7-97AC-9B8546C120AD}"/>
    <hyperlink ref="AL205" location="A125994966V" display="A125994966V" xr:uid="{1F053B54-9726-4F0D-94FE-434B2E147C0C}"/>
    <hyperlink ref="AM205" location="A125993166C" display="A125993166C" xr:uid="{46331B68-648A-4155-BC93-770EDE59AEFF}"/>
    <hyperlink ref="AH206" location="A125996838L" display="A125996838L" xr:uid="{4D9631AF-993F-4D95-A22B-2A2D53A6ABB8}"/>
    <hyperlink ref="AI206" location="A126000438F" display="A126000438F" xr:uid="{C9B6570E-44D0-4FB9-8EE0-12F0C9459CCB}"/>
    <hyperlink ref="AJ206" location="A125998638F" display="A125998638F" xr:uid="{8246B780-4B62-4423-9A3C-8FEC6FC31382}"/>
    <hyperlink ref="AK206" location="A125991438K" display="A125991438K" xr:uid="{43177F74-4A79-4688-AAD7-DD4AADE0B767}"/>
    <hyperlink ref="AL206" location="A125995038W" display="A125995038W" xr:uid="{1196BB12-20CB-4098-B8D7-2D8F6C87ABD6}"/>
    <hyperlink ref="AM206" location="A125993238C" display="A125993238C" xr:uid="{5D111DA6-E47D-4944-9C72-2E3E4DE6666E}"/>
    <hyperlink ref="AH208" location="A125996662V" display="A125996662V" xr:uid="{7E5BB8E3-443C-42C1-8FE7-9C0FCC40642C}"/>
    <hyperlink ref="AI208" location="A126000262L" display="A126000262L" xr:uid="{D8C477E0-1217-4420-BE9A-0E6948DD6266}"/>
    <hyperlink ref="AJ208" location="A125998462L" display="A125998462L" xr:uid="{663E9637-580C-4882-AD43-D727476F996B}"/>
    <hyperlink ref="AH209" location="A125996794W" display="A125996794W" xr:uid="{A7AACC3C-A3BE-4A41-8068-D9FD962ADF1B}"/>
    <hyperlink ref="AI209" location="A126000394R" display="A126000394R" xr:uid="{7370F3B7-99A8-4C47-8F6C-8ED7EDE12C49}"/>
    <hyperlink ref="AJ209" location="A125998594R" display="A125998594R" xr:uid="{61109DB0-5838-43C2-9966-48140B87EB07}"/>
    <hyperlink ref="AK209" location="A125991394V" display="A125991394V" xr:uid="{3EE3DF49-932B-464C-99AD-895F0953D0B3}"/>
    <hyperlink ref="AL209" location="A125994994C" display="A125994994C" xr:uid="{6589E94E-1BD4-425D-8F9F-2A614847EF1D}"/>
    <hyperlink ref="AM209" location="A125993194L" display="A125993194L" xr:uid="{4D48A357-39F1-4866-AFDE-3DAD0EDBDFD9}"/>
    <hyperlink ref="AH210" location="A125996798F" display="A125996798F" xr:uid="{DC8691DD-DD02-4022-B251-9E5C9AD170F1}"/>
    <hyperlink ref="AI210" location="A126000398X" display="A126000398X" xr:uid="{A7A28420-7BDF-45F7-BC87-2B129CB6FE00}"/>
    <hyperlink ref="AJ210" location="A125998598X" display="A125998598X" xr:uid="{E9395AE6-BCEF-42D9-822B-5DEDBFF5EFE7}"/>
    <hyperlink ref="AK210" location="A125991398C" display="A125991398C" xr:uid="{877E6F20-0123-4021-9521-25AB65B85FC4}"/>
    <hyperlink ref="AL210" location="A125994998L" display="A125994998L" xr:uid="{BB62CE13-D228-4AF4-9EA8-5ADDA848759F}"/>
    <hyperlink ref="AM210" location="A125993198W" display="A125993198W" xr:uid="{A123E302-8786-4BDF-BF7B-8898505C4550}"/>
    <hyperlink ref="AH211" location="A125996694L" display="A125996694L" xr:uid="{CC4823A0-B7FA-4D85-B2F8-F829020ABB5F}"/>
    <hyperlink ref="AI211" location="A126000294F" display="A126000294F" xr:uid="{17B7AF23-3A10-4CB5-B34B-79ECFE619BB5}"/>
    <hyperlink ref="AJ211" location="A125998494F" display="A125998494F" xr:uid="{6FFC6040-6CAD-4FFC-991C-DC36A0BA5B89}"/>
    <hyperlink ref="AK211" location="A125991294K" display="A125991294K" xr:uid="{29F285E2-F5CE-4EBE-8119-E2744DA39A81}"/>
    <hyperlink ref="AL211" location="A125994894V" display="A125994894V" xr:uid="{7768D293-8ABA-4713-838C-7685A7C26764}"/>
    <hyperlink ref="AM211" location="A125993094C" display="A125993094C" xr:uid="{4575550C-7AA0-4EC6-8A90-75CCA576FCD8}"/>
    <hyperlink ref="AH212" location="A125996666C" display="A125996666C" xr:uid="{E9F796FA-FB00-4E94-A027-000981BE2AFE}"/>
    <hyperlink ref="AI212" location="A126000266W" display="A126000266W" xr:uid="{32631126-A786-4FCB-97A4-A0D9861BB88A}"/>
    <hyperlink ref="AJ212" location="A125998466W" display="A125998466W" xr:uid="{278A03C7-DE8D-42CB-B43C-F18F67E47D9C}"/>
    <hyperlink ref="AK212" location="A125991266A" display="A125991266A" xr:uid="{73677C99-5181-4433-AED8-E68EB12CE1C4}"/>
    <hyperlink ref="AL212" location="A125994866K" display="A125994866K" xr:uid="{CEF61854-5D24-457F-80E9-C03CB8A88D19}"/>
    <hyperlink ref="AM212" location="A125993066V" display="A125993066V" xr:uid="{60545587-A9DC-4464-AAB9-DBE9FB1D7295}"/>
    <hyperlink ref="AK214" location="A125991318T" display="A125991318T" xr:uid="{729EF96E-09AA-4CA2-B5B4-67A4385D71CB}"/>
    <hyperlink ref="AL214" location="A125994918A" display="A125994918A" xr:uid="{2619E195-4CD3-45CA-908B-7B1CAF5E350D}"/>
    <hyperlink ref="AM214" location="A125993118K" display="A125993118K" xr:uid="{D1AE022C-22F6-4BA7-B324-780660EB6A33}"/>
    <hyperlink ref="AH215" location="A125996686L" display="A125996686L" xr:uid="{0E02C2F2-250E-4831-AF5E-184F8E7EDA9C}"/>
    <hyperlink ref="AI215" location="A126000286F" display="A126000286F" xr:uid="{DF084223-A0F2-48B0-B471-5327EED89559}"/>
    <hyperlink ref="AJ215" location="A125998486F" display="A125998486F" xr:uid="{F22621D5-F2F7-49F3-A66A-7CF0ACEF28B5}"/>
    <hyperlink ref="AK215" location="A125991286K" display="A125991286K" xr:uid="{CB83852E-BAFD-49A1-80BE-B247E3D4FF19}"/>
    <hyperlink ref="AL215" location="A125994886V" display="A125994886V" xr:uid="{58D02E82-3D86-4795-BCFC-EC82B61A5841}"/>
    <hyperlink ref="AM215" location="A125993086C" display="A125993086C" xr:uid="{0F605289-CA86-4A9F-823A-8F5FF933DD44}"/>
    <hyperlink ref="AH216" location="A125996722K" display="A125996722K" xr:uid="{B773AF94-A1F9-4787-A9C8-35AF1E16E39C}"/>
    <hyperlink ref="AI216" location="A126000322C" display="A126000322C" xr:uid="{7ECE1E92-95F7-4258-9E2D-D231119D7DA1}"/>
    <hyperlink ref="AJ216" location="A125998522C" display="A125998522C" xr:uid="{54F9820E-E072-4684-BB38-D083002248C2}"/>
    <hyperlink ref="AK216" location="A125991322J" display="A125991322J" xr:uid="{7482B99C-6432-4DD1-9461-EA930583FC75}"/>
    <hyperlink ref="AL216" location="A125994922T" display="A125994922T" xr:uid="{8A53E814-F20F-4CDB-99E3-F5F4EB981A5E}"/>
    <hyperlink ref="AM216" location="A125993122A" display="A125993122A" xr:uid="{5DCC2B1D-9E8F-4ECC-903D-591B52382C68}"/>
    <hyperlink ref="AH217" location="A125996698W" display="A125996698W" xr:uid="{65934798-6E73-4E04-8BD8-8509409CC5D5}"/>
    <hyperlink ref="AI217" location="A126000298R" display="A126000298R" xr:uid="{3EEA1667-9786-4B71-8ED4-E2170612531F}"/>
    <hyperlink ref="AJ217" location="A125998498R" display="A125998498R" xr:uid="{675B32F0-7424-4D78-B566-561136BB3BE6}"/>
    <hyperlink ref="AK217" location="A125991298V" display="A125991298V" xr:uid="{1EDDFB2E-B326-43E6-9282-F92A7F34BFA5}"/>
    <hyperlink ref="AL217" location="A125994898C" display="A125994898C" xr:uid="{100973EB-AA98-4DBC-86E5-4AEBDD281F4E}"/>
    <hyperlink ref="AM217" location="A125993098L" display="A125993098L" xr:uid="{2486FCB2-C1C7-4F16-B9D8-2251A7AF6580}"/>
    <hyperlink ref="AH218" location="A125996726V" display="A125996726V" xr:uid="{3C240B73-A550-4859-8ECE-E42AC0ABB208}"/>
    <hyperlink ref="AI218" location="A126000326L" display="A126000326L" xr:uid="{1BFC460E-C86D-4295-965A-21325E8D2642}"/>
    <hyperlink ref="AJ218" location="A125998526L" display="A125998526L" xr:uid="{38B7FC44-5E04-4942-B98B-0F70B43F9ACE}"/>
    <hyperlink ref="AK218" location="A125991326T" display="A125991326T" xr:uid="{DD500E81-ED8C-47D1-8640-6489BC104CBD}"/>
    <hyperlink ref="AL218" location="A125994926A" display="A125994926A" xr:uid="{BC0D81AF-445C-422E-A99A-E1562412CB33}"/>
    <hyperlink ref="AM218" location="A125993126K" display="A125993126K" xr:uid="{4F992E79-D6D7-47FB-8715-3043AD74352C}"/>
    <hyperlink ref="AH219" location="A125996770C" display="A125996770C" xr:uid="{28F9A397-C418-4B6E-A576-BFF034377F91}"/>
    <hyperlink ref="AI219" location="A126000370W" display="A126000370W" xr:uid="{C1A61BD9-6858-4559-9BBA-D07FB19782DF}"/>
    <hyperlink ref="AJ219" location="A125998570W" display="A125998570W" xr:uid="{BFF5B4F5-E3D6-400D-81F1-FB8447E6DB28}"/>
    <hyperlink ref="AK219" location="A125991370A" display="A125991370A" xr:uid="{592AC2B6-0410-4FA6-BDF4-33DB0677C0BB}"/>
    <hyperlink ref="AL219" location="A125994970K" display="A125994970K" xr:uid="{9E848A07-2866-4490-A214-578C89C80711}"/>
    <hyperlink ref="AM219" location="A125993170V" display="A125993170V" xr:uid="{C90EB60E-5B6D-4EB7-A481-A6C299283893}"/>
    <hyperlink ref="AH220" location="A125996730K" display="A125996730K" xr:uid="{CC3CE6AB-2142-4B1E-B39C-357EF59DB9D3}"/>
    <hyperlink ref="AI220" location="A126000330C" display="A126000330C" xr:uid="{41CCE906-26DB-4A50-9167-9BF8407B2A4F}"/>
    <hyperlink ref="AJ220" location="A125998530C" display="A125998530C" xr:uid="{169A23C9-EE1C-4AD2-96D9-E4C11ED6405A}"/>
    <hyperlink ref="AK220" location="A125991330J" display="A125991330J" xr:uid="{30D587CD-639A-4D7B-8DEB-C0556E7064BD}"/>
    <hyperlink ref="AL220" location="A125994930T" display="A125994930T" xr:uid="{FAD694D9-44A2-49BC-A37C-3C31B30C2FAA}"/>
    <hyperlink ref="AM220" location="A125993130A" display="A125993130A" xr:uid="{D85B02D2-D614-41FE-A630-6855997C6E25}"/>
    <hyperlink ref="AH221" location="A125996702A" display="A125996702A" xr:uid="{AE124CED-CC35-44D3-9487-41575B67ACA5}"/>
    <hyperlink ref="AI221" location="A126000302V" display="A126000302V" xr:uid="{997492BD-40BE-49A4-A37E-E8062CBD8786}"/>
    <hyperlink ref="AJ221" location="A125998502V" display="A125998502V" xr:uid="{94C8B0ED-6E5D-4789-86C4-D67C4A21D4FF}"/>
    <hyperlink ref="AK221" location="A125991302X" display="A125991302X" xr:uid="{58C1DA81-8096-45E9-98EE-165845285ECB}"/>
    <hyperlink ref="AL221" location="A125994902J" display="A125994902J" xr:uid="{68BFA110-AA1F-4940-928E-A0254EA7EC56}"/>
    <hyperlink ref="AM221" location="A125993102T" display="A125993102T" xr:uid="{F02D5A8A-BA67-49C4-9EB2-9E212E38A7FC}"/>
    <hyperlink ref="AH222" location="A125996802K" display="A125996802K" xr:uid="{F127D321-5D4D-4A8F-B0EE-972DD23116E7}"/>
    <hyperlink ref="AI222" location="A126000402C" display="A126000402C" xr:uid="{48B6FD64-997A-411C-8B75-76844105C82C}"/>
    <hyperlink ref="AJ222" location="A125998602C" display="A125998602C" xr:uid="{35649F45-45E1-4950-8583-E90622FCAFE7}"/>
    <hyperlink ref="AK222" location="A125991402J" display="A125991402J" xr:uid="{EAB1FA02-503D-47D7-8EA8-F30F65D74AD4}"/>
    <hyperlink ref="AL222" location="A125995002V" display="A125995002V" xr:uid="{F7FB88E6-F59D-4082-A646-8162666CCEB5}"/>
    <hyperlink ref="AM222" location="A125993202A" display="A125993202A" xr:uid="{AAE4ABCE-AB50-4D13-833D-79C9B0C6F634}"/>
    <hyperlink ref="AH223" location="A125996774L" display="A125996774L" xr:uid="{BD01D40C-C514-450F-AB73-748136B070EE}"/>
    <hyperlink ref="AI223" location="A126000374F" display="A126000374F" xr:uid="{67D20721-4439-4148-9600-0DFDDEAE95F9}"/>
    <hyperlink ref="AJ223" location="A125998574F" display="A125998574F" xr:uid="{E25A867D-246C-48B3-856A-51D228298C46}"/>
    <hyperlink ref="AK223" location="A125991374K" display="A125991374K" xr:uid="{BC93A07D-900A-4F69-9F36-5C819527A5E0}"/>
    <hyperlink ref="AL223" location="A125994974V" display="A125994974V" xr:uid="{26D292E5-7036-42F6-A6B0-2D426F5AE934}"/>
    <hyperlink ref="AM223" location="A125993174C" display="A125993174C" xr:uid="{B8E9BD4A-7E10-457F-9751-5848203CFE6B}"/>
    <hyperlink ref="AH224" location="A125996778W" display="A125996778W" xr:uid="{AF13421D-4E33-4E8B-9FB9-648F73879D18}"/>
    <hyperlink ref="AI224" location="A126000378R" display="A126000378R" xr:uid="{23DCCBC6-6316-4BA6-88D5-D2CE2B19DB33}"/>
    <hyperlink ref="AJ224" location="A125998578R" display="A125998578R" xr:uid="{E21BC7C6-4DE1-4A52-ACCA-EC9F1A0657F4}"/>
    <hyperlink ref="AK224" location="A125991378V" display="A125991378V" xr:uid="{30570285-767F-458F-B4FC-5BD43E70E38D}"/>
    <hyperlink ref="AL224" location="A125994978C" display="A125994978C" xr:uid="{1DA34B57-3A55-4537-A9C9-45DD5F2F6A2E}"/>
    <hyperlink ref="AM224" location="A125993178L" display="A125993178L" xr:uid="{69A42A5F-1306-44A4-964B-D66E4B217AF1}"/>
    <hyperlink ref="AH225" location="A125996842C" display="A125996842C" xr:uid="{B65FE4B6-6B73-4F48-993F-519CFCFA8C67}"/>
    <hyperlink ref="AI225" location="A126000442W" display="A126000442W" xr:uid="{885BDD5F-B557-497E-AFA3-A5B9CAFA0897}"/>
    <hyperlink ref="AJ225" location="A125998642W" display="A125998642W" xr:uid="{E1D35139-0E21-4552-A8E6-3EB4650F0D9C}"/>
    <hyperlink ref="AK225" location="A125991442A" display="A125991442A" xr:uid="{61735084-BFA5-4571-BFA1-5CE2C24C6210}"/>
    <hyperlink ref="AL225" location="A125995042L" display="A125995042L" xr:uid="{26514316-F608-48F8-8A83-50D89E7236E9}"/>
    <hyperlink ref="AM225" location="A125993242V" display="A125993242V" xr:uid="{85D8B588-05F8-44F2-B5C7-7FFF63D14242}"/>
    <hyperlink ref="AH226" location="A125996670V" display="A125996670V" xr:uid="{8418D5F3-E156-4B4A-BA82-A1DA2B27AB42}"/>
    <hyperlink ref="AI226" location="A126000270L" display="A126000270L" xr:uid="{4C20590F-0743-4C96-A8BC-4B1A62EADD57}"/>
    <hyperlink ref="AJ226" location="A125998470L" display="A125998470L" xr:uid="{041105B5-37F9-4921-9E59-47FA1E66CF6D}"/>
    <hyperlink ref="AK226" location="A125991270T" display="A125991270T" xr:uid="{9A679899-EC23-408A-87A2-E298572FA21E}"/>
    <hyperlink ref="AL226" location="A125994870A" display="A125994870A" xr:uid="{8ABE2960-B018-495D-8DA2-5A50649E1709}"/>
    <hyperlink ref="AM226" location="A125993070K" display="A125993070K" xr:uid="{F24B3C5B-F373-487D-9993-3D1C495251F3}"/>
    <hyperlink ref="AH228" location="A125996734V" display="A125996734V" xr:uid="{E311634C-5028-4760-B8CE-D2B690DAF1C3}"/>
    <hyperlink ref="AI228" location="A126000334L" display="A126000334L" xr:uid="{ED098726-B1C2-4351-A4D7-D701E8238164}"/>
    <hyperlink ref="AJ228" location="A125998534L" display="A125998534L" xr:uid="{1373B5D9-E8AA-44D5-94FA-11CB82AB8A10}"/>
    <hyperlink ref="AK228" location="A125991334T" display="A125991334T" xr:uid="{5E299DCD-A727-48A9-9214-E1C638B03850}"/>
    <hyperlink ref="AL228" location="A125994934A" display="A125994934A" xr:uid="{802C5554-694E-4E1D-9573-472428BDF214}"/>
    <hyperlink ref="AM228" location="A125993134K" display="A125993134K" xr:uid="{6FE1A83A-7C7C-4779-B08A-69D9BF749C5D}"/>
    <hyperlink ref="AH229" location="A125996690C" display="A125996690C" xr:uid="{E9F3C613-37BE-4720-B50B-FE77B04B3A7D}"/>
    <hyperlink ref="AI229" location="A126000290W" display="A126000290W" xr:uid="{8D8D34B5-E5E3-47CE-A4CC-64F902CBEFC2}"/>
    <hyperlink ref="AJ229" location="A125998490W" display="A125998490W" xr:uid="{AD400DD1-DAE0-4CD6-B735-72F981F9F05D}"/>
    <hyperlink ref="AK229" location="A125991290A" display="A125991290A" xr:uid="{E0BC2ACD-611A-464A-BE02-1517AB2A4DFF}"/>
    <hyperlink ref="AL229" location="A125994890K" display="A125994890K" xr:uid="{52ED43B5-E8A9-443D-944B-FFBE408C0749}"/>
    <hyperlink ref="AM229" location="A125993090V" display="A125993090V" xr:uid="{259913F6-44E4-4728-B786-E16A85B3C6F8}"/>
    <hyperlink ref="AH230" location="A125996782L" display="A125996782L" xr:uid="{0A93C61A-0C8B-485F-91A8-B1155123D38D}"/>
    <hyperlink ref="AI230" location="A126000382F" display="A126000382F" xr:uid="{AD7625DB-D10D-42A1-8088-41F87331CAD9}"/>
    <hyperlink ref="AJ230" location="A125998582F" display="A125998582F" xr:uid="{8D46CEFA-B02D-4193-A943-4E6371678357}"/>
    <hyperlink ref="AK230" location="A125991382K" display="A125991382K" xr:uid="{FBAB799C-ECAD-413D-A810-3EAE991A3D38}"/>
    <hyperlink ref="AL230" location="A125994982V" display="A125994982V" xr:uid="{BB1F2449-E75D-484D-942F-F90B005DFF7B}"/>
    <hyperlink ref="AM230" location="A125993182C" display="A125993182C" xr:uid="{B4EE0620-353F-4731-8A72-AFB6C3746754}"/>
    <hyperlink ref="AH231" location="A125996786W" display="A125996786W" xr:uid="{2081D08C-E17B-4DC2-A9FA-D5ECECD89058}"/>
    <hyperlink ref="AI231" location="A126000386R" display="A126000386R" xr:uid="{A1A0297D-196B-4D11-ACEB-4743C497C2FD}"/>
    <hyperlink ref="AJ231" location="A125998586R" display="A125998586R" xr:uid="{319BE35C-20EB-481D-9F4A-00B7DF6F1FEE}"/>
    <hyperlink ref="AK231" location="A125991386V" display="A125991386V" xr:uid="{238DA769-ED60-4171-A184-A71860A0C06E}"/>
    <hyperlink ref="AL231" location="A125994986C" display="A125994986C" xr:uid="{17DBC912-8551-4A23-A833-AA8726B3EC13}"/>
    <hyperlink ref="AM231" location="A125993186L" display="A125993186L" xr:uid="{07C10139-79B6-48EF-8419-2E204F879A68}"/>
    <hyperlink ref="AH232" location="A125996706K" display="A125996706K" xr:uid="{35593B5C-947D-4BEC-AB52-3D8591E7039E}"/>
    <hyperlink ref="AI232" location="A126000306C" display="A126000306C" xr:uid="{0D1BF24D-6077-45F9-B391-954F3717461F}"/>
    <hyperlink ref="AJ232" location="A125998506C" display="A125998506C" xr:uid="{91E30C3F-0D56-4567-BC0B-99AE2FE0CD3F}"/>
    <hyperlink ref="AK232" location="A125991306J" display="A125991306J" xr:uid="{6244FC88-E603-4948-B5C1-2B82B904FF89}"/>
    <hyperlink ref="AL232" location="A125994906T" display="A125994906T" xr:uid="{54D385FE-BEDE-4F4D-A537-E817660F386C}"/>
    <hyperlink ref="AM232" location="A125993106A" display="A125993106A" xr:uid="{CEE610E2-657A-417E-A769-A66058AD238C}"/>
    <hyperlink ref="AH233" location="A125996674C" display="A125996674C" xr:uid="{DA7F8DC9-09AF-4C11-9722-D251C3406D1B}"/>
    <hyperlink ref="AI233" location="A126000274W" display="A126000274W" xr:uid="{CFCB5443-AEC9-4C7C-A3D3-F8CBB128E9D6}"/>
    <hyperlink ref="AJ233" location="A125998474W" display="A125998474W" xr:uid="{49571783-FDE0-4014-A36F-F2AAB01A18F3}"/>
    <hyperlink ref="AK233" location="A125991274A" display="A125991274A" xr:uid="{55229193-EBF9-4BBC-A8C9-9A9E51E92151}"/>
    <hyperlink ref="AL233" location="A125994874K" display="A125994874K" xr:uid="{2158275F-2610-4985-8476-4AD184D88CE3}"/>
    <hyperlink ref="AM233" location="A125993074V" display="A125993074V" xr:uid="{17EBCF6F-4022-4EA8-8467-27FDE9EAEE25}"/>
    <hyperlink ref="AH234" location="A125996846L" display="A125996846L" xr:uid="{F1680FF9-6FAA-4482-9679-DA73B3B17297}"/>
    <hyperlink ref="AI234" location="A126000446F" display="A126000446F" xr:uid="{ABD8C285-5EAC-4FC8-ACD5-4932EDCA420E}"/>
    <hyperlink ref="AJ234" location="A125998646F" display="A125998646F" xr:uid="{EB86208A-5931-48EC-AC39-76E2A4B1F1ED}"/>
    <hyperlink ref="AK234" location="A125991446K" display="A125991446K" xr:uid="{29DB1835-8896-4240-92DA-080CBCE251B6}"/>
    <hyperlink ref="AL234" location="A125995046W" display="A125995046W" xr:uid="{5E76888F-8176-4EFC-8DD0-365AA95D1261}"/>
    <hyperlink ref="AM234" location="A125993246C" display="A125993246C" xr:uid="{FCEBE662-1AEE-4C2B-93B3-B723BBAB77D3}"/>
    <hyperlink ref="AH235" location="A125996738C" display="A125996738C" xr:uid="{D6CFBF8B-D3CC-43B5-9E0E-946CB61ED887}"/>
    <hyperlink ref="AI235" location="A126000338W" display="A126000338W" xr:uid="{F774B832-E2EA-4C27-AB4B-7DA7E2AAF0F3}"/>
    <hyperlink ref="AJ235" location="A125998538W" display="A125998538W" xr:uid="{26B733D9-1CDB-4D7D-A07D-2717CB07B26A}"/>
    <hyperlink ref="AK235" location="A125991338A" display="A125991338A" xr:uid="{18F8CD3D-6308-4376-9025-CDB63677C0B8}"/>
    <hyperlink ref="AL235" location="A125994938K" display="A125994938K" xr:uid="{E820290B-5220-495E-AE0F-F5EFCE02ED75}"/>
    <hyperlink ref="AM235" location="A125993138V" display="A125993138V" xr:uid="{FE97CD60-7E4A-4DAF-B9A0-C53C12E2A793}"/>
    <hyperlink ref="AH236" location="A125996806V" display="A125996806V" xr:uid="{802514EC-C68E-45C9-A82B-326FC3FD9B46}"/>
    <hyperlink ref="AI236" location="A126000406L" display="A126000406L" xr:uid="{D6C37F10-0D9D-49B2-9BF9-6CE4D3C802AA}"/>
    <hyperlink ref="AJ236" location="A125998606L" display="A125998606L" xr:uid="{8BE9F49F-49C2-4C6B-A37E-AE02E50C06C2}"/>
    <hyperlink ref="AK236" location="A125991406T" display="A125991406T" xr:uid="{6C42502A-89FE-44CF-9972-CFCB47DA621C}"/>
    <hyperlink ref="AL236" location="A125995006C" display="A125995006C" xr:uid="{60157B88-820E-4414-8D8B-873E9CB8A9E0}"/>
    <hyperlink ref="AM236" location="A125993206K" display="A125993206K" xr:uid="{6648F434-325C-4362-AF61-3C9F5FEFBA8C}"/>
    <hyperlink ref="AH237" location="A125996850C" display="A125996850C" xr:uid="{B122C58F-5454-4B9B-AB91-33DD22A67591}"/>
    <hyperlink ref="AI237" location="A126000450W" display="A126000450W" xr:uid="{85461E5A-8DDB-4541-AB7C-499A5CA9C724}"/>
    <hyperlink ref="AJ237" location="A125998650W" display="A125998650W" xr:uid="{1CC2B3ED-0678-4365-8A94-8D67E0B30BFC}"/>
    <hyperlink ref="AK237" location="A125991450A" display="A125991450A" xr:uid="{BB1FC92D-8C71-4EE4-8C10-905922780F52}"/>
    <hyperlink ref="AL237" location="A125995050L" display="A125995050L" xr:uid="{706611E0-95F9-4EF0-84DE-EC344714D268}"/>
    <hyperlink ref="AM237" location="A125993250V" display="A125993250V" xr:uid="{9FB74274-6C92-4BC5-B040-D5766529FBC6}"/>
    <hyperlink ref="AN238" location="A125996878F" display="A125996878F" xr:uid="{5F3B350C-A166-428F-8EEA-16B22BC284F9}"/>
    <hyperlink ref="AO238" location="A126000478X" display="A126000478X" xr:uid="{76AF570E-415A-436B-A535-17611D00EF78}"/>
    <hyperlink ref="AP238" location="A125998678X" display="A125998678X" xr:uid="{53254DA5-F16F-4DF4-98A5-16A1213C82A8}"/>
    <hyperlink ref="AQ238" location="A125991478C" display="A125991478C" xr:uid="{F84BF1CE-890B-452A-9C20-9F5CD1F6B6C1}"/>
    <hyperlink ref="AR238" location="A125995078R" display="A125995078R" xr:uid="{72959822-8EF3-4A04-8EDF-BC391DCE871F}"/>
    <hyperlink ref="AS238" location="A125993278W" display="A125993278W" xr:uid="{906B4A54-E1BF-4493-BA69-1EF94B9B4469}"/>
    <hyperlink ref="AN185" location="A125997010F" display="A125997010F" xr:uid="{7CDA5BAD-D7C4-4F4E-8534-0B9635AAC1A8}"/>
    <hyperlink ref="AO185" location="A126000610W" display="A126000610W" xr:uid="{3ACFBEE0-752E-48E0-BF44-5BD34C18CC92}"/>
    <hyperlink ref="AP185" location="A125998810W" display="A125998810W" xr:uid="{BC90E304-55F5-470C-A326-44289D20A533}"/>
    <hyperlink ref="AQ185" location="A125991610A" display="A125991610A" xr:uid="{63B93664-C79C-4040-AA1E-DC56C629666A}"/>
    <hyperlink ref="AR185" location="A125995210L" display="A125995210L" xr:uid="{8E840E49-21BF-457D-850E-80DC8C1912B7}"/>
    <hyperlink ref="AS185" location="A125993410V" display="A125993410V" xr:uid="{378A101D-ABE6-4835-AA35-7F7C5E41E57F}"/>
    <hyperlink ref="AN186" location="A125996942L" display="A125996942L" xr:uid="{710AA0E6-E5BC-4ACB-B2CE-FDDD609FE467}"/>
    <hyperlink ref="AO186" location="A126000542F" display="A126000542F" xr:uid="{19240D2B-3380-49D3-988E-46685A3D907D}"/>
    <hyperlink ref="AP186" location="A125998742F" display="A125998742F" xr:uid="{2C86E6D5-3438-4A84-A39E-B6528C6AA0D6}"/>
    <hyperlink ref="AQ186" location="A125991542K" display="A125991542K" xr:uid="{1F914442-DA48-4107-9333-5A046639D47D}"/>
    <hyperlink ref="AR186" location="A125995142W" display="A125995142W" xr:uid="{68E4C982-F08D-41F8-95B7-ABA2B02A53B3}"/>
    <hyperlink ref="AS186" location="A125993342C" display="A125993342C" xr:uid="{CF2C5F7E-BCE4-4069-9CA0-50E44B2470C2}"/>
    <hyperlink ref="AN187" location="A125997014R" display="A125997014R" xr:uid="{E2FF571B-E141-4C63-943B-5143B2ACB207}"/>
    <hyperlink ref="AO187" location="A126000614F" display="A126000614F" xr:uid="{9573408A-5F62-4F6B-A76A-D33FD5F43836}"/>
    <hyperlink ref="AP187" location="A125998814F" display="A125998814F" xr:uid="{ECA6BD57-C53B-4B2B-AE77-F7DCF29F6D8F}"/>
    <hyperlink ref="AQ187" location="A125991614K" display="A125991614K" xr:uid="{CCD78442-9C21-4250-92F2-7782E5939AEC}"/>
    <hyperlink ref="AR187" location="A125995214W" display="A125995214W" xr:uid="{493DF6CD-AF97-4100-BBE3-EAD09B28CB14}"/>
    <hyperlink ref="AS187" location="A125993414C" display="A125993414C" xr:uid="{8D89D5AE-0727-4C75-B023-0E0C8CBB8E4F}"/>
    <hyperlink ref="AN188" location="A125997018X" display="A125997018X" xr:uid="{685AA5D5-5C8C-4863-A99C-0E356F60B640}"/>
    <hyperlink ref="AO188" location="A126000618R" display="A126000618R" xr:uid="{0F4E9AE4-E4CF-4551-8E3C-22EC908924F8}"/>
    <hyperlink ref="AP188" location="A125998818R" display="A125998818R" xr:uid="{9CCF6E22-2A71-4FE6-A618-291988A069F8}"/>
    <hyperlink ref="AQ188" location="A125991618V" display="A125991618V" xr:uid="{45CC0CAD-112C-4147-8205-F05AEA261842}"/>
    <hyperlink ref="AR188" location="A125995218F" display="A125995218F" xr:uid="{B6AA70C2-600D-4CA3-ABD4-B69369CA9863}"/>
    <hyperlink ref="AS188" location="A125993418L" display="A125993418L" xr:uid="{E99584D2-D149-46BD-BCD2-C2F456DFB3C4}"/>
    <hyperlink ref="AN189" location="A125996946W" display="A125996946W" xr:uid="{78DDBDD8-1E35-4763-A73B-113B24528D84}"/>
    <hyperlink ref="AO189" location="A126000546R" display="A126000546R" xr:uid="{4DCFA524-C1D7-4D88-92BD-68E32DF1C722}"/>
    <hyperlink ref="AP189" location="A125998746R" display="A125998746R" xr:uid="{03AD40A8-32A4-4734-8FC0-5D6D831EE459}"/>
    <hyperlink ref="AQ189" location="A125991546V" display="A125991546V" xr:uid="{B684DF19-A114-42DD-B563-55BE1F55A0A3}"/>
    <hyperlink ref="AR189" location="A125995146F" display="A125995146F" xr:uid="{42056AFD-9ABD-4E7A-8210-C7690BB8530E}"/>
    <hyperlink ref="AS189" location="A125993346L" display="A125993346L" xr:uid="{8B208791-6C0A-414E-8ABA-89138E198050}"/>
    <hyperlink ref="AN190" location="A125996950L" display="A125996950L" xr:uid="{753A06EB-D9AC-4D02-8EE0-EE34998FD08C}"/>
    <hyperlink ref="AO190" location="A126000550F" display="A126000550F" xr:uid="{4EA86E10-DCB3-4D79-A859-F74E60463889}"/>
    <hyperlink ref="AP190" location="A125998750F" display="A125998750F" xr:uid="{D48B71C0-F040-4212-96DD-FB585E5BFEAC}"/>
    <hyperlink ref="AQ190" location="A125991550K" display="A125991550K" xr:uid="{80C74BCC-7D49-468F-9E95-521CB371B274}"/>
    <hyperlink ref="AR190" location="A125995150W" display="A125995150W" xr:uid="{B12A7DA8-8735-4713-8A47-749FEE314DC4}"/>
    <hyperlink ref="AS190" location="A125993350C" display="A125993350C" xr:uid="{529F2346-EBE3-4DE5-A5D9-025E1947E733}"/>
    <hyperlink ref="AN191" location="A125996990F" display="A125996990F" xr:uid="{DDA9EE6C-9BA6-43FD-AFF6-162E5D0DB302}"/>
    <hyperlink ref="AO191" location="A126000590X" display="A126000590X" xr:uid="{224C6BC5-5D7F-46CF-9F33-BECE456C02CF}"/>
    <hyperlink ref="AP191" location="A125998790X" display="A125998790X" xr:uid="{09FAC1C3-86DD-469D-A767-ACA6EDFD87D7}"/>
    <hyperlink ref="AQ191" location="A125991590C" display="A125991590C" xr:uid="{2BA45C2D-4CBA-4C64-9E57-6B355E1C73FC}"/>
    <hyperlink ref="AR191" location="A125995190R" display="A125995190R" xr:uid="{BC0810B5-496C-4245-9EF1-003F0181F77C}"/>
    <hyperlink ref="AS191" location="A125993390W" display="A125993390W" xr:uid="{08705077-387D-40FB-AB80-728FFB8141E9}"/>
    <hyperlink ref="AN192" location="A125996910V" display="A125996910V" xr:uid="{9973EEFE-7A95-4304-85EA-D50AC0695B9C}"/>
    <hyperlink ref="AO192" location="A126000510L" display="A126000510L" xr:uid="{ADF8FCDD-1AE8-4F8F-BDFC-46152133CCD9}"/>
    <hyperlink ref="AP192" location="A125998710L" display="A125998710L" xr:uid="{3FB1C48D-3377-4B37-89B0-EE14046FE6E1}"/>
    <hyperlink ref="AQ192" location="A125991510T" display="A125991510T" xr:uid="{4710F965-A0E3-4BC0-B950-6435414AE531}"/>
    <hyperlink ref="AR192" location="A125995110C" display="A125995110C" xr:uid="{62AB95A4-BF8E-4812-9194-137B68C4BAA0}"/>
    <hyperlink ref="AS192" location="A125993310K" display="A125993310K" xr:uid="{4C3AACCC-EF30-49B4-995F-5E9DEA1A8CEE}"/>
    <hyperlink ref="AN193" location="A125997022R" display="A125997022R" xr:uid="{3AA89457-8A9E-46B6-A6E6-C163C92D6A14}"/>
    <hyperlink ref="AO193" location="A126000622F" display="A126000622F" xr:uid="{B8B08DE4-AB4A-479B-9E77-5EC58924EC7B}"/>
    <hyperlink ref="AP193" location="A125998822F" display="A125998822F" xr:uid="{22BBDC89-93A0-45AC-A544-B3E62763ACAC}"/>
    <hyperlink ref="AQ193" location="A125991622K" display="A125991622K" xr:uid="{808BCDDB-41B9-4437-AC26-63C26F4AFE06}"/>
    <hyperlink ref="AR193" location="A125995222W" display="A125995222W" xr:uid="{51348AAE-CE9F-485B-BAA2-97C6E8E55F10}"/>
    <hyperlink ref="AS193" location="A125993422C" display="A125993422C" xr:uid="{8BFAA042-63ED-4918-9677-70A453ACA65D}"/>
    <hyperlink ref="AN195" location="A125996954W" display="A125996954W" xr:uid="{5971FADA-4361-49F4-9047-408A8442AEA2}"/>
    <hyperlink ref="AO195" location="A126000554R" display="A126000554R" xr:uid="{DAF2F628-9483-4354-983F-A69BBC36D199}"/>
    <hyperlink ref="AP195" location="A125998754R" display="A125998754R" xr:uid="{74C4E37E-25A8-477E-B3A8-4A430B759649}"/>
    <hyperlink ref="AQ195" location="A125991554V" display="A125991554V" xr:uid="{C2E26C4D-A650-453D-91EC-ADFA2FF6833F}"/>
    <hyperlink ref="AR195" location="A125995154F" display="A125995154F" xr:uid="{417EB660-3C34-4C30-ABDD-79E9643DA147}"/>
    <hyperlink ref="AS195" location="A125993354L" display="A125993354L" xr:uid="{06FB99B3-AB66-4C88-AF62-929D42BD568A}"/>
    <hyperlink ref="AN196" location="A125996882W" display="A125996882W" xr:uid="{4AC6315A-E9DF-4E68-97D4-6B87CFECD1B9}"/>
    <hyperlink ref="AO196" location="A126000482R" display="A126000482R" xr:uid="{CB9E8DCB-B7CC-4198-923B-89C4F04EB69F}"/>
    <hyperlink ref="AP196" location="A125998682R" display="A125998682R" xr:uid="{1173CF9F-1D6B-4138-91E0-2079C834583B}"/>
    <hyperlink ref="AQ196" location="A125991482V" display="A125991482V" xr:uid="{CCC0AD07-F526-49FF-BFE2-9C8661BC9787}"/>
    <hyperlink ref="AR196" location="A125995082F" display="A125995082F" xr:uid="{235CD096-1452-4670-B62D-CA5AE930CDD3}"/>
    <hyperlink ref="AS196" location="A125993282L" display="A125993282L" xr:uid="{A31CDB50-922E-4064-8226-DA049150D155}"/>
    <hyperlink ref="AN197" location="A125996958F" display="A125996958F" xr:uid="{4AF297D0-5083-4BFA-8E32-DB2344FE9B96}"/>
    <hyperlink ref="AO197" location="A126000558X" display="A126000558X" xr:uid="{8AD26A94-3AE7-4E50-9E5D-356E605D0E58}"/>
    <hyperlink ref="AP197" location="A125998758X" display="A125998758X" xr:uid="{F65F2E2C-96EE-4A08-A939-9918634E7870}"/>
    <hyperlink ref="AQ197" location="A125991558C" display="A125991558C" xr:uid="{E31CF26E-799F-4170-B249-94F4C6C3504B}"/>
    <hyperlink ref="AR197" location="A125995158R" display="A125995158R" xr:uid="{8B4CB9B8-64D7-44E9-AB9E-91FA8050D23D}"/>
    <hyperlink ref="AS197" location="A125993358W" display="A125993358W" xr:uid="{6E9958AA-5808-460B-81FC-C8ABF8099CD5}"/>
    <hyperlink ref="AN198" location="A125996962W" display="A125996962W" xr:uid="{37D2AADA-38EA-4AAC-B424-31E780930B73}"/>
    <hyperlink ref="AO198" location="A126000562R" display="A126000562R" xr:uid="{EF3EF01F-DDC6-412C-BC94-1D29B9ED7E6A}"/>
    <hyperlink ref="AP198" location="A125998762R" display="A125998762R" xr:uid="{924F3E84-CFC2-4B90-9910-7995B92D20E9}"/>
    <hyperlink ref="AQ198" location="A125991562V" display="A125991562V" xr:uid="{A01A9178-8200-4E7B-BEAF-BA82A9536C6C}"/>
    <hyperlink ref="AR198" location="A125995162F" display="A125995162F" xr:uid="{CF8DBCF5-22D6-457A-A349-C89D29E8E1C7}"/>
    <hyperlink ref="AS198" location="A125993362L" display="A125993362L" xr:uid="{242E4FCD-5364-4C10-89BF-C684D2FA2D3B}"/>
    <hyperlink ref="AN199" location="A125997034X" display="A125997034X" xr:uid="{0D353B3D-F21F-42BE-814B-8FAE5592BED5}"/>
    <hyperlink ref="AO199" location="A126000634R" display="A126000634R" xr:uid="{AA154E1C-9507-4CF6-9BAB-9838060887C5}"/>
    <hyperlink ref="AP199" location="A125998834R" display="A125998834R" xr:uid="{9E5B3B79-83C2-4F11-A837-216C75F2F69D}"/>
    <hyperlink ref="AQ199" location="A125991634V" display="A125991634V" xr:uid="{9CF7CB8B-C113-4444-AEDB-D9CD3F790F54}"/>
    <hyperlink ref="AR199" location="A125995234F" display="A125995234F" xr:uid="{09B169C7-BCD0-43B7-BCDC-7DA22D8C4499}"/>
    <hyperlink ref="AS199" location="A125993434L" display="A125993434L" xr:uid="{6651A80A-F016-4B13-AEE3-AEF022297AB4}"/>
    <hyperlink ref="AN200" location="A125996854L" display="A125996854L" xr:uid="{F507629D-90F7-4AFD-B254-E76058BBC14D}"/>
    <hyperlink ref="AO200" location="A126000454F" display="A126000454F" xr:uid="{DB009929-C69D-4513-B800-D0F4E8D04AB3}"/>
    <hyperlink ref="AP200" location="A125998654F" display="A125998654F" xr:uid="{8403AC54-6DA2-44B2-B8D8-0B5433503F19}"/>
    <hyperlink ref="AQ200" location="A125991454K" display="A125991454K" xr:uid="{2EF4297A-2054-4F2C-A72C-ECDC03C23A9C}"/>
    <hyperlink ref="AR200" location="A125995054W" display="A125995054W" xr:uid="{927B2F9B-4C33-49D0-A953-D256FA61FAD8}"/>
    <hyperlink ref="AS200" location="A125993254C" display="A125993254C" xr:uid="{7C3EFE25-E51D-46F2-AE53-7A212E74794A}"/>
    <hyperlink ref="AN201" location="A125997026X" display="A125997026X" xr:uid="{55EB35AA-2502-4194-8E9D-8461775E7856}"/>
    <hyperlink ref="AO201" location="A126000626R" display="A126000626R" xr:uid="{CCE62CD5-3F23-41E8-A615-7048A405A3CC}"/>
    <hyperlink ref="AP201" location="A125998826R" display="A125998826R" xr:uid="{E09AD8CE-9C35-4D98-A26D-9AF472ECEDF1}"/>
    <hyperlink ref="AQ201" location="A125991626V" display="A125991626V" xr:uid="{EB583BB8-D5C8-4AAA-B4DB-2B07C39CFD8A}"/>
    <hyperlink ref="AR201" location="A125995226F" display="A125995226F" xr:uid="{0EE6957A-681B-4012-8BFB-B73CF2C7A873}"/>
    <hyperlink ref="AS201" location="A125993426L" display="A125993426L" xr:uid="{77AF7F73-C4A9-447B-BFA1-91A4A2396668}"/>
    <hyperlink ref="AN202" location="A125997030R" display="A125997030R" xr:uid="{B7A5DE0D-6851-44BE-BBBD-28C533D38380}"/>
    <hyperlink ref="AO202" location="A126000630F" display="A126000630F" xr:uid="{B6677AE4-FE34-4352-9726-A1F69C78BB40}"/>
    <hyperlink ref="AP202" location="A125998830F" display="A125998830F" xr:uid="{7327A1A2-DEF4-4E45-8315-8848FCCCF96B}"/>
    <hyperlink ref="AQ202" location="A125991630K" display="A125991630K" xr:uid="{B2363CDD-3649-425B-8BD5-F29FC2CF278D}"/>
    <hyperlink ref="AR202" location="A125995230W" display="A125995230W" xr:uid="{F6A01F95-825A-46EA-8574-D8BD9BA8412D}"/>
    <hyperlink ref="AS202" location="A125993430C" display="A125993430C" xr:uid="{715575DF-F5C9-42E2-992B-345A3F2946E7}"/>
    <hyperlink ref="AN203" location="A125996858W" display="A125996858W" xr:uid="{FDA6527D-26E0-4EBA-9385-A229AECFDCDA}"/>
    <hyperlink ref="AO203" location="A126000458R" display="A126000458R" xr:uid="{819FF9A2-B1DD-4FE7-937B-90BFC2BBD971}"/>
    <hyperlink ref="AP203" location="A125998658R" display="A125998658R" xr:uid="{9F7D5A87-01BD-4C78-A1BD-64EF688E1DF9}"/>
    <hyperlink ref="AQ203" location="A125991458V" display="A125991458V" xr:uid="{6D32E4C8-3EF7-432E-9E1C-D3C748B36076}"/>
    <hyperlink ref="AR203" location="A125995058F" display="A125995058F" xr:uid="{1D65B2F6-8BA2-4E8F-A06D-D25340BC5F5D}"/>
    <hyperlink ref="AS203" location="A125993258L" display="A125993258L" xr:uid="{4BEC5242-5335-452C-9764-7C74000535A6}"/>
    <hyperlink ref="AN204" location="A125996914C" display="A125996914C" xr:uid="{8DB54D70-148D-4CDC-9190-2D8C54C42556}"/>
    <hyperlink ref="AO204" location="A126000514W" display="A126000514W" xr:uid="{9CEA9B05-D67F-4C6B-A8B7-964392A0E5C3}"/>
    <hyperlink ref="AP204" location="A125998714W" display="A125998714W" xr:uid="{2797A4CB-B653-4566-B115-E02204D2B5CF}"/>
    <hyperlink ref="AQ204" location="A125991514A" display="A125991514A" xr:uid="{E784B01E-6741-493B-9A9A-BE506847B167}"/>
    <hyperlink ref="AR204" location="A125995114L" display="A125995114L" xr:uid="{14C2E5A1-A58F-4BE4-98F0-4CF833179573}"/>
    <hyperlink ref="AS204" location="A125993314V" display="A125993314V" xr:uid="{615713AD-076B-42C7-94C8-7E2BA2F48BE4}"/>
    <hyperlink ref="AN205" location="A125996966F" display="A125996966F" xr:uid="{512A8121-92CB-4C51-9438-D12217F8C2EC}"/>
    <hyperlink ref="AO205" location="A126000566X" display="A126000566X" xr:uid="{5A68BADA-FA82-405C-9E28-2E9A292FEEB6}"/>
    <hyperlink ref="AP205" location="A125998766X" display="A125998766X" xr:uid="{08563677-255D-4251-96E9-2B4CBD5F33DD}"/>
    <hyperlink ref="AQ205" location="A125991566C" display="A125991566C" xr:uid="{6C01D60D-9DC1-4087-9B0D-ED4CC881104E}"/>
    <hyperlink ref="AR205" location="A125995166R" display="A125995166R" xr:uid="{F0167787-01EB-4FD3-9255-0806FBA83D6A}"/>
    <hyperlink ref="AS205" location="A125993366W" display="A125993366W" xr:uid="{22DABEAE-B7D1-4B76-9D10-021200D6FFC4}"/>
    <hyperlink ref="AN206" location="A125997038J" display="A125997038J" xr:uid="{21520491-4C97-4FB3-9B19-58EE8563DE43}"/>
    <hyperlink ref="AO206" location="A126000638X" display="A126000638X" xr:uid="{07208341-F319-45F9-B973-BB8507C066A2}"/>
    <hyperlink ref="AP206" location="A125998838X" display="A125998838X" xr:uid="{D510B7AC-D8DE-4457-A1EB-04B29F7E608D}"/>
    <hyperlink ref="AQ206" location="A125991638C" display="A125991638C" xr:uid="{368BD8FA-5336-4008-82EC-0F620181AC6C}"/>
    <hyperlink ref="AR206" location="A125995238R" display="A125995238R" xr:uid="{17A6DE37-971F-477A-8938-A982A89C954E}"/>
    <hyperlink ref="AS206" location="A125993438W" display="A125993438W" xr:uid="{EC862D30-C690-4BEE-9D5E-F5B0DB680CE1}"/>
    <hyperlink ref="AN208" location="A125996862L" display="A125996862L" xr:uid="{9F8F39E8-414D-479C-B486-1EF4F133B164}"/>
    <hyperlink ref="AO208" location="A126000462F" display="A126000462F" xr:uid="{77742256-91B4-4E5F-A56C-ED0A94160DB4}"/>
    <hyperlink ref="AP208" location="A125998662F" display="A125998662F" xr:uid="{364783B9-8C9B-4BB1-AA50-95FC5F668824}"/>
    <hyperlink ref="AN209" location="A125996994R" display="A125996994R" xr:uid="{19ADD3E1-8E9C-4E33-A5D6-2166725001E1}"/>
    <hyperlink ref="AO209" location="A126000594J" display="A126000594J" xr:uid="{2FBEFCB4-468F-4FAB-A02E-EBF50AFF6720}"/>
    <hyperlink ref="AP209" location="A125998794J" display="A125998794J" xr:uid="{5E4D2C32-B4A1-4395-B850-850D31F40EB2}"/>
    <hyperlink ref="AQ209" location="A125991594L" display="A125991594L" xr:uid="{8EA34B0D-EC0D-4713-AE69-85BBCEF604FE}"/>
    <hyperlink ref="AR209" location="A125995194X" display="A125995194X" xr:uid="{701462D0-454E-49DB-B9A5-2C24A3BB7D52}"/>
    <hyperlink ref="AS209" location="A125993394F" display="A125993394F" xr:uid="{EEAB1FBD-E9FA-4A79-8809-A589F09D8EE2}"/>
    <hyperlink ref="AN210" location="A125996998X" display="A125996998X" xr:uid="{42F04FEB-EC48-4A42-920E-2399BD4B5EA2}"/>
    <hyperlink ref="AO210" location="A126000598T" display="A126000598T" xr:uid="{A71D2E6F-2492-4B16-8E74-32A95AF21471}"/>
    <hyperlink ref="AP210" location="A125998798T" display="A125998798T" xr:uid="{D8D451DE-0512-45ED-956F-23F83C2EAECE}"/>
    <hyperlink ref="AQ210" location="A125991598W" display="A125991598W" xr:uid="{9A7EC61F-F5E2-4871-9F9C-21932B3214E7}"/>
    <hyperlink ref="AR210" location="A125995198J" display="A125995198J" xr:uid="{5BC80829-6FA8-4CC9-9B4C-AB3B4F7CE3E9}"/>
    <hyperlink ref="AS210" location="A125993398R" display="A125993398R" xr:uid="{5E9F1425-EE32-4581-B774-CD71AF1ADC11}"/>
    <hyperlink ref="AN211" location="A125996894F" display="A125996894F" xr:uid="{90BC146A-800D-4537-92CE-D7192CCAF18A}"/>
    <hyperlink ref="AO211" location="A126000494X" display="A126000494X" xr:uid="{B5272B69-C2B3-4348-9DB8-21D53F13C72B}"/>
    <hyperlink ref="AP211" location="A125998694X" display="A125998694X" xr:uid="{AD47D23F-42C4-4EC7-A46D-8049A9DB5802}"/>
    <hyperlink ref="AQ211" location="A125991494C" display="A125991494C" xr:uid="{C4969587-6B87-4D51-B43D-93DB9DDF9FAF}"/>
    <hyperlink ref="AR211" location="A125995094R" display="A125995094R" xr:uid="{43FB20D8-B050-4CB1-B8F6-5B1DD5CB0255}"/>
    <hyperlink ref="AS211" location="A125993294W" display="A125993294W" xr:uid="{C9B825FA-A0DA-41F1-AEDE-0FBA4BD2F5D0}"/>
    <hyperlink ref="AN212" location="A125996866W" display="A125996866W" xr:uid="{75B99437-F10A-4080-A897-397EF346C31F}"/>
    <hyperlink ref="AO212" location="A126000466R" display="A126000466R" xr:uid="{ACAFA116-95B7-4545-A2F0-379A44C52470}"/>
    <hyperlink ref="AP212" location="A125998666R" display="A125998666R" xr:uid="{384DD0F2-F992-4BA9-A391-C60606A0ECC2}"/>
    <hyperlink ref="AQ212" location="A125991466V" display="A125991466V" xr:uid="{E8F04C69-E575-4F8F-8C4B-3020F79FFE39}"/>
    <hyperlink ref="AR212" location="A125995066F" display="A125995066F" xr:uid="{2A62F401-E0BC-4EAE-B6D9-4D5242AB2194}"/>
    <hyperlink ref="AS212" location="A125993266L" display="A125993266L" xr:uid="{1DA81401-6D29-4278-8C2B-21BC65F1624E}"/>
    <hyperlink ref="AQ214" location="A125991518K" display="A125991518K" xr:uid="{C946271E-6312-463B-A405-E77D7E63200C}"/>
    <hyperlink ref="AR214" location="A125995118W" display="A125995118W" xr:uid="{2B708E45-A728-478E-8197-37D46001471B}"/>
    <hyperlink ref="AS214" location="A125993318C" display="A125993318C" xr:uid="{217BFFC5-E6DD-48F6-96B0-C9C4470473AE}"/>
    <hyperlink ref="AN215" location="A125996886F" display="A125996886F" xr:uid="{4169C1E5-BB55-4417-8A49-D19991E03D74}"/>
    <hyperlink ref="AO215" location="A126000486X" display="A126000486X" xr:uid="{4718921F-829D-465B-8D4B-6A656ADED78D}"/>
    <hyperlink ref="AP215" location="A125998686X" display="A125998686X" xr:uid="{0DE39E21-1C7A-424A-BCF4-6937F93F7A35}"/>
    <hyperlink ref="AQ215" location="A125991486C" display="A125991486C" xr:uid="{2CAB9C02-08F2-4508-B704-81E64FA86455}"/>
    <hyperlink ref="AR215" location="A125995086R" display="A125995086R" xr:uid="{74EFF581-645D-49CA-807B-66F13F68BA91}"/>
    <hyperlink ref="AS215" location="A125993286W" display="A125993286W" xr:uid="{A9CE6173-56D4-4E8F-9086-5D36454F2C38}"/>
    <hyperlink ref="AN216" location="A125996922C" display="A125996922C" xr:uid="{D230C650-3A79-43BE-90EB-7D69C3C39F3B}"/>
    <hyperlink ref="AO216" location="A126000522W" display="A126000522W" xr:uid="{BC69116D-14AB-42A1-AEC1-205ECC54DBCC}"/>
    <hyperlink ref="AP216" location="A125998722W" display="A125998722W" xr:uid="{ADF3B886-5C30-4207-AF8E-67F2C11487D1}"/>
    <hyperlink ref="AQ216" location="A125991522A" display="A125991522A" xr:uid="{C5936C30-BDCA-4FA4-A9B2-B007B82F3B41}"/>
    <hyperlink ref="AR216" location="A125995122L" display="A125995122L" xr:uid="{F09C482B-8CAE-42CC-B5D2-D5EBD5A731A5}"/>
    <hyperlink ref="AS216" location="A125993322V" display="A125993322V" xr:uid="{D2783206-6644-4553-B9BB-8738B4A12B6B}"/>
    <hyperlink ref="AN217" location="A125996898R" display="A125996898R" xr:uid="{34909F5D-511D-44C3-BB61-2CF041DDC7BA}"/>
    <hyperlink ref="AO217" location="A126000498J" display="A126000498J" xr:uid="{01B10FAD-7F4B-42C2-B58E-E6A248DDC08D}"/>
    <hyperlink ref="AP217" location="A125998698J" display="A125998698J" xr:uid="{E8FAA356-DC6B-4C83-ABA4-565673092956}"/>
    <hyperlink ref="AQ217" location="A125991498L" display="A125991498L" xr:uid="{92FCD720-ED50-48E6-A23B-E364C7C2B00B}"/>
    <hyperlink ref="AR217" location="A125995098X" display="A125995098X" xr:uid="{EFB870B4-D3AD-4597-B7B2-07956FC50C49}"/>
    <hyperlink ref="AS217" location="A125993298F" display="A125993298F" xr:uid="{FAE482EC-E4F1-4F74-9390-A35CAA5F48B0}"/>
    <hyperlink ref="AN218" location="A125996926L" display="A125996926L" xr:uid="{3C9C34C3-929B-4291-9CEB-4FA79244D88C}"/>
    <hyperlink ref="AO218" location="A126000526F" display="A126000526F" xr:uid="{04A76ED8-DE97-493C-B302-5568D5BB1FD4}"/>
    <hyperlink ref="AP218" location="A125998726F" display="A125998726F" xr:uid="{1A538932-A7B1-4423-8A58-666C9D8E566D}"/>
    <hyperlink ref="AQ218" location="A125991526K" display="A125991526K" xr:uid="{AD0DE6D0-7D5C-48D9-B6BF-FC5D5D3D02B2}"/>
    <hyperlink ref="AR218" location="A125995126W" display="A125995126W" xr:uid="{5E5E4DCC-8E50-4224-986E-B460025BC56E}"/>
    <hyperlink ref="AS218" location="A125993326C" display="A125993326C" xr:uid="{852B78E9-AEF8-47FC-895C-77671469F689}"/>
    <hyperlink ref="AN219" location="A125996970W" display="A125996970W" xr:uid="{5038A6CF-C813-4E19-BA19-368E088EF793}"/>
    <hyperlink ref="AO219" location="A126000570R" display="A126000570R" xr:uid="{63C61452-5A83-42A1-80FB-8DB6F283660A}"/>
    <hyperlink ref="AP219" location="A125998770R" display="A125998770R" xr:uid="{BA899655-969A-469A-9C9E-BA870245D66B}"/>
    <hyperlink ref="AQ219" location="A125991570V" display="A125991570V" xr:uid="{32D51B50-DA85-49A9-A875-BAF509077262}"/>
    <hyperlink ref="AR219" location="A125995170F" display="A125995170F" xr:uid="{F35B18D0-B519-4692-88E1-C3E035190831}"/>
    <hyperlink ref="AS219" location="A125993370L" display="A125993370L" xr:uid="{38FA51DA-8A92-4387-91B2-4AEF7252D7D3}"/>
    <hyperlink ref="AN220" location="A125996930C" display="A125996930C" xr:uid="{0B4E8E7A-FB75-4C8B-91FA-9092AB8EBC00}"/>
    <hyperlink ref="AO220" location="A126000530W" display="A126000530W" xr:uid="{C682DAA3-C71C-49B7-B406-D35D5ADD778C}"/>
    <hyperlink ref="AP220" location="A125998730W" display="A125998730W" xr:uid="{DDA48110-B093-4557-BD5F-D187FFD94F0F}"/>
    <hyperlink ref="AQ220" location="A125991530A" display="A125991530A" xr:uid="{E2A52CF4-1590-453B-9A14-B8CD74CE81DE}"/>
    <hyperlink ref="AR220" location="A125995130L" display="A125995130L" xr:uid="{3F9560B5-042B-4196-BC2D-A02F74808394}"/>
    <hyperlink ref="AS220" location="A125993330V" display="A125993330V" xr:uid="{155A8982-F4FC-47B2-9617-C2BD916687F5}"/>
    <hyperlink ref="AN221" location="A125996902V" display="A125996902V" xr:uid="{A2AB81E9-C6AD-4A93-81A1-3EDCC2925ABC}"/>
    <hyperlink ref="AO221" location="A126000502L" display="A126000502L" xr:uid="{75B29AD9-F6B4-4E72-BA5C-4E5854D97E65}"/>
    <hyperlink ref="AP221" location="A125998702L" display="A125998702L" xr:uid="{325E525B-748C-4635-8207-36DD5787B642}"/>
    <hyperlink ref="AQ221" location="A125991502T" display="A125991502T" xr:uid="{83B53301-9CDA-43EC-9014-E0C7250C8DED}"/>
    <hyperlink ref="AR221" location="A125995102C" display="A125995102C" xr:uid="{AA768D2E-AC9F-4C52-A368-F22221210346}"/>
    <hyperlink ref="AS221" location="A125993302K" display="A125993302K" xr:uid="{786B21DB-1071-4583-94AA-5E3FFD86F365}"/>
    <hyperlink ref="AN222" location="A125997002F" display="A125997002F" xr:uid="{7C32C513-C2AB-4A58-816F-048F85FBD8B6}"/>
    <hyperlink ref="AO222" location="A126000602W" display="A126000602W" xr:uid="{C213EBCA-BBAF-48A6-8462-E849A387F47F}"/>
    <hyperlink ref="AP222" location="A125998802W" display="A125998802W" xr:uid="{A537E416-5B5A-40BF-8D74-89D25481E42C}"/>
    <hyperlink ref="AQ222" location="A125991602A" display="A125991602A" xr:uid="{F9FA9D1D-D44E-4D2D-9CFE-EEFDFBFC6CBE}"/>
    <hyperlink ref="AR222" location="A125995202L" display="A125995202L" xr:uid="{30553963-81E0-493E-BF96-F736574BD7F1}"/>
    <hyperlink ref="AS222" location="A125993402V" display="A125993402V" xr:uid="{AFA1D8C9-0741-4007-B562-93C0E4EFF032}"/>
    <hyperlink ref="AN223" location="A125996974F" display="A125996974F" xr:uid="{BA44ED54-3559-4D8D-802D-029CE1B1DE4A}"/>
    <hyperlink ref="AO223" location="A126000574X" display="A126000574X" xr:uid="{8118BCD4-9E0F-495E-A716-FE91640C8E06}"/>
    <hyperlink ref="AP223" location="A125998774X" display="A125998774X" xr:uid="{ED4A427B-24F3-4DE3-A57D-3D28006D14C3}"/>
    <hyperlink ref="AQ223" location="A125991574C" display="A125991574C" xr:uid="{AA9F7D7B-5CF7-490B-8841-64056F154C72}"/>
    <hyperlink ref="AR223" location="A125995174R" display="A125995174R" xr:uid="{F0C78AB5-5AED-43BC-A188-CAECD5C834F7}"/>
    <hyperlink ref="AS223" location="A125993374W" display="A125993374W" xr:uid="{1B710CC9-E1AB-4E82-A3CC-821F4A50FCF2}"/>
    <hyperlink ref="AN224" location="A125996978R" display="A125996978R" xr:uid="{4C533A98-C456-4037-B877-47679D30C3E8}"/>
    <hyperlink ref="AO224" location="A126000578J" display="A126000578J" xr:uid="{A81E72F7-2A5B-4BD5-8D14-5C7471CEF939}"/>
    <hyperlink ref="AP224" location="A125998778J" display="A125998778J" xr:uid="{571AC3BD-98FB-4520-A824-E4D7E9EF7DF4}"/>
    <hyperlink ref="AQ224" location="A125991578L" display="A125991578L" xr:uid="{079651F5-62F8-4B77-B19D-998E1CE5BDD6}"/>
    <hyperlink ref="AR224" location="A125995178X" display="A125995178X" xr:uid="{8A252B7D-FA64-4207-9EF7-4091E15C2628}"/>
    <hyperlink ref="AS224" location="A125993378F" display="A125993378F" xr:uid="{AD4762F1-9E3A-4347-8F36-232FA0584FE0}"/>
    <hyperlink ref="AN225" location="A125997042X" display="A125997042X" xr:uid="{3404CBA1-561B-498D-AB13-9591A11F4C7E}"/>
    <hyperlink ref="AO225" location="A126000642R" display="A126000642R" xr:uid="{5BC0C56C-7CDC-4BA3-9953-BE6F6DEB9C7A}"/>
    <hyperlink ref="AP225" location="A125998842R" display="A125998842R" xr:uid="{F57A9449-4B0A-4D0E-83CE-214454A1501A}"/>
    <hyperlink ref="AQ225" location="A125991642V" display="A125991642V" xr:uid="{31E345D5-0009-40B2-B594-173120DDB0E8}"/>
    <hyperlink ref="AR225" location="A125995242F" display="A125995242F" xr:uid="{D10A7977-D7A1-4D9A-9BB9-021855EF32FB}"/>
    <hyperlink ref="AS225" location="A125993442L" display="A125993442L" xr:uid="{AE6592F7-FC75-42B7-AD2E-295A0B8A19FE}"/>
    <hyperlink ref="AN226" location="A125996870L" display="A125996870L" xr:uid="{F96E02AD-4627-4ADF-9AB0-E93FC6DF2059}"/>
    <hyperlink ref="AO226" location="A126000470F" display="A126000470F" xr:uid="{A8B50918-3BFC-4EEA-90E3-6418F177F155}"/>
    <hyperlink ref="AP226" location="A125998670F" display="A125998670F" xr:uid="{E3B1AC11-48C7-4C5F-9F09-17C0ABE3EC2F}"/>
    <hyperlink ref="AQ226" location="A125991470K" display="A125991470K" xr:uid="{D4E20458-41CC-4C8E-B847-0CB9A4FE20FD}"/>
    <hyperlink ref="AR226" location="A125995070W" display="A125995070W" xr:uid="{7B8BFF36-F7F3-4E23-96CE-DC58C71C525E}"/>
    <hyperlink ref="AS226" location="A125993270C" display="A125993270C" xr:uid="{06FBB960-5FC3-49AE-AA5A-17B588071061}"/>
    <hyperlink ref="AN228" location="A125996934L" display="A125996934L" xr:uid="{1DB6DE2B-BEF0-4997-A5CE-224F98EC76DD}"/>
    <hyperlink ref="AO228" location="A126000534F" display="A126000534F" xr:uid="{379DA423-EB2D-4E00-937D-FFEE8B7C7284}"/>
    <hyperlink ref="AP228" location="A125998734F" display="A125998734F" xr:uid="{7B11E6CD-607C-45BD-A241-385DA560D492}"/>
    <hyperlink ref="AQ228" location="A125991534K" display="A125991534K" xr:uid="{D8BF6BF7-82B6-4820-BC81-93AABE565C6B}"/>
    <hyperlink ref="AR228" location="A125995134W" display="A125995134W" xr:uid="{56916444-2AAE-4F55-BF1C-231CADD819B1}"/>
    <hyperlink ref="AS228" location="A125993334C" display="A125993334C" xr:uid="{2BEA7DC8-883F-419F-AA9A-DC87C94CD396}"/>
    <hyperlink ref="AN229" location="A125996890W" display="A125996890W" xr:uid="{05F19471-D5B8-4F67-AE38-081AABF58785}"/>
    <hyperlink ref="AO229" location="A126000490R" display="A126000490R" xr:uid="{04EE9B7B-9C62-471D-8418-E41FF4371306}"/>
    <hyperlink ref="AP229" location="A125998690R" display="A125998690R" xr:uid="{00AE23CF-40C4-425A-90CF-03E94E71EEB4}"/>
    <hyperlink ref="AQ229" location="A125991490V" display="A125991490V" xr:uid="{3176CF1F-AB74-4F13-94D5-D116868BA6F3}"/>
    <hyperlink ref="AR229" location="A125995090F" display="A125995090F" xr:uid="{50E553DE-CBC4-4A2A-A4F8-51D17A2790F3}"/>
    <hyperlink ref="AS229" location="A125993290L" display="A125993290L" xr:uid="{029CFFB1-A69D-4F3D-A57D-2253F5ADAB89}"/>
    <hyperlink ref="AN230" location="A125996982F" display="A125996982F" xr:uid="{B9B305D0-06BF-450D-8DE3-7A58D6F74ECC}"/>
    <hyperlink ref="AO230" location="A126000582X" display="A126000582X" xr:uid="{860E6014-98AC-4BFA-91CA-62C13DFAE64E}"/>
    <hyperlink ref="AP230" location="A125998782X" display="A125998782X" xr:uid="{ED82B375-EC16-4EF7-B9D8-67F057394C93}"/>
    <hyperlink ref="AQ230" location="A125991582C" display="A125991582C" xr:uid="{FB4633F9-9731-4045-BFF8-8B84C9DEA597}"/>
    <hyperlink ref="AR230" location="A125995182R" display="A125995182R" xr:uid="{BA25BB67-D7D7-4BF3-B98D-A6553AB2E5DB}"/>
    <hyperlink ref="AS230" location="A125993382W" display="A125993382W" xr:uid="{A8552605-424C-44E8-A4AB-EB747BF931E0}"/>
    <hyperlink ref="AN231" location="A125996986R" display="A125996986R" xr:uid="{2DABEA2A-D5D1-4DAC-9FD7-477C535A2AE5}"/>
    <hyperlink ref="AO231" location="A126000586J" display="A126000586J" xr:uid="{896827E0-F10D-4AF1-9A9A-5E3200851040}"/>
    <hyperlink ref="AP231" location="A125998786J" display="A125998786J" xr:uid="{1A3E9899-81DE-43E6-B5EF-58335119C0B5}"/>
    <hyperlink ref="AQ231" location="A125991586L" display="A125991586L" xr:uid="{D63F5DD5-883D-49EB-9007-D63FEBCA731C}"/>
    <hyperlink ref="AR231" location="A125995186X" display="A125995186X" xr:uid="{8B42B480-F28E-4EE2-A089-EEF24D6C2112}"/>
    <hyperlink ref="AS231" location="A125993386F" display="A125993386F" xr:uid="{F00D870D-C29A-4E9A-9146-F8CC2C21AFD9}"/>
    <hyperlink ref="AN232" location="A125996906C" display="A125996906C" xr:uid="{6D32DFBE-99BA-41D1-A6DD-7E47F7FE29A0}"/>
    <hyperlink ref="AO232" location="A126000506W" display="A126000506W" xr:uid="{818392F1-1765-4965-A953-E2BFEBD1D896}"/>
    <hyperlink ref="AP232" location="A125998706W" display="A125998706W" xr:uid="{86CF452F-929E-4CE6-A16B-4C853EDFF467}"/>
    <hyperlink ref="AQ232" location="A125991506A" display="A125991506A" xr:uid="{1E812A94-C1DA-4329-B5F9-BBDF346326D3}"/>
    <hyperlink ref="AR232" location="A125995106L" display="A125995106L" xr:uid="{A206D2FA-1566-489F-92F1-3AD0DD9DA33D}"/>
    <hyperlink ref="AS232" location="A125993306V" display="A125993306V" xr:uid="{E669C8B3-D8FB-4D6B-9453-8B10633CAE27}"/>
    <hyperlink ref="AN233" location="A125996874W" display="A125996874W" xr:uid="{93112A2A-E25C-42EA-B37E-3C3087A45D99}"/>
    <hyperlink ref="AO233" location="A126000474R" display="A126000474R" xr:uid="{91DC64BF-2387-4207-96E9-AB384A1264DE}"/>
    <hyperlink ref="AP233" location="A125998674R" display="A125998674R" xr:uid="{50E879D8-F2DE-4FAE-92DE-A22513753DFC}"/>
    <hyperlink ref="AQ233" location="A125991474V" display="A125991474V" xr:uid="{81A4371E-B0E0-4ADD-8FF2-49B20FD532D1}"/>
    <hyperlink ref="AR233" location="A125995074F" display="A125995074F" xr:uid="{387147E8-A9D3-43F7-8016-C7C40011DE98}"/>
    <hyperlink ref="AS233" location="A125993274L" display="A125993274L" xr:uid="{D036188B-64C6-4C89-A40A-68C9A253637A}"/>
    <hyperlink ref="AN234" location="A125997046J" display="A125997046J" xr:uid="{24373581-49AD-4C27-A5FB-A98F4C6E33D5}"/>
    <hyperlink ref="AO234" location="A126000646X" display="A126000646X" xr:uid="{809985B2-104B-487E-9743-67186D31D3FD}"/>
    <hyperlink ref="AP234" location="A125998846X" display="A125998846X" xr:uid="{6C453DF1-ADD5-4832-9133-D62E04908CC6}"/>
    <hyperlink ref="AQ234" location="A125991646C" display="A125991646C" xr:uid="{2B561C3E-F683-400E-A4F2-777B1750B360}"/>
    <hyperlink ref="AR234" location="A125995246R" display="A125995246R" xr:uid="{B0E27714-A58F-49B4-ADE4-94AAF7F7809D}"/>
    <hyperlink ref="AS234" location="A125993446W" display="A125993446W" xr:uid="{EDEB186F-BC0C-429B-BD05-F8E0741F3DC2}"/>
    <hyperlink ref="AN235" location="A125996938W" display="A125996938W" xr:uid="{C26184DE-239A-4D53-8223-A775865CE46A}"/>
    <hyperlink ref="AO235" location="A126000538R" display="A126000538R" xr:uid="{0439801E-7A1D-44F0-B199-5DDC5557AD70}"/>
    <hyperlink ref="AP235" location="A125998738R" display="A125998738R" xr:uid="{BA004D96-C9AF-45E9-8758-64B8838F4094}"/>
    <hyperlink ref="AQ235" location="A125991538V" display="A125991538V" xr:uid="{CED977BD-B986-44D4-9D5B-03513AFCD2FF}"/>
    <hyperlink ref="AR235" location="A125995138F" display="A125995138F" xr:uid="{24757133-BC9C-4E33-922C-30CCA204CA5D}"/>
    <hyperlink ref="AS235" location="A125993338L" display="A125993338L" xr:uid="{D3409387-EBD0-4CD2-9729-D9C0FC41914F}"/>
    <hyperlink ref="AN236" location="A125997006R" display="A125997006R" xr:uid="{548AF232-972A-491C-9705-62FD6A8DE28D}"/>
    <hyperlink ref="AO236" location="A126000606F" display="A126000606F" xr:uid="{DA4CAD65-53E2-423B-8692-EB0307BB4660}"/>
    <hyperlink ref="AP236" location="A125998806F" display="A125998806F" xr:uid="{06AC42C3-3298-4C85-A397-A4A4DE51EF82}"/>
    <hyperlink ref="AQ236" location="A125991606K" display="A125991606K" xr:uid="{4A9313C9-8E23-44B7-A58B-BFF177199E25}"/>
    <hyperlink ref="AR236" location="A125995206W" display="A125995206W" xr:uid="{DAB3DBA2-0D30-4C55-AC1C-C9C9C0E0A4C5}"/>
    <hyperlink ref="AS236" location="A125993406C" display="A125993406C" xr:uid="{3FC8D3AA-0348-4BF6-9F90-5A87518E675E}"/>
    <hyperlink ref="AN237" location="A125997050X" display="A125997050X" xr:uid="{7AA79E20-0217-42F4-B8C3-A79EB86962C0}"/>
    <hyperlink ref="AO237" location="A126000650R" display="A126000650R" xr:uid="{BFEA4F38-8520-4E7F-98D5-D05CD25D263E}"/>
    <hyperlink ref="AP237" location="A125998850R" display="A125998850R" xr:uid="{0BECFA53-CB2B-48EB-82D2-1E40A7B88CA6}"/>
    <hyperlink ref="AQ237" location="A125991650V" display="A125991650V" xr:uid="{C557C3CF-4111-496E-A616-BEAB9790FCD0}"/>
    <hyperlink ref="AR237" location="A125995250F" display="A125995250F" xr:uid="{82AE0832-BD59-4157-ABDE-0C658F4587E8}"/>
    <hyperlink ref="AS237" location="A125993450L" display="A125993450L" xr:uid="{6BD0F5B7-D07B-4C8F-B881-DF46C5121F25}"/>
    <hyperlink ref="AT238" location="A125997078A" display="A125997078A" xr:uid="{E9252D80-C736-49A1-BCAF-092DE7FBBF30}"/>
    <hyperlink ref="AU238" location="A126000678T" display="A126000678T" xr:uid="{3723BDF3-C93B-4D3E-9843-6975F3639CCA}"/>
    <hyperlink ref="AV238" location="A125998878T" display="A125998878T" xr:uid="{F4E98C6C-BA23-4C73-9A55-E29F0D6CBE3B}"/>
    <hyperlink ref="AW238" location="A125991678W" display="A125991678W" xr:uid="{D2F72296-6195-44D9-88C2-42C485E38AB6}"/>
    <hyperlink ref="AX238" location="A125995278J" display="A125995278J" xr:uid="{F0751BFC-67EC-4B34-9B65-42FBC6527132}"/>
    <hyperlink ref="AY238" location="A125993478R" display="A125993478R" xr:uid="{ED7380A7-02D7-4981-9C3A-420383079309}"/>
    <hyperlink ref="AT185" location="A125997210X" display="A125997210X" xr:uid="{ECF445C4-7206-4714-9392-492A023030F6}"/>
    <hyperlink ref="AU185" location="A126000810R" display="A126000810R" xr:uid="{614EA91E-23F7-4741-9D72-F3B767785FAE}"/>
    <hyperlink ref="AV185" location="A125999010T" display="A125999010T" xr:uid="{24781949-9C6C-4808-B848-442A047D9BF3}"/>
    <hyperlink ref="AW185" location="A125991810V" display="A125991810V" xr:uid="{6F4FEB23-528F-4C3F-BA43-59D11440476A}"/>
    <hyperlink ref="AX185" location="A125995410F" display="A125995410F" xr:uid="{105C4171-89A0-4EBF-AE7E-BD7CAB8F72AE}"/>
    <hyperlink ref="AY185" location="A125993610L" display="A125993610L" xr:uid="{028CBD7C-2EFB-41C0-950F-4E13DED6389A}"/>
    <hyperlink ref="AT186" location="A125997142J" display="A125997142J" xr:uid="{4FD81B1E-0957-4B44-8484-F3A29C35FA63}"/>
    <hyperlink ref="AU186" location="A126000742X" display="A126000742X" xr:uid="{38AE79B7-1305-43B7-AEDA-620A37EC7991}"/>
    <hyperlink ref="AV186" location="A125998942X" display="A125998942X" xr:uid="{91EB3698-B928-46C8-A5BC-7A7D04F79A5A}"/>
    <hyperlink ref="AW186" location="A125991742C" display="A125991742C" xr:uid="{4B58DDCE-CB13-417B-9972-65B42057F9EE}"/>
    <hyperlink ref="AX186" location="A125995342R" display="A125995342R" xr:uid="{1A769A68-7565-43C2-921C-C0CCEB4BED7C}"/>
    <hyperlink ref="AY186" location="A125993542W" display="A125993542W" xr:uid="{8DF01BEC-4A9F-4CCB-9DB5-A41FCCA306FA}"/>
    <hyperlink ref="AT187" location="A125997214J" display="A125997214J" xr:uid="{E1A632E8-5E6A-4FA0-9CD7-E0F1909FBF14}"/>
    <hyperlink ref="AU187" location="A126000814X" display="A126000814X" xr:uid="{F443E032-29B4-4DC6-83A3-2C747AF02B5C}"/>
    <hyperlink ref="AV187" location="A125999014A" display="A125999014A" xr:uid="{835D9296-505F-4C7C-BB9B-B3AEB10E70B5}"/>
    <hyperlink ref="AW187" location="A125991814C" display="A125991814C" xr:uid="{AE6F919C-53F8-4845-BAC1-B9893100AF70}"/>
    <hyperlink ref="AX187" location="A125995414R" display="A125995414R" xr:uid="{11ECFE00-725A-4458-8BB9-49C806D7F15D}"/>
    <hyperlink ref="AY187" location="A125993614W" display="A125993614W" xr:uid="{A673B003-04B2-492B-956D-3DF2284411F3}"/>
    <hyperlink ref="AT188" location="A125997218T" display="A125997218T" xr:uid="{DEDFAE8E-7CBE-4D51-AF83-A57131C0FA95}"/>
    <hyperlink ref="AU188" location="A126000818J" display="A126000818J" xr:uid="{6E97A340-678D-459F-9305-B9FF35EEA810}"/>
    <hyperlink ref="AV188" location="A125999018K" display="A125999018K" xr:uid="{8C422EF0-311A-4BB2-9D75-0F7A02FFC059}"/>
    <hyperlink ref="AW188" location="A125991818L" display="A125991818L" xr:uid="{0A480361-F0A0-4AF2-8C9D-1919513515C4}"/>
    <hyperlink ref="AX188" location="A125995418X" display="A125995418X" xr:uid="{02A4472E-8429-47DB-A4AE-519F1F8BCDDD}"/>
    <hyperlink ref="AY188" location="A125993618F" display="A125993618F" xr:uid="{8C46D205-63EF-4B15-B8F7-332998CD6A95}"/>
    <hyperlink ref="AT189" location="A125997146T" display="A125997146T" xr:uid="{6BF1C478-2976-43A0-8772-7301B4EDEDA9}"/>
    <hyperlink ref="AU189" location="A126000746J" display="A126000746J" xr:uid="{F8329022-FD52-4088-87F2-A5EBEC3C7498}"/>
    <hyperlink ref="AV189" location="A125998946J" display="A125998946J" xr:uid="{E89B28F7-01F5-4125-B993-57735274A9F1}"/>
    <hyperlink ref="AW189" location="A125991746L" display="A125991746L" xr:uid="{C34DB254-6C01-4691-92F9-6F3E0788CB47}"/>
    <hyperlink ref="AX189" location="A125995346X" display="A125995346X" xr:uid="{05D2D04E-4F68-43D3-A15C-8DCC3EFEE9B9}"/>
    <hyperlink ref="AY189" location="A125993546F" display="A125993546F" xr:uid="{5560D60B-146D-45FF-8FB4-299641C33B6D}"/>
    <hyperlink ref="AT190" location="A125997150J" display="A125997150J" xr:uid="{E9DDCCB8-4C9F-41A5-8A25-01E35FFF601A}"/>
    <hyperlink ref="AU190" location="A126000750X" display="A126000750X" xr:uid="{F1AA5010-52E1-4FCE-B9C1-6CE45B42D9A7}"/>
    <hyperlink ref="AV190" location="A125998950X" display="A125998950X" xr:uid="{BFCE484C-3E93-4122-B7F6-3607EC125A4B}"/>
    <hyperlink ref="AW190" location="A125991750C" display="A125991750C" xr:uid="{29B7F8DA-2521-4CF1-B73B-902228088E7C}"/>
    <hyperlink ref="AX190" location="A125995350R" display="A125995350R" xr:uid="{A27BD198-D7D3-46AD-8B04-E8DA190D7525}"/>
    <hyperlink ref="AY190" location="A125993550W" display="A125993550W" xr:uid="{E704878A-8F71-4D33-B958-AC8BC8566344}"/>
    <hyperlink ref="AT191" location="A125997190A" display="A125997190A" xr:uid="{7C8A0EEF-58ED-43CB-9184-7DD674C448FF}"/>
    <hyperlink ref="AU191" location="A126000790T" display="A126000790T" xr:uid="{C34DD784-6C5F-4E9A-8AD5-D64A855F33E3}"/>
    <hyperlink ref="AV191" location="A125998990T" display="A125998990T" xr:uid="{739A3170-F361-46FA-88DE-0A076039F096}"/>
    <hyperlink ref="AW191" location="A125991790W" display="A125991790W" xr:uid="{CC1D5FBB-75EC-4214-B0AF-5A46660CCAD0}"/>
    <hyperlink ref="AX191" location="A125995390J" display="A125995390J" xr:uid="{5971C9AA-3EA8-4BD8-97FF-A9717377E2DA}"/>
    <hyperlink ref="AY191" location="A125993590R" display="A125993590R" xr:uid="{BB4ECEFF-7E4E-476C-B9EB-838F0503958E}"/>
    <hyperlink ref="AT192" location="A125997110R" display="A125997110R" xr:uid="{2439810C-C637-4B1A-B802-6C2AC7A37B28}"/>
    <hyperlink ref="AU192" location="A126000710F" display="A126000710F" xr:uid="{BF745168-0292-4AD8-8ADD-B29643C2CA4F}"/>
    <hyperlink ref="AV192" location="A125998910F" display="A125998910F" xr:uid="{B5AC0243-4621-4077-8462-B95D12146B0A}"/>
    <hyperlink ref="AW192" location="A125991710K" display="A125991710K" xr:uid="{2FFE9F1A-42B0-4C8B-AF4E-BB8740433AD7}"/>
    <hyperlink ref="AX192" location="A125995310W" display="A125995310W" xr:uid="{A9A4C6E7-5FBB-43DE-B1BA-A3971CA0F465}"/>
    <hyperlink ref="AY192" location="A125993510C" display="A125993510C" xr:uid="{CF038EF7-8018-44FC-9188-DCC79380601A}"/>
    <hyperlink ref="AT193" location="A125997222J" display="A125997222J" xr:uid="{2657C3FE-C8C7-4D91-99E8-F199E073D1A2}"/>
    <hyperlink ref="AU193" location="A126000822X" display="A126000822X" xr:uid="{8989DED7-C246-4E81-8FA7-A7F9EA43B3C7}"/>
    <hyperlink ref="AV193" location="A125999022A" display="A125999022A" xr:uid="{BB2F4621-8B16-48D2-9B82-994185F48143}"/>
    <hyperlink ref="AW193" location="A125991822C" display="A125991822C" xr:uid="{F04C70FC-B056-44E8-AB24-92408C86DE40}"/>
    <hyperlink ref="AX193" location="A125995422R" display="A125995422R" xr:uid="{DB583805-9681-4261-940C-843B21CB0140}"/>
    <hyperlink ref="AY193" location="A125993622W" display="A125993622W" xr:uid="{750F99FD-8052-4EBB-A974-691B5A7486F3}"/>
    <hyperlink ref="AT195" location="A125997154T" display="A125997154T" xr:uid="{3EE7E354-FD03-4C71-962B-C16BC3701B57}"/>
    <hyperlink ref="AU195" location="A126000754J" display="A126000754J" xr:uid="{A84DDD92-875F-45CE-993C-2449CA491497}"/>
    <hyperlink ref="AV195" location="A125998954J" display="A125998954J" xr:uid="{7EC054D0-F3A5-4203-AE95-24B402EF27B0}"/>
    <hyperlink ref="AW195" location="A125991754L" display="A125991754L" xr:uid="{8BB5809E-7652-46B2-9368-1DB3E68C88D2}"/>
    <hyperlink ref="AX195" location="A125995354X" display="A125995354X" xr:uid="{E88665EB-D0FD-4C20-B8F2-C56A7BBA72B2}"/>
    <hyperlink ref="AY195" location="A125993554F" display="A125993554F" xr:uid="{6A9A0467-C64F-4E1D-A367-0F93FFD5473C}"/>
    <hyperlink ref="AT196" location="A125997082T" display="A125997082T" xr:uid="{0A9664FB-FB2F-48F5-ACB3-98036EC87E6F}"/>
    <hyperlink ref="AU196" location="A126000682J" display="A126000682J" xr:uid="{926DA913-C1F0-4DF8-B64A-C6F4704F3E93}"/>
    <hyperlink ref="AV196" location="A125998882J" display="A125998882J" xr:uid="{43798B37-6BFE-4641-BD85-B7B912E4BF25}"/>
    <hyperlink ref="AW196" location="A125991682L" display="A125991682L" xr:uid="{55B54301-2E0D-4F56-B50B-B10A4EBCE52F}"/>
    <hyperlink ref="AX196" location="A125995282X" display="A125995282X" xr:uid="{F09BDDBB-683E-4406-9683-3402698C5563}"/>
    <hyperlink ref="AY196" location="A125993482F" display="A125993482F" xr:uid="{A92681B4-E327-4919-BEB1-C6F35E859621}"/>
    <hyperlink ref="AT197" location="A125997158A" display="A125997158A" xr:uid="{E7C5CFED-778D-4F2D-B6B9-ED18D3B98598}"/>
    <hyperlink ref="AU197" location="A126000758T" display="A126000758T" xr:uid="{13A046E2-80FF-48C7-98B0-EA936B12637A}"/>
    <hyperlink ref="AV197" location="A125998958T" display="A125998958T" xr:uid="{D02E287D-4252-4E0D-9F6B-2C0158C14D07}"/>
    <hyperlink ref="AW197" location="A125991758W" display="A125991758W" xr:uid="{B3576990-16E6-4FF2-87A1-0268269423B2}"/>
    <hyperlink ref="AX197" location="A125995358J" display="A125995358J" xr:uid="{F606D65E-E34F-48CC-BFC8-5973F5C77A2D}"/>
    <hyperlink ref="AY197" location="A125993558R" display="A125993558R" xr:uid="{3B3E9230-757C-4CD9-8C99-0825BA1F2DDD}"/>
    <hyperlink ref="AT198" location="A125997162T" display="A125997162T" xr:uid="{535C9779-E041-4167-ADC2-017753A18F7B}"/>
    <hyperlink ref="AU198" location="A126000762J" display="A126000762J" xr:uid="{2E5A6390-760E-4A10-A387-2BE606D56F99}"/>
    <hyperlink ref="AV198" location="A125998962J" display="A125998962J" xr:uid="{4EB2F39D-3701-42C1-9F21-0AF79CB6DC41}"/>
    <hyperlink ref="AW198" location="A125991762L" display="A125991762L" xr:uid="{56E3DA17-4489-44D3-B252-AC06825E6F06}"/>
    <hyperlink ref="AX198" location="A125995362X" display="A125995362X" xr:uid="{85BE836F-BEE0-4DA1-A7CD-D2EE0E0D74BF}"/>
    <hyperlink ref="AY198" location="A125993562F" display="A125993562F" xr:uid="{62E54910-93A4-4AE6-A9C7-DEC8122EFB25}"/>
    <hyperlink ref="AT199" location="A125997234T" display="A125997234T" xr:uid="{302FAE04-29D2-4EB0-8C69-08209D005AF6}"/>
    <hyperlink ref="AU199" location="A126000834J" display="A126000834J" xr:uid="{E4991159-B22C-4F58-9031-41C8A26ADE1C}"/>
    <hyperlink ref="AV199" location="A125999034K" display="A125999034K" xr:uid="{F0025AC1-2D58-4EAF-AFCA-912D135E9AAD}"/>
    <hyperlink ref="AW199" location="A125991834L" display="A125991834L" xr:uid="{856D9710-5905-46AE-A506-70D7FBB61A7C}"/>
    <hyperlink ref="AX199" location="A125995434X" display="A125995434X" xr:uid="{17CF6F1C-DB32-4FB2-9F7B-B651FD79D45E}"/>
    <hyperlink ref="AY199" location="A125993634F" display="A125993634F" xr:uid="{FD65D5B3-A356-4402-BB12-39E8597214D4}"/>
    <hyperlink ref="AT200" location="A125997054J" display="A125997054J" xr:uid="{D8CA48DF-12DB-4524-9EC0-1E1D2193BC38}"/>
    <hyperlink ref="AU200" location="A126000654X" display="A126000654X" xr:uid="{2E9BF7B3-4C5C-4C11-A964-C6AC6BFFD92E}"/>
    <hyperlink ref="AV200" location="A125998854X" display="A125998854X" xr:uid="{8D836CBE-FBD6-41B7-B69D-AFBEA4CF5E7E}"/>
    <hyperlink ref="AW200" location="A125991654C" display="A125991654C" xr:uid="{0C876153-F519-42A7-B856-04E79F5A531E}"/>
    <hyperlink ref="AX200" location="A125995254R" display="A125995254R" xr:uid="{666DD9CB-6043-44E0-BE4C-750DF5FBB73C}"/>
    <hyperlink ref="AY200" location="A125993454W" display="A125993454W" xr:uid="{79132F5A-54B4-47A1-A48F-38A46F85DC94}"/>
    <hyperlink ref="AT201" location="A125997226T" display="A125997226T" xr:uid="{358FAB72-CB0C-4814-955D-5DD60CC5062F}"/>
    <hyperlink ref="AU201" location="A126000826J" display="A126000826J" xr:uid="{215813BD-CB7A-4702-9594-564054EAACA9}"/>
    <hyperlink ref="AV201" location="A125999026K" display="A125999026K" xr:uid="{3DD4B736-C6F7-4E80-B106-4D2ABB0BC946}"/>
    <hyperlink ref="AW201" location="A125991826L" display="A125991826L" xr:uid="{A6FBEC39-3FB8-4C4E-BFC9-C4339C8DDEC3}"/>
    <hyperlink ref="AX201" location="A125995426X" display="A125995426X" xr:uid="{15996FEB-5F38-41AD-AE9A-0D58CDBA358D}"/>
    <hyperlink ref="AY201" location="A125993626F" display="A125993626F" xr:uid="{76E9C2BD-A232-4BD0-BF4D-23CF1D709B45}"/>
    <hyperlink ref="AT202" location="A125997230J" display="A125997230J" xr:uid="{4EBE1CC2-9179-4E14-81A5-54B8CB3880E8}"/>
    <hyperlink ref="AU202" location="A126000830X" display="A126000830X" xr:uid="{EC05EE29-B654-442F-8FB3-0F6FE99AEA46}"/>
    <hyperlink ref="AV202" location="A125999030A" display="A125999030A" xr:uid="{A8680CCF-D6C5-4C32-BC30-2F25BA884F77}"/>
    <hyperlink ref="AW202" location="A125991830C" display="A125991830C" xr:uid="{A7243E97-B4FE-4D95-9B90-6BB1233E5D77}"/>
    <hyperlink ref="AX202" location="A125995430R" display="A125995430R" xr:uid="{0D9A08FB-F08E-4FDC-940A-65BC5FAE9A0A}"/>
    <hyperlink ref="AY202" location="A125993630W" display="A125993630W" xr:uid="{987ECE12-5E92-4FCD-8DB8-7A5C7458E264}"/>
    <hyperlink ref="AT203" location="A125997058T" display="A125997058T" xr:uid="{B40BE983-C42B-4F59-8A25-066C94955AE3}"/>
    <hyperlink ref="AU203" location="A126000658J" display="A126000658J" xr:uid="{356EADFB-6CCE-4F77-87D3-B8F7AA03F390}"/>
    <hyperlink ref="AV203" location="A125998858J" display="A125998858J" xr:uid="{C51C43BC-BA52-43CD-8C70-A0D951CEA7D6}"/>
    <hyperlink ref="AW203" location="A125991658L" display="A125991658L" xr:uid="{88565030-4D76-4195-A17D-C46B9D6390C4}"/>
    <hyperlink ref="AX203" location="A125995258X" display="A125995258X" xr:uid="{5F8AD452-C369-46D1-95E3-64D7D7F31334}"/>
    <hyperlink ref="AY203" location="A125993458F" display="A125993458F" xr:uid="{5D8DAFBC-F4A4-4FFE-AA3E-7B5604A49CA0}"/>
    <hyperlink ref="AT204" location="A125997114X" display="A125997114X" xr:uid="{CDB84B7D-7AFA-4D02-9497-963D315432F0}"/>
    <hyperlink ref="AU204" location="A126000714R" display="A126000714R" xr:uid="{B8A29D80-BAAF-4CAE-9C07-80A951DAF570}"/>
    <hyperlink ref="AV204" location="A125998914R" display="A125998914R" xr:uid="{9AAB60F7-DE51-4E1D-B65B-9611742066D3}"/>
    <hyperlink ref="AW204" location="A125991714V" display="A125991714V" xr:uid="{E23643C8-3C9C-4178-8D13-5B8E87759AB5}"/>
    <hyperlink ref="AX204" location="A125995314F" display="A125995314F" xr:uid="{F9070571-71F5-4847-96DD-BC54642C39F4}"/>
    <hyperlink ref="AY204" location="A125993514L" display="A125993514L" xr:uid="{9AB0E02E-7F47-4AAC-ADFB-A3F43A5DF3DF}"/>
    <hyperlink ref="AT205" location="A125997166A" display="A125997166A" xr:uid="{38F160F4-C910-42BE-B51D-A6BCAF245C0A}"/>
    <hyperlink ref="AU205" location="A126000766T" display="A126000766T" xr:uid="{D2672DC2-2866-4883-8821-95EC70AC72A5}"/>
    <hyperlink ref="AV205" location="A125998966T" display="A125998966T" xr:uid="{F9914690-CEF3-44B0-8274-635E7FBC9A16}"/>
    <hyperlink ref="AW205" location="A125991766W" display="A125991766W" xr:uid="{43B734DD-44B9-4485-8B3F-429449419B75}"/>
    <hyperlink ref="AX205" location="A125995366J" display="A125995366J" xr:uid="{ED09ABCE-0C8F-4DB2-BD75-A58EBDCDC995}"/>
    <hyperlink ref="AY205" location="A125993566R" display="A125993566R" xr:uid="{40252168-B0A5-4A6E-9E53-F62E7523C2D0}"/>
    <hyperlink ref="AT206" location="A125997238A" display="A125997238A" xr:uid="{B154831D-321C-43B7-BDD6-4AA8868A7EE8}"/>
    <hyperlink ref="AU206" location="A126000838T" display="A126000838T" xr:uid="{55FBFA96-C36F-48B6-86FF-EEDADDB25825}"/>
    <hyperlink ref="AV206" location="A125999038V" display="A125999038V" xr:uid="{828A265D-E369-4710-82EA-784EDD9F828C}"/>
    <hyperlink ref="AW206" location="A125991838W" display="A125991838W" xr:uid="{A6F88284-3CC4-4368-9837-FD49FBCAF940}"/>
    <hyperlink ref="AX206" location="A125995438J" display="A125995438J" xr:uid="{58A94D88-A079-4479-A0FF-B06EDBD9DAD5}"/>
    <hyperlink ref="AY206" location="A125993638R" display="A125993638R" xr:uid="{2CBD78E3-0720-4F60-9278-EF7F42C7C234}"/>
    <hyperlink ref="AT208" location="A125997062J" display="A125997062J" xr:uid="{6B485DFD-E9DD-4F2E-B694-871591283DD9}"/>
    <hyperlink ref="AU208" location="A126000662X" display="A126000662X" xr:uid="{A952B6FC-67C2-455D-B0A4-B79CFA69D9E4}"/>
    <hyperlink ref="AV208" location="A125998862X" display="A125998862X" xr:uid="{5F8C3760-F97B-4DCE-AE4A-DD992B33F7AF}"/>
    <hyperlink ref="AT209" location="A125997194K" display="A125997194K" xr:uid="{77DEE2F7-1EAE-4F44-A4E9-4348B8D8873E}"/>
    <hyperlink ref="AU209" location="A126000794A" display="A126000794A" xr:uid="{0582F233-8AD3-4271-B2D8-D3F79DEDE19C}"/>
    <hyperlink ref="AV209" location="A125998994A" display="A125998994A" xr:uid="{4EF95986-68B4-4919-A3A1-A1C1098730F2}"/>
    <hyperlink ref="AW209" location="A125991794F" display="A125991794F" xr:uid="{2EEA32C8-0967-4E5F-9498-BE65D7B672DD}"/>
    <hyperlink ref="AX209" location="A125995394T" display="A125995394T" xr:uid="{210841F8-A356-4DE3-BB18-5FE239C6BF8D}"/>
    <hyperlink ref="AY209" location="A125993594X" display="A125993594X" xr:uid="{7BB3E7E3-B297-4B79-A4CB-54508E231E31}"/>
    <hyperlink ref="AT210" location="A125997198V" display="A125997198V" xr:uid="{5F9A302B-C1F1-4E40-A58F-00F3187EEAC4}"/>
    <hyperlink ref="AU210" location="A126000798K" display="A126000798K" xr:uid="{ED05A280-DAF1-49B5-A195-418FA00E8AB1}"/>
    <hyperlink ref="AV210" location="A125998998K" display="A125998998K" xr:uid="{D9F4401D-DF6E-47C0-A22A-A624BF3B57F8}"/>
    <hyperlink ref="AW210" location="A125991798R" display="A125991798R" xr:uid="{CF0B04E2-5218-4576-9EDD-A29B92C82BB3}"/>
    <hyperlink ref="AX210" location="A125995398A" display="A125995398A" xr:uid="{CD389E18-B0E8-449A-8585-B8C455B291D5}"/>
    <hyperlink ref="AY210" location="A125993598J" display="A125993598J" xr:uid="{2A077473-8348-4F4D-B345-1347F9BFE1FC}"/>
    <hyperlink ref="AT211" location="A125997094A" display="A125997094A" xr:uid="{D93C5B81-D18E-4842-985C-C9DF48D4C760}"/>
    <hyperlink ref="AU211" location="A126000694T" display="A126000694T" xr:uid="{B58AB4FF-44EF-4F13-A3D6-63A1698AAD94}"/>
    <hyperlink ref="AV211" location="A125998894T" display="A125998894T" xr:uid="{BB26BFB6-D375-4A83-B949-525E85A19A81}"/>
    <hyperlink ref="AW211" location="A125991694W" display="A125991694W" xr:uid="{6F3084CB-6392-4850-BE99-3B00FB2339C5}"/>
    <hyperlink ref="AX211" location="A125995294J" display="A125995294J" xr:uid="{F4CBBE1E-DACD-4A87-AA81-DD5982F50DA4}"/>
    <hyperlink ref="AY211" location="A125993494R" display="A125993494R" xr:uid="{439AB4DE-40A1-491C-95E1-5B02C38B112B}"/>
    <hyperlink ref="AT212" location="A125997066T" display="A125997066T" xr:uid="{2779D393-4133-4F92-8A03-A810F4B5A432}"/>
    <hyperlink ref="AU212" location="A126000666J" display="A126000666J" xr:uid="{1E3A714D-33F8-463B-9F48-FBA5470FEFD5}"/>
    <hyperlink ref="AV212" location="A125998866J" display="A125998866J" xr:uid="{6ACA8B67-68D4-40C3-BCC7-2E68D2B5690E}"/>
    <hyperlink ref="AW212" location="A125991666L" display="A125991666L" xr:uid="{A1D67A06-118B-4CC4-90C4-C2C85070C6B1}"/>
    <hyperlink ref="AX212" location="A125995266X" display="A125995266X" xr:uid="{4074B877-A959-423C-9A25-9E3AE19597F8}"/>
    <hyperlink ref="AY212" location="A125993466F" display="A125993466F" xr:uid="{1A31FF44-5886-4BC0-B955-570999A8CBA6}"/>
    <hyperlink ref="AW214" location="A125991718C" display="A125991718C" xr:uid="{564368D9-A1FF-4FF8-8778-B694269F54BA}"/>
    <hyperlink ref="AX214" location="A125995318R" display="A125995318R" xr:uid="{8DB428DE-1091-4840-B1C7-A472D1CD388B}"/>
    <hyperlink ref="AY214" location="A125993518W" display="A125993518W" xr:uid="{6AE1560F-15A5-4AE5-841A-A6B7AE04D63C}"/>
    <hyperlink ref="AT215" location="A125997086A" display="A125997086A" xr:uid="{7CAAF12B-00AE-4D4F-80CD-30D2CB8969D9}"/>
    <hyperlink ref="AU215" location="A126000686T" display="A126000686T" xr:uid="{BECD18EC-08DE-4876-8A47-1FBF8D042C6E}"/>
    <hyperlink ref="AV215" location="A125998886T" display="A125998886T" xr:uid="{6B8F9D24-A94A-433B-83BD-A993A5C464D0}"/>
    <hyperlink ref="AW215" location="A125991686W" display="A125991686W" xr:uid="{3C41394E-1A06-474F-A268-887452E1FC7D}"/>
    <hyperlink ref="AX215" location="A125995286J" display="A125995286J" xr:uid="{FBECA71F-76CC-463A-B92F-28199D6257C5}"/>
    <hyperlink ref="AY215" location="A125993486R" display="A125993486R" xr:uid="{170B8A52-3693-47BB-87C7-85D122ADE7F0}"/>
    <hyperlink ref="AT216" location="A125997122X" display="A125997122X" xr:uid="{FA483B46-7E3B-404F-A2CA-73F4A49A4108}"/>
    <hyperlink ref="AU216" location="A126000722R" display="A126000722R" xr:uid="{3B35CB2A-D36B-40B1-94F3-9F913DE0194F}"/>
    <hyperlink ref="AV216" location="A125998922R" display="A125998922R" xr:uid="{00EE3733-2CA5-489C-9237-A5F9312FCF88}"/>
    <hyperlink ref="AW216" location="A125991722V" display="A125991722V" xr:uid="{767E9696-F1CF-4BA2-BBE9-D3E0718E631C}"/>
    <hyperlink ref="AX216" location="A125995322F" display="A125995322F" xr:uid="{9548EC75-6813-4E36-8BAC-1689B919393C}"/>
    <hyperlink ref="AY216" location="A125993522L" display="A125993522L" xr:uid="{80277B93-6453-48B1-A9D4-E7F8E2F976EF}"/>
    <hyperlink ref="AT217" location="A125997098K" display="A125997098K" xr:uid="{B6049864-1690-4DA6-A5D0-BAAE1AD2EDF2}"/>
    <hyperlink ref="AU217" location="A126000698A" display="A126000698A" xr:uid="{968B51D2-D983-45E1-AAA7-10630FBD57F9}"/>
    <hyperlink ref="AV217" location="A125998898A" display="A125998898A" xr:uid="{B3AB35B1-AD2E-42F0-8F39-C7F0F0DF7856}"/>
    <hyperlink ref="AW217" location="A125991698F" display="A125991698F" xr:uid="{D5111485-1F22-4B5E-BBA6-5BB93D515655}"/>
    <hyperlink ref="AX217" location="A125995298T" display="A125995298T" xr:uid="{20FDC8B1-CBFE-45DD-A637-C33FD2E583BF}"/>
    <hyperlink ref="AY217" location="A125993498X" display="A125993498X" xr:uid="{90966864-C276-4A91-A492-AE4889E7C662}"/>
    <hyperlink ref="AT218" location="A125997126J" display="A125997126J" xr:uid="{513DC446-B897-41A7-9ED5-3B26924EB37A}"/>
    <hyperlink ref="AU218" location="A126000726X" display="A126000726X" xr:uid="{2AFE1342-09AB-4AC5-B717-8472E467F941}"/>
    <hyperlink ref="AV218" location="A125998926X" display="A125998926X" xr:uid="{43D2AB59-54A5-4505-B72F-53382BD4EDEA}"/>
    <hyperlink ref="AW218" location="A125991726C" display="A125991726C" xr:uid="{DD253A80-4765-4F88-85C6-83FB4355E07C}"/>
    <hyperlink ref="AX218" location="A125995326R" display="A125995326R" xr:uid="{0519ECB5-C51F-4252-9E94-09DC22A4806B}"/>
    <hyperlink ref="AY218" location="A125993526W" display="A125993526W" xr:uid="{C4563DF0-15F1-402A-8CD1-EF656D9D8DEA}"/>
    <hyperlink ref="AT219" location="A125997170T" display="A125997170T" xr:uid="{9FC7FB57-C950-4EDF-950F-FFB0F5F9B12A}"/>
    <hyperlink ref="AU219" location="A126000770J" display="A126000770J" xr:uid="{576F61EF-9319-4CE7-88FB-5C7DD8414F20}"/>
    <hyperlink ref="AV219" location="A125998970J" display="A125998970J" xr:uid="{890678BD-0203-438F-B6AD-0926E2822382}"/>
    <hyperlink ref="AW219" location="A125991770L" display="A125991770L" xr:uid="{789EB0B2-A9B5-4A16-AFF2-06F0CCC650E7}"/>
    <hyperlink ref="AX219" location="A125995370X" display="A125995370X" xr:uid="{E09C91F8-706C-4D5E-A5B3-5E23051AC8E6}"/>
    <hyperlink ref="AY219" location="A125993570F" display="A125993570F" xr:uid="{8026A847-ADCB-4277-818C-3E48508F26D1}"/>
    <hyperlink ref="AT220" location="A125997130X" display="A125997130X" xr:uid="{606312AC-C478-429B-A6D0-92763220B625}"/>
    <hyperlink ref="AU220" location="A126000730R" display="A126000730R" xr:uid="{36DB4058-BFAB-4BCB-BC9F-BA6FB26AF4A5}"/>
    <hyperlink ref="AV220" location="A125998930R" display="A125998930R" xr:uid="{A45001FD-A412-4473-AAE3-ED9D4ACBBDB4}"/>
    <hyperlink ref="AW220" location="A125991730V" display="A125991730V" xr:uid="{2D58D04E-FB26-4BC9-A0B0-E8AC00C05491}"/>
    <hyperlink ref="AX220" location="A125995330F" display="A125995330F" xr:uid="{ED036250-162C-4896-BC6D-7845962E211D}"/>
    <hyperlink ref="AY220" location="A125993530L" display="A125993530L" xr:uid="{F8698891-3030-496A-87A6-C01919F314A7}"/>
    <hyperlink ref="AT221" location="A125997102R" display="A125997102R" xr:uid="{985E37D7-5C01-45E7-9974-42E0DB235A29}"/>
    <hyperlink ref="AU221" location="A126000702F" display="A126000702F" xr:uid="{CD24158E-0639-4D08-89E7-E00320658AE9}"/>
    <hyperlink ref="AV221" location="A125998902F" display="A125998902F" xr:uid="{4CD1E167-6130-4694-A30F-72F744B9DBE5}"/>
    <hyperlink ref="AW221" location="A125991702K" display="A125991702K" xr:uid="{61588B91-5CC7-4D42-BF2D-583FD2FAB065}"/>
    <hyperlink ref="AX221" location="A125995302W" display="A125995302W" xr:uid="{8931D971-7C9D-41DB-8682-8EA6CC13D479}"/>
    <hyperlink ref="AY221" location="A125993502C" display="A125993502C" xr:uid="{6A5CCF17-1F1B-434D-AF59-21CEB377667A}"/>
    <hyperlink ref="AT222" location="A125997202X" display="A125997202X" xr:uid="{AB5C0D3B-A3A0-4BC5-A675-D3DB7C3A2FAC}"/>
    <hyperlink ref="AU222" location="A126000802R" display="A126000802R" xr:uid="{66D349DD-F6A7-4DC2-803F-863645468AD2}"/>
    <hyperlink ref="AV222" location="A125999002T" display="A125999002T" xr:uid="{F620AA4E-7ED7-4EA8-AB00-3F8A1FFCD1B2}"/>
    <hyperlink ref="AW222" location="A125991802V" display="A125991802V" xr:uid="{E2FF8822-812A-4F5F-9052-9030F3F99B41}"/>
    <hyperlink ref="AX222" location="A125995402F" display="A125995402F" xr:uid="{E1A2BE3F-05EC-4A8C-8ECA-AEA8538ACC19}"/>
    <hyperlink ref="AY222" location="A125993602L" display="A125993602L" xr:uid="{D9D3D9C4-EEAB-4496-B78E-02E10C5030DB}"/>
    <hyperlink ref="AT223" location="A125997174A" display="A125997174A" xr:uid="{228C1C93-CAF1-4CEE-8F6F-428A89344EF8}"/>
    <hyperlink ref="AU223" location="A126000774T" display="A126000774T" xr:uid="{667F1A18-EE7F-4C0C-BE3F-DBC1F7020946}"/>
    <hyperlink ref="AV223" location="A125998974T" display="A125998974T" xr:uid="{D84A835D-DB53-4453-A559-6031981EF38B}"/>
    <hyperlink ref="AW223" location="A125991774W" display="A125991774W" xr:uid="{3BE840A4-31F3-401F-B8B8-6DEB8A3BBA67}"/>
    <hyperlink ref="AX223" location="A125995374J" display="A125995374J" xr:uid="{0FF018E1-FE67-4512-BCAD-B791E09BC85D}"/>
    <hyperlink ref="AY223" location="A125993574R" display="A125993574R" xr:uid="{466161FC-3961-4BCA-95D8-81305D1FA4CF}"/>
    <hyperlink ref="AT224" location="A125997178K" display="A125997178K" xr:uid="{E830CC7B-36E6-4D66-B794-A50E0A35F36C}"/>
    <hyperlink ref="AU224" location="A126000778A" display="A126000778A" xr:uid="{0B2FD941-9B71-4361-9674-A1B70B32A845}"/>
    <hyperlink ref="AV224" location="A125998978A" display="A125998978A" xr:uid="{C86727A7-D6D6-4BB5-99C2-B0CE913D2910}"/>
    <hyperlink ref="AW224" location="A125991778F" display="A125991778F" xr:uid="{670A8C84-BD94-4B2C-A00D-511FE349FF67}"/>
    <hyperlink ref="AX224" location="A125995378T" display="A125995378T" xr:uid="{3E51C50B-79EE-4B93-A5AD-E84B5BCBFDC8}"/>
    <hyperlink ref="AY224" location="A125993578X" display="A125993578X" xr:uid="{99F32016-C449-4D57-A741-1416C4F9E021}"/>
    <hyperlink ref="AT225" location="A125997242T" display="A125997242T" xr:uid="{F6CEFD26-EEAA-4FC5-A60B-51FE62EAF9F3}"/>
    <hyperlink ref="AU225" location="A126000842J" display="A126000842J" xr:uid="{3F2654B7-123F-4576-9C1C-9B322331CC85}"/>
    <hyperlink ref="AV225" location="A125999042K" display="A125999042K" xr:uid="{1787D9CC-E135-4414-AFBA-4D556806790B}"/>
    <hyperlink ref="AW225" location="A125991842L" display="A125991842L" xr:uid="{A4FB7FC6-CB1E-45D3-B519-76B5D2411173}"/>
    <hyperlink ref="AX225" location="A125995442X" display="A125995442X" xr:uid="{C11A06E5-EED1-4DAB-BB31-F1B27C10CF07}"/>
    <hyperlink ref="AY225" location="A125993642F" display="A125993642F" xr:uid="{15403054-C3CE-41C3-BAB8-0478C66EF043}"/>
    <hyperlink ref="AT226" location="A125997070J" display="A125997070J" xr:uid="{4FC26825-4943-4288-9668-F0A19426BB46}"/>
    <hyperlink ref="AU226" location="A126000670X" display="A126000670X" xr:uid="{991E89EC-2FD1-4534-8255-00A29DFCDC7B}"/>
    <hyperlink ref="AV226" location="A125998870X" display="A125998870X" xr:uid="{AC85FD32-EE39-4F7C-AAF8-286A85FD0845}"/>
    <hyperlink ref="AW226" location="A125991670C" display="A125991670C" xr:uid="{47CAD2CC-B2F5-45AA-8CC3-340D669A3833}"/>
    <hyperlink ref="AX226" location="A125995270R" display="A125995270R" xr:uid="{9CCCC10A-1B94-4FE9-9629-3F9AEB789504}"/>
    <hyperlink ref="AY226" location="A125993470W" display="A125993470W" xr:uid="{6F3D0E79-6EBB-4F68-804D-3B7F1BEBF0E0}"/>
    <hyperlink ref="AT228" location="A125997134J" display="A125997134J" xr:uid="{A113383D-3AAA-41D8-9F10-C8D8A403FB01}"/>
    <hyperlink ref="AU228" location="A126000734X" display="A126000734X" xr:uid="{23ED9BD3-4E89-42BB-8452-AB4CB0BFA636}"/>
    <hyperlink ref="AV228" location="A125998934X" display="A125998934X" xr:uid="{C403E0CD-90DD-4019-AC88-E55317296FEB}"/>
    <hyperlink ref="AW228" location="A125991734C" display="A125991734C" xr:uid="{6F94577B-4445-496B-8047-9F73A7298950}"/>
    <hyperlink ref="AX228" location="A125995334R" display="A125995334R" xr:uid="{BEC6735A-0F55-4A14-8D02-E30EAF9263BA}"/>
    <hyperlink ref="AY228" location="A125993534W" display="A125993534W" xr:uid="{1DE39B2D-963C-4098-923F-CCA912BF85D6}"/>
    <hyperlink ref="AT229" location="A125997090T" display="A125997090T" xr:uid="{BDAE82C2-B02E-4E0E-A72B-5290E81860CE}"/>
    <hyperlink ref="AU229" location="A126000690J" display="A126000690J" xr:uid="{65B948C2-C1F4-4073-B461-DE3ED9AC9BE0}"/>
    <hyperlink ref="AV229" location="A125998890J" display="A125998890J" xr:uid="{2D2CF1B8-C7F3-4A71-9905-B6C131162542}"/>
    <hyperlink ref="AW229" location="A125991690L" display="A125991690L" xr:uid="{A6308E93-6E54-49A4-8821-3F05DBF406A7}"/>
    <hyperlink ref="AX229" location="A125995290X" display="A125995290X" xr:uid="{2E044CC7-C4AF-47E4-A221-61868C255828}"/>
    <hyperlink ref="AY229" location="A125993490F" display="A125993490F" xr:uid="{E0B8BA10-D4D2-4F61-B3F5-52D88C40E7C4}"/>
    <hyperlink ref="AT230" location="A125997182A" display="A125997182A" xr:uid="{179F86B5-D31E-467D-BCA4-444522D8F330}"/>
    <hyperlink ref="AU230" location="A126000782T" display="A126000782T" xr:uid="{54B526E2-0546-42B1-B392-C6583BF03999}"/>
    <hyperlink ref="AV230" location="A125998982T" display="A125998982T" xr:uid="{A488F0AD-8101-4FBB-93B8-0E02BFFB9DCB}"/>
    <hyperlink ref="AW230" location="A125991782W" display="A125991782W" xr:uid="{840201FB-98C9-4CAF-B0E7-B5A919792BD8}"/>
    <hyperlink ref="AX230" location="A125995382J" display="A125995382J" xr:uid="{9F83ADB3-0928-456D-9585-5267036373B0}"/>
    <hyperlink ref="AY230" location="A125993582R" display="A125993582R" xr:uid="{24BF1A90-BF2B-4E8F-9273-5E4FD291858A}"/>
    <hyperlink ref="AT231" location="A125997186K" display="A125997186K" xr:uid="{9DF50C0A-01D3-4458-AB2F-751399296B1C}"/>
    <hyperlink ref="AU231" location="A126000786A" display="A126000786A" xr:uid="{2C35FBE1-7441-4CE8-8BF4-170AEEDFB8BF}"/>
    <hyperlink ref="AV231" location="A125998986A" display="A125998986A" xr:uid="{EFBB643F-242F-4401-8417-C80CF76FBDCC}"/>
    <hyperlink ref="AW231" location="A125991786F" display="A125991786F" xr:uid="{8D8BDE9D-D0BA-4D45-BCF9-C7D986860400}"/>
    <hyperlink ref="AX231" location="A125995386T" display="A125995386T" xr:uid="{A1C46CEE-55F5-4DE9-86A1-9C7C5A9560D4}"/>
    <hyperlink ref="AY231" location="A125993586X" display="A125993586X" xr:uid="{72F172EA-1D30-496B-A417-83251911D98C}"/>
    <hyperlink ref="AT232" location="A125997106X" display="A125997106X" xr:uid="{B86FE64C-4520-47BA-8FF5-4B58DC8CB96F}"/>
    <hyperlink ref="AU232" location="A126000706R" display="A126000706R" xr:uid="{7D009294-8D69-41F5-B66E-CE24833D8884}"/>
    <hyperlink ref="AV232" location="A125998906R" display="A125998906R" xr:uid="{A2566B14-DA8C-4EBB-AA7E-ED57E13BA5E6}"/>
    <hyperlink ref="AW232" location="A125991706V" display="A125991706V" xr:uid="{F02E8D29-51CB-4289-9944-6DA8D8B1BFB8}"/>
    <hyperlink ref="AX232" location="A125995306F" display="A125995306F" xr:uid="{F2101A69-932F-4184-9AC4-C9AC644C9219}"/>
    <hyperlink ref="AY232" location="A125993506L" display="A125993506L" xr:uid="{23AF5AEB-506F-4AD4-81B1-C2EB244182AC}"/>
    <hyperlink ref="AT233" location="A125997074T" display="A125997074T" xr:uid="{69614CD9-38EE-4837-B399-91F0897CA7A8}"/>
    <hyperlink ref="AU233" location="A126000674J" display="A126000674J" xr:uid="{AEF5B97E-ECA5-4602-9D9E-77DF4F77BE71}"/>
    <hyperlink ref="AV233" location="A125998874J" display="A125998874J" xr:uid="{31ACA0C5-ADEC-4897-8B7A-88FF134FB8F7}"/>
    <hyperlink ref="AW233" location="A125991674L" display="A125991674L" xr:uid="{7574E38D-3113-4E13-ADAF-142FA87DC770}"/>
    <hyperlink ref="AX233" location="A125995274X" display="A125995274X" xr:uid="{AD55F0F5-8CCC-415D-B3E3-6E1479E396AE}"/>
    <hyperlink ref="AY233" location="A125993474F" display="A125993474F" xr:uid="{977FC23E-F85E-4BBE-954D-0C0A28A865AE}"/>
    <hyperlink ref="AT234" location="A125997246A" display="A125997246A" xr:uid="{C0687244-821E-4CB3-87AF-28FD9F68E9C2}"/>
    <hyperlink ref="AU234" location="A126000846T" display="A126000846T" xr:uid="{CC41A500-535B-4CF7-9C1F-529E124C3045}"/>
    <hyperlink ref="AV234" location="A125999046V" display="A125999046V" xr:uid="{3E51D886-1E09-4030-AF5B-060888AD0DB2}"/>
    <hyperlink ref="AW234" location="A125991846W" display="A125991846W" xr:uid="{375BCE32-F204-4E05-B83D-B7B8FEA3688E}"/>
    <hyperlink ref="AX234" location="A125995446J" display="A125995446J" xr:uid="{A55025C8-4736-4977-8A59-F1FE788D9D11}"/>
    <hyperlink ref="AY234" location="A125993646R" display="A125993646R" xr:uid="{DE852E59-C59D-4FD4-9774-C82579281627}"/>
    <hyperlink ref="AT235" location="A125997138T" display="A125997138T" xr:uid="{94FCF19B-A125-42FF-9511-0B0CD4F48102}"/>
    <hyperlink ref="AU235" location="A126000738J" display="A126000738J" xr:uid="{6E080398-763B-446E-A5E9-28EC062D109D}"/>
    <hyperlink ref="AV235" location="A125998938J" display="A125998938J" xr:uid="{BFE641DC-5AFF-4B11-B44C-291B8AB5C768}"/>
    <hyperlink ref="AW235" location="A125991738L" display="A125991738L" xr:uid="{FCAD64D1-A46F-432C-8DD4-8FDE69B10D41}"/>
    <hyperlink ref="AX235" location="A125995338X" display="A125995338X" xr:uid="{B26C4D9A-CC72-4987-AC04-7F180F5A6105}"/>
    <hyperlink ref="AY235" location="A125993538F" display="A125993538F" xr:uid="{08C9D35B-9999-44F1-8158-3C66F4A807CD}"/>
    <hyperlink ref="AT236" location="A125997206J" display="A125997206J" xr:uid="{988A3712-48DD-4B55-AC64-FDC5A80FE3FF}"/>
    <hyperlink ref="AU236" location="A126000806X" display="A126000806X" xr:uid="{7B2F79B4-43DE-42FE-BFB1-0EDB8625DAA8}"/>
    <hyperlink ref="AV236" location="A125999006A" display="A125999006A" xr:uid="{143B4BCB-D8CB-4798-B6A7-0F5A3C1E98C6}"/>
    <hyperlink ref="AW236" location="A125991806C" display="A125991806C" xr:uid="{874F4280-670E-4E88-A53A-6C3CCFA3BFF8}"/>
    <hyperlink ref="AX236" location="A125995406R" display="A125995406R" xr:uid="{61AACAEB-BDDD-4B7B-B94B-4ABB9ADE36C5}"/>
    <hyperlink ref="AY236" location="A125993606W" display="A125993606W" xr:uid="{096880F4-CBB3-4957-BD4C-741546B0A86A}"/>
    <hyperlink ref="AT237" location="A125997250T" display="A125997250T" xr:uid="{F5A6874A-DC52-43ED-B757-C47AACB68FA3}"/>
    <hyperlink ref="AU237" location="A126000850J" display="A126000850J" xr:uid="{1B757AE1-F051-4038-A585-DEBD464E328A}"/>
    <hyperlink ref="AV237" location="A125999050K" display="A125999050K" xr:uid="{C3D73222-C7AB-4119-B68F-11A1B38A9025}"/>
    <hyperlink ref="AW237" location="A125991850L" display="A125991850L" xr:uid="{3004F983-CB9E-4ACF-9F1A-7F2FC7EEB9EF}"/>
    <hyperlink ref="AX237" location="A125995450X" display="A125995450X" xr:uid="{7D9C7DDC-3E24-458A-B83B-4CA79E484F1E}"/>
    <hyperlink ref="AY237" location="A125993650F" display="A125993650F" xr:uid="{5B304AD1-2EF5-48B1-BEAF-AF1FB6E273F8}"/>
    <hyperlink ref="AZ238" location="A125996278A" display="A125996278A" xr:uid="{29EF89F5-781C-4489-ABCE-775EE2FF1CB0}"/>
    <hyperlink ref="BA238" location="A125999878K" display="A125999878K" xr:uid="{80392BD6-27C4-4F14-A1A4-F65E008BFF57}"/>
    <hyperlink ref="BB238" location="A125998078V" display="A125998078V" xr:uid="{ECC4AE39-2E17-404B-9D2A-372521697682}"/>
    <hyperlink ref="BC238" location="A125990878W" display="A125990878W" xr:uid="{D06FA913-CBEA-4743-9692-56CA8035A84C}"/>
    <hyperlink ref="BD238" location="A125994478J" display="A125994478J" xr:uid="{D42DB33C-A909-48C1-9596-BABF0EF0D775}"/>
    <hyperlink ref="BE238" location="A125992678R" display="A125992678R" xr:uid="{B64285EA-B394-48E7-A9BD-D4C8B207B586}"/>
    <hyperlink ref="AZ185" location="A125996410X" display="A125996410X" xr:uid="{D1EF6C62-A9CC-40A6-9F34-55BE81930BCA}"/>
    <hyperlink ref="BA185" location="A126000010T" display="A126000010T" xr:uid="{D7395080-BF34-44A7-A554-DF4974EA28DA}"/>
    <hyperlink ref="BB185" location="A125998210T" display="A125998210T" xr:uid="{CE2A679A-DD40-4B6D-8585-A06395EDDFE4}"/>
    <hyperlink ref="BC185" location="A125991010W" display="A125991010W" xr:uid="{4A47F351-9CDA-4A79-8F74-00D8983DF850}"/>
    <hyperlink ref="BD185" location="A125994610F" display="A125994610F" xr:uid="{F302A985-FDB9-4546-90CC-F4FBDED465EB}"/>
    <hyperlink ref="BE185" location="A125992810L" display="A125992810L" xr:uid="{2C144618-990F-447A-BC83-CFB928208E1C}"/>
    <hyperlink ref="AZ186" location="A125996342J" display="A125996342J" xr:uid="{C74FD05B-8A89-4593-A732-CC6DA427EC78}"/>
    <hyperlink ref="BA186" location="A125999942T" display="A125999942T" xr:uid="{48D269AE-792B-44D6-9073-8B81774CAD29}"/>
    <hyperlink ref="BB186" location="A125998142A" display="A125998142A" xr:uid="{54164CEB-1F91-4B15-84CD-F594FA5021A4}"/>
    <hyperlink ref="BC186" location="A125990942C" display="A125990942C" xr:uid="{5E29D53D-A268-4A33-B82A-9EF4D2B5DA69}"/>
    <hyperlink ref="BD186" location="A125994542R" display="A125994542R" xr:uid="{D8EF9B71-A9F2-4D53-8554-C42E83AA8B88}"/>
    <hyperlink ref="BE186" location="A125992742W" display="A125992742W" xr:uid="{B706A4C2-F4C7-4859-BEBD-731A813D96E0}"/>
    <hyperlink ref="AZ187" location="A125996414J" display="A125996414J" xr:uid="{05B8D31B-75EE-431E-A337-EC9AA89F18C8}"/>
    <hyperlink ref="BA187" location="A126000014A" display="A126000014A" xr:uid="{B557BA3F-24E1-40F9-8A46-C9303CE110ED}"/>
    <hyperlink ref="BB187" location="A125998214A" display="A125998214A" xr:uid="{C10EF24C-63FB-4501-AFFC-B6E0B3E4EADC}"/>
    <hyperlink ref="BC187" location="A125991014F" display="A125991014F" xr:uid="{9BDC6989-2D53-44FD-AD13-21339E9F0CF3}"/>
    <hyperlink ref="BD187" location="A125994614R" display="A125994614R" xr:uid="{B24638C5-5E12-4B50-817D-7BDEE13B779D}"/>
    <hyperlink ref="BE187" location="A125992814W" display="A125992814W" xr:uid="{E285D4B2-2874-446B-927D-F2B208EBCD57}"/>
    <hyperlink ref="AZ188" location="A125996418T" display="A125996418T" xr:uid="{22960587-AD6F-4964-A4E7-0F15BD14574F}"/>
    <hyperlink ref="BA188" location="A126000018K" display="A126000018K" xr:uid="{8A064CE1-A296-4B28-8A71-C9344837C67E}"/>
    <hyperlink ref="BB188" location="A125998218K" display="A125998218K" xr:uid="{D515FB18-88DD-461A-AE7D-1F11255DA874}"/>
    <hyperlink ref="BC188" location="A125991018R" display="A125991018R" xr:uid="{EDFBBF24-6DE3-444D-AD21-5AC32577EBBB}"/>
    <hyperlink ref="BD188" location="A125994618X" display="A125994618X" xr:uid="{D3FFE0EA-016D-43FD-AB79-C9847A12631A}"/>
    <hyperlink ref="BE188" location="A125992818F" display="A125992818F" xr:uid="{579E2CE4-D0E5-47B7-8934-2E3A313B8040}"/>
    <hyperlink ref="AZ189" location="A125996346T" display="A125996346T" xr:uid="{3C4CDECA-F643-4E72-A6AE-6D8BDC53DDDD}"/>
    <hyperlink ref="BA189" location="A125999946A" display="A125999946A" xr:uid="{059ED228-3257-4458-9892-06AF475410E4}"/>
    <hyperlink ref="BB189" location="A125998146K" display="A125998146K" xr:uid="{8038C4AB-239C-4C86-BDEA-546958820A82}"/>
    <hyperlink ref="BC189" location="A125990946L" display="A125990946L" xr:uid="{687FF4F2-8022-4DF5-BBD8-DD2D67852BA0}"/>
    <hyperlink ref="BD189" location="A125994546X" display="A125994546X" xr:uid="{820ED151-3F97-45EA-9314-4E975709EA98}"/>
    <hyperlink ref="BE189" location="A125992746F" display="A125992746F" xr:uid="{B45911A5-5A40-4BD6-946E-700627D300E9}"/>
    <hyperlink ref="AZ190" location="A125996350J" display="A125996350J" xr:uid="{2CE7F88E-9393-4345-B96C-DA7B124435DA}"/>
    <hyperlink ref="BA190" location="A125999950T" display="A125999950T" xr:uid="{E1267812-3B33-4280-B0BE-2F85188E06DA}"/>
    <hyperlink ref="BB190" location="A125998150A" display="A125998150A" xr:uid="{0203E7A8-B4EB-433B-89D2-8227845E85F8}"/>
    <hyperlink ref="BC190" location="A125990950C" display="A125990950C" xr:uid="{40DCEA3D-51B2-48CB-95A5-5059E73D4993}"/>
    <hyperlink ref="BD190" location="A125994550R" display="A125994550R" xr:uid="{07631D22-9034-4051-B3F7-93DA6F3924DB}"/>
    <hyperlink ref="BE190" location="A125992750W" display="A125992750W" xr:uid="{51B94A2B-D107-41A7-8FE7-579BFA258355}"/>
    <hyperlink ref="AZ191" location="A125996390A" display="A125996390A" xr:uid="{A207F6C1-1992-45EF-AD3B-535A7A757EB7}"/>
    <hyperlink ref="BA191" location="A125999990K" display="A125999990K" xr:uid="{AE88A75B-43E3-4037-9073-DB2482049FDB}"/>
    <hyperlink ref="BB191" location="A125998190V" display="A125998190V" xr:uid="{F68588F1-3F47-4C99-9CCB-BB6EDE2A8847}"/>
    <hyperlink ref="BC191" location="A125990990W" display="A125990990W" xr:uid="{980EA712-DA95-4E2B-8AD1-C433B1D8D87A}"/>
    <hyperlink ref="BD191" location="A125994590J" display="A125994590J" xr:uid="{E0901068-AF71-491C-B42A-7AACCADC7600}"/>
    <hyperlink ref="BE191" location="A125992790R" display="A125992790R" xr:uid="{09F87984-7BE9-475F-84B6-7FDF41768D54}"/>
    <hyperlink ref="AZ192" location="A125996310R" display="A125996310R" xr:uid="{8094072E-0509-48E1-B48E-1245EB2F1789}"/>
    <hyperlink ref="BA192" location="A125999910X" display="A125999910X" xr:uid="{C764918F-8B6C-4802-9208-7612D2F914FC}"/>
    <hyperlink ref="BB192" location="A125998110J" display="A125998110J" xr:uid="{AE0B9EBA-0635-4E2C-A994-8B8019D589E4}"/>
    <hyperlink ref="BC192" location="A125990910K" display="A125990910K" xr:uid="{CB1C9015-B6D4-446D-8769-232255EDA872}"/>
    <hyperlink ref="BD192" location="A125994510W" display="A125994510W" xr:uid="{D42AFB4A-563D-446F-A432-93788102327F}"/>
    <hyperlink ref="BE192" location="A125992710C" display="A125992710C" xr:uid="{14068830-B187-4CD9-9D51-1B358C23BEFB}"/>
    <hyperlink ref="AZ193" location="A125996422J" display="A125996422J" xr:uid="{5BE7FDEB-B98E-451B-9C22-8E1DDD107DCB}"/>
    <hyperlink ref="BA193" location="A126000022A" display="A126000022A" xr:uid="{9AF28208-FCA9-4D05-94D6-9A40BDB02369}"/>
    <hyperlink ref="BB193" location="A125998222A" display="A125998222A" xr:uid="{9BE0758D-63E7-4853-B87E-716FC0F25E43}"/>
    <hyperlink ref="BC193" location="A125991022F" display="A125991022F" xr:uid="{2C8FE7E7-5EAC-4181-AFD4-5FDE074DDFD0}"/>
    <hyperlink ref="BD193" location="A125994622R" display="A125994622R" xr:uid="{C41EADFB-FD5C-4EEE-8DC0-C915610B6322}"/>
    <hyperlink ref="BE193" location="A125992822W" display="A125992822W" xr:uid="{AE200B5A-4F03-4174-A771-F3261813243F}"/>
    <hyperlink ref="AZ195" location="A125996354T" display="A125996354T" xr:uid="{3C019152-C860-4C43-A4DC-D169F0F22D05}"/>
    <hyperlink ref="BA195" location="A125999954A" display="A125999954A" xr:uid="{73FA6DD4-0FED-46EE-BFC8-A26298DDD1C0}"/>
    <hyperlink ref="BB195" location="A125998154K" display="A125998154K" xr:uid="{C583D7A4-022D-4C2A-B194-3AD3A00411CC}"/>
    <hyperlink ref="BC195" location="A125990954L" display="A125990954L" xr:uid="{5D180F67-E95A-4B9E-BF77-F2CB5C12DED8}"/>
    <hyperlink ref="BD195" location="A125994554X" display="A125994554X" xr:uid="{C660953A-0ED6-4893-B933-CE140E3FBD59}"/>
    <hyperlink ref="BE195" location="A125992754F" display="A125992754F" xr:uid="{1EBBB1D5-9822-4CE5-8557-87849E5BC020}"/>
    <hyperlink ref="AZ196" location="A125996282T" display="A125996282T" xr:uid="{C422661C-A861-4FF6-8752-1A9146DB9C22}"/>
    <hyperlink ref="BA196" location="A125999882A" display="A125999882A" xr:uid="{D03C2B7F-07B3-441B-B828-F3111C55223F}"/>
    <hyperlink ref="BB196" location="A125998082K" display="A125998082K" xr:uid="{33E78C41-8782-42C7-8B4B-DD98141D9116}"/>
    <hyperlink ref="BC196" location="A125990882L" display="A125990882L" xr:uid="{1009CABD-A17C-4681-AF44-F3BC04B1CD10}"/>
    <hyperlink ref="BD196" location="A125994482X" display="A125994482X" xr:uid="{AFCE6E7A-838A-4E9F-A2A5-04A2A35FDFEE}"/>
    <hyperlink ref="BE196" location="A125992682F" display="A125992682F" xr:uid="{1457E238-FE5B-4810-8D35-66785780F71A}"/>
    <hyperlink ref="AZ197" location="A125996358A" display="A125996358A" xr:uid="{6058DF84-19B1-4BE1-B0A3-1F02D59AA2AF}"/>
    <hyperlink ref="BA197" location="A125999958K" display="A125999958K" xr:uid="{6522BFC9-15D1-4EF4-8022-B5B37E2A5D6A}"/>
    <hyperlink ref="BB197" location="A125998158V" display="A125998158V" xr:uid="{C49E60D8-9114-49D9-85EB-0DEE5E30D3C0}"/>
    <hyperlink ref="BC197" location="A125990958W" display="A125990958W" xr:uid="{943FC26A-FD2D-431E-9FE8-19E8AE21966B}"/>
    <hyperlink ref="BD197" location="A125994558J" display="A125994558J" xr:uid="{B8DC0EC1-E6C0-4329-9A4C-1A4749E51231}"/>
    <hyperlink ref="BE197" location="A125992758R" display="A125992758R" xr:uid="{7F6527F2-8D4A-4CE2-BBED-24E0CC0FC1D8}"/>
    <hyperlink ref="AZ198" location="A125996362T" display="A125996362T" xr:uid="{8DA4D07E-0FE4-474E-B77C-36EB2035EF6A}"/>
    <hyperlink ref="BA198" location="A125999962A" display="A125999962A" xr:uid="{0D245A79-79C9-45D6-A057-F303D9BD6F9C}"/>
    <hyperlink ref="BB198" location="A125998162K" display="A125998162K" xr:uid="{C8E69CFA-2CA3-42CC-9B13-FF93AF6E5D9D}"/>
    <hyperlink ref="BC198" location="A125990962L" display="A125990962L" xr:uid="{77B92535-51E7-4BFE-BBFA-4FFF43B46B93}"/>
    <hyperlink ref="BD198" location="A125994562X" display="A125994562X" xr:uid="{6ABA6912-69CD-4833-BE2E-D1BCEED26F53}"/>
    <hyperlink ref="BE198" location="A125992762F" display="A125992762F" xr:uid="{87331AE4-837D-4C63-99C1-A71A5C81ED37}"/>
    <hyperlink ref="AZ199" location="A125996434T" display="A125996434T" xr:uid="{48EA39A5-9F53-46DC-9A98-BEC3560EEF16}"/>
    <hyperlink ref="BA199" location="A126000034K" display="A126000034K" xr:uid="{F3A7934E-6E9E-4E86-B58C-BD76341C8CA3}"/>
    <hyperlink ref="BB199" location="A125998234K" display="A125998234K" xr:uid="{9594BC32-DE17-4B40-BD38-18EDF21896CF}"/>
    <hyperlink ref="BC199" location="A125991034R" display="A125991034R" xr:uid="{7578A8D1-FA86-4A6F-AA01-7D8DC6D40A52}"/>
    <hyperlink ref="BD199" location="A125994634X" display="A125994634X" xr:uid="{219ADF2D-B163-4240-A859-E739A05ECB19}"/>
    <hyperlink ref="BE199" location="A125992834F" display="A125992834F" xr:uid="{8DFB1966-C149-4D5B-B17C-77FC1A74191F}"/>
    <hyperlink ref="AZ200" location="A125996254J" display="A125996254J" xr:uid="{1F2CD9BB-1FC6-41AD-B34C-D8C06E13759C}"/>
    <hyperlink ref="BA200" location="A125999854T" display="A125999854T" xr:uid="{DB0D88B9-177A-43E3-8ECE-8299FCAAF443}"/>
    <hyperlink ref="BB200" location="A125998054A" display="A125998054A" xr:uid="{F342AFEE-4401-4A40-8538-70761AAE766D}"/>
    <hyperlink ref="BC200" location="A125990854C" display="A125990854C" xr:uid="{DE44992B-090B-45F4-833D-61C589E720AA}"/>
    <hyperlink ref="BD200" location="A125994454R" display="A125994454R" xr:uid="{9C22ABB8-3686-42D9-95C0-8022CB861921}"/>
    <hyperlink ref="BE200" location="A125992654W" display="A125992654W" xr:uid="{DE26368A-524F-46F5-9A03-DA6FC86FF0C3}"/>
    <hyperlink ref="AZ201" location="A125996426T" display="A125996426T" xr:uid="{ECD10777-D7F4-48CA-BC71-CB22B7994B83}"/>
    <hyperlink ref="BA201" location="A126000026K" display="A126000026K" xr:uid="{5CAF25EA-4BEF-4BE5-889F-CCDFE226EEE1}"/>
    <hyperlink ref="BB201" location="A125998226K" display="A125998226K" xr:uid="{9CB942DE-D3DB-4AF7-84D8-A1E055F2461A}"/>
    <hyperlink ref="BC201" location="A125991026R" display="A125991026R" xr:uid="{A1F3C35D-3AD9-44AC-B7C9-ABC19B384604}"/>
    <hyperlink ref="BD201" location="A125994626X" display="A125994626X" xr:uid="{84C9B698-3C0A-42ED-A061-803C3DFBFFA7}"/>
    <hyperlink ref="BE201" location="A125992826F" display="A125992826F" xr:uid="{9E3BBB59-2F59-4EB6-91AD-E6D8C6CEBBD5}"/>
    <hyperlink ref="AZ202" location="A125996430J" display="A125996430J" xr:uid="{CC31AC14-65EF-4208-BDB3-ECB4DD063412}"/>
    <hyperlink ref="BA202" location="A126000030A" display="A126000030A" xr:uid="{C9E88962-2EE8-421B-9F2D-826D897E94B8}"/>
    <hyperlink ref="BB202" location="A125998230A" display="A125998230A" xr:uid="{67203B35-3754-4113-A432-9E8C88D70257}"/>
    <hyperlink ref="BC202" location="A125991030F" display="A125991030F" xr:uid="{D3175803-3A84-4B35-A23C-38823567D7CB}"/>
    <hyperlink ref="BD202" location="A125994630R" display="A125994630R" xr:uid="{6BCB2D07-9A1D-4455-99B9-C36A748E0365}"/>
    <hyperlink ref="BE202" location="A125992830W" display="A125992830W" xr:uid="{82493CDD-3119-457C-9039-DAB96180FBF5}"/>
    <hyperlink ref="AZ203" location="A125996258T" display="A125996258T" xr:uid="{48926885-2D15-4820-A314-4A72CEC786FE}"/>
    <hyperlink ref="BA203" location="A125999858A" display="A125999858A" xr:uid="{49182E4A-D9F7-46BE-B211-9A49D0B3E203}"/>
    <hyperlink ref="BB203" location="A125998058K" display="A125998058K" xr:uid="{2A1E1D94-DDE7-4EDB-A68E-7E3B0BA114CB}"/>
    <hyperlink ref="BC203" location="A125990858L" display="A125990858L" xr:uid="{D585E85D-973C-451F-91F9-570A176A2F06}"/>
    <hyperlink ref="BD203" location="A125994458X" display="A125994458X" xr:uid="{9CF15904-4E51-41B7-8EC8-CBE4F6320469}"/>
    <hyperlink ref="BE203" location="A125992658F" display="A125992658F" xr:uid="{2952F9EC-471C-4987-944F-F5A151BF87BB}"/>
    <hyperlink ref="AZ204" location="A125996314X" display="A125996314X" xr:uid="{09DCDDB2-F9FE-4312-9954-E28D55392179}"/>
    <hyperlink ref="BA204" location="A125999914J" display="A125999914J" xr:uid="{95555830-1E06-4BAD-8894-B77E3E7FD654}"/>
    <hyperlink ref="BB204" location="A125998114T" display="A125998114T" xr:uid="{1A884ABC-FBA3-4ABF-8B1D-A67BF7A15B85}"/>
    <hyperlink ref="BC204" location="A125990914V" display="A125990914V" xr:uid="{260B73DF-88E0-40CA-ADC1-34EEC5A21ED9}"/>
    <hyperlink ref="BD204" location="A125994514F" display="A125994514F" xr:uid="{D9DAFEE1-4CFC-435E-9B0C-1E04F3476D6B}"/>
    <hyperlink ref="BE204" location="A125992714L" display="A125992714L" xr:uid="{A62097D5-9EFC-46DB-A8F6-632845AD736F}"/>
    <hyperlink ref="AZ205" location="A125996366A" display="A125996366A" xr:uid="{2EFBE3E0-4C60-45D5-9003-971B46A0AE56}"/>
    <hyperlink ref="BA205" location="A125999966K" display="A125999966K" xr:uid="{FD2F0C43-AF53-4B04-9BA1-EE2792821341}"/>
    <hyperlink ref="BB205" location="A125998166V" display="A125998166V" xr:uid="{00835B7B-62A5-4932-9E67-2A1AA0B2E956}"/>
    <hyperlink ref="BC205" location="A125990966W" display="A125990966W" xr:uid="{52D8BDCD-5BF1-4208-8B64-4F4887F48901}"/>
    <hyperlink ref="BD205" location="A125994566J" display="A125994566J" xr:uid="{66C34E57-890A-441A-9396-DA66256AE645}"/>
    <hyperlink ref="BE205" location="A125992766R" display="A125992766R" xr:uid="{A957FE98-AD9D-4FFF-8E21-FA37F6A9B0D9}"/>
    <hyperlink ref="AZ206" location="A125996438A" display="A125996438A" xr:uid="{B54076AD-3975-4617-8391-4ABECE2300F2}"/>
    <hyperlink ref="BA206" location="A126000038V" display="A126000038V" xr:uid="{3AF08100-6D26-4F9E-AD72-EA73470B3664}"/>
    <hyperlink ref="BB206" location="A125998238V" display="A125998238V" xr:uid="{24BEB38E-D9D9-4563-8F13-E1A4FCD55AE5}"/>
    <hyperlink ref="BC206" location="A125991038X" display="A125991038X" xr:uid="{C7B32787-051E-4741-AF79-B1E08ECCB23A}"/>
    <hyperlink ref="BD206" location="A125994638J" display="A125994638J" xr:uid="{FA6958D4-6685-4406-BEA3-4A06815511E8}"/>
    <hyperlink ref="BE206" location="A125992838R" display="A125992838R" xr:uid="{8875462F-BBD3-476E-9D80-7340C6C15346}"/>
    <hyperlink ref="AZ208" location="A125996262J" display="A125996262J" xr:uid="{2C3AD1A9-A710-4C6D-8017-E10A88C3209F}"/>
    <hyperlink ref="BA208" location="A125999862T" display="A125999862T" xr:uid="{757F2D6B-FE03-40FF-91E6-1DC24C5550A9}"/>
    <hyperlink ref="BB208" location="A125998062A" display="A125998062A" xr:uid="{409CA262-17A1-4D35-90A0-363CAC9F0204}"/>
    <hyperlink ref="AZ209" location="A125996394K" display="A125996394K" xr:uid="{1811EAAA-6DCA-4CD7-87B6-AFC1F0937C70}"/>
    <hyperlink ref="BA209" location="A125999994V" display="A125999994V" xr:uid="{01D2BC6B-DF55-4522-AB3C-A6EC106A9D11}"/>
    <hyperlink ref="BB209" location="A125998194C" display="A125998194C" xr:uid="{0A2B06D9-AAA2-43C9-AF47-CBC811673644}"/>
    <hyperlink ref="BC209" location="A125990994F" display="A125990994F" xr:uid="{B613208D-0DFA-488D-A04F-FE591E799984}"/>
    <hyperlink ref="BD209" location="A125994594T" display="A125994594T" xr:uid="{4E4058BC-FFE7-4A08-A289-6E14260AC456}"/>
    <hyperlink ref="BE209" location="A125992794X" display="A125992794X" xr:uid="{F307FE34-06FA-4D8A-A3FD-6B10218BE5CA}"/>
    <hyperlink ref="AZ210" location="A125996398V" display="A125996398V" xr:uid="{9C3002A0-24D4-4B2F-B205-8523BD3D5FBF}"/>
    <hyperlink ref="BA210" location="A125999998C" display="A125999998C" xr:uid="{96D8E319-6687-4DC1-95D8-831A7D34D816}"/>
    <hyperlink ref="BB210" location="A125998198L" display="A125998198L" xr:uid="{9CCB1FDF-FA14-4BB4-9AAD-F60CA57A76EB}"/>
    <hyperlink ref="BC210" location="A125990998R" display="A125990998R" xr:uid="{2BACFDA8-3B9A-47DF-8574-BD0DDB6A0415}"/>
    <hyperlink ref="BD210" location="A125994598A" display="A125994598A" xr:uid="{AF1ECEA1-C9E3-40F6-9FAD-0E021CA42317}"/>
    <hyperlink ref="BE210" location="A125992798J" display="A125992798J" xr:uid="{E42EB490-9785-4CF2-8C7D-6E2EEFA0CBA4}"/>
    <hyperlink ref="AZ211" location="A125996294A" display="A125996294A" xr:uid="{FD599FB8-292C-44C6-8E1D-04255E7888F0}"/>
    <hyperlink ref="BA211" location="A125999894K" display="A125999894K" xr:uid="{FEA51B6F-6C7A-4CC1-9028-202E1309762E}"/>
    <hyperlink ref="BB211" location="A125998094V" display="A125998094V" xr:uid="{D47FC5F3-AAE0-4221-AF28-2578644A9DDB}"/>
    <hyperlink ref="BC211" location="A125990894W" display="A125990894W" xr:uid="{2D278F22-0155-4822-B949-5CD7BCFD3225}"/>
    <hyperlink ref="BD211" location="A125994494J" display="A125994494J" xr:uid="{7F2933B6-52F2-4A4E-AAA5-47A76AD1C8AB}"/>
    <hyperlink ref="BE211" location="A125992694R" display="A125992694R" xr:uid="{39313D11-3B93-4DEC-9773-851860FEDCFD}"/>
    <hyperlink ref="AZ212" location="A125996266T" display="A125996266T" xr:uid="{77CDFC63-09BF-4695-9778-C92BA0278799}"/>
    <hyperlink ref="BA212" location="A125999866A" display="A125999866A" xr:uid="{ED7A1D0C-FFA9-4C9E-B9EF-AA0B7E2F7F53}"/>
    <hyperlink ref="BB212" location="A125998066K" display="A125998066K" xr:uid="{7674642B-5EE1-4C83-86B5-F13D7C65A2DA}"/>
    <hyperlink ref="BC212" location="A125990866L" display="A125990866L" xr:uid="{3D19E34E-8EE6-41F3-9010-B6BCFA372769}"/>
    <hyperlink ref="BD212" location="A125994466X" display="A125994466X" xr:uid="{B27B2091-3DB5-4AAD-A181-F872200081A8}"/>
    <hyperlink ref="BE212" location="A125992666F" display="A125992666F" xr:uid="{1D65759E-21A9-4E7D-88D8-FB517C11E323}"/>
    <hyperlink ref="BC214" location="A125990918C" display="A125990918C" xr:uid="{7C6885B3-DD4C-449A-A6E2-6D4C5DE8AC8C}"/>
    <hyperlink ref="BD214" location="A125994518R" display="A125994518R" xr:uid="{4D06D5AE-0592-498F-874B-F9E01E317058}"/>
    <hyperlink ref="BE214" location="A125992718W" display="A125992718W" xr:uid="{C97E7A4A-BF3C-49C4-BBC5-8C8EC33BB25A}"/>
    <hyperlink ref="AZ215" location="A125996286A" display="A125996286A" xr:uid="{29333FD4-382C-42B7-9A09-1FBF7627CAD3}"/>
    <hyperlink ref="BA215" location="A125999886K" display="A125999886K" xr:uid="{D7FC73C3-E260-4901-9EFE-CE6E447205A2}"/>
    <hyperlink ref="BB215" location="A125998086V" display="A125998086V" xr:uid="{97A45433-790F-4E65-AAD2-20E40CAE17BD}"/>
    <hyperlink ref="BC215" location="A125990886W" display="A125990886W" xr:uid="{8524A2E7-AF57-4EBD-BED9-AD1EBD7939DF}"/>
    <hyperlink ref="BD215" location="A125994486J" display="A125994486J" xr:uid="{220CFD56-88F3-4FD1-9EC6-BD7987F1DD42}"/>
    <hyperlink ref="BE215" location="A125992686R" display="A125992686R" xr:uid="{7272342A-C580-4053-9D23-2544F9F4325E}"/>
    <hyperlink ref="AZ216" location="A125996322X" display="A125996322X" xr:uid="{01445E17-19B7-4E12-B420-D8BC9F76A186}"/>
    <hyperlink ref="BA216" location="A125999922J" display="A125999922J" xr:uid="{044F8DB9-123B-467A-85F4-67197217C5E3}"/>
    <hyperlink ref="BB216" location="A125998122T" display="A125998122T" xr:uid="{0F04568A-0EA5-4806-BEF6-B3BAB7A3D20B}"/>
    <hyperlink ref="BC216" location="A125990922V" display="A125990922V" xr:uid="{833B6C57-4152-4940-9BDB-8982CB154776}"/>
    <hyperlink ref="BD216" location="A125994522F" display="A125994522F" xr:uid="{8528F256-8E9B-481D-B1D4-989F1D19E35B}"/>
    <hyperlink ref="BE216" location="A125992722L" display="A125992722L" xr:uid="{F080FB9F-50C1-44D5-85AD-F1888F6F18A0}"/>
    <hyperlink ref="AZ217" location="A125996298K" display="A125996298K" xr:uid="{C327F7C7-28CA-40CD-9FCB-F4CC13BAE8B9}"/>
    <hyperlink ref="BA217" location="A125999898V" display="A125999898V" xr:uid="{383CE247-15F4-459C-A214-B05758A40F6B}"/>
    <hyperlink ref="BB217" location="A125998098C" display="A125998098C" xr:uid="{FE759E70-8956-41DD-8ECE-05553C62B49D}"/>
    <hyperlink ref="BC217" location="A125990898F" display="A125990898F" xr:uid="{6ABFB9EC-E1F3-4465-8361-DB7CD21173D3}"/>
    <hyperlink ref="BD217" location="A125994498T" display="A125994498T" xr:uid="{8EC371A3-8CD8-42B9-926E-59A2E1FBABEF}"/>
    <hyperlink ref="BE217" location="A125992698X" display="A125992698X" xr:uid="{92679BAC-5F40-42E7-99D4-0D8231D42E8D}"/>
    <hyperlink ref="AZ218" location="A125996326J" display="A125996326J" xr:uid="{1FAAC245-2BD9-4B79-8EC0-86D5C1CA6A2C}"/>
    <hyperlink ref="BA218" location="A125999926T" display="A125999926T" xr:uid="{262DBC87-126B-4597-A6DD-35C6BECDBAB2}"/>
    <hyperlink ref="BB218" location="A125998126A" display="A125998126A" xr:uid="{3BEB307F-2794-434B-9C68-2C333EE03DCE}"/>
    <hyperlink ref="BC218" location="A125990926C" display="A125990926C" xr:uid="{1C68C5BA-315F-4C99-A9CB-8DAD86BB950D}"/>
    <hyperlink ref="BD218" location="A125994526R" display="A125994526R" xr:uid="{F92CF306-5287-4F61-A063-BB1F012D0232}"/>
    <hyperlink ref="BE218" location="A125992726W" display="A125992726W" xr:uid="{5E15E69E-54CA-4B33-8C60-5EBDBA9AAA85}"/>
    <hyperlink ref="AZ219" location="A125996370T" display="A125996370T" xr:uid="{3F3B2D04-C46C-4126-8E70-51D279FE40DE}"/>
    <hyperlink ref="BA219" location="A125999970A" display="A125999970A" xr:uid="{DB59CBA2-86D4-4CF8-A8B6-10A4F5A93FC2}"/>
    <hyperlink ref="BB219" location="A125998170K" display="A125998170K" xr:uid="{D51589D1-4C3B-4EDF-BD60-C9278AB6408B}"/>
    <hyperlink ref="BC219" location="A125990970L" display="A125990970L" xr:uid="{A2D46B34-A9EF-4C32-8236-637382EC3312}"/>
    <hyperlink ref="BD219" location="A125994570X" display="A125994570X" xr:uid="{3B3D6831-D7D1-4B04-90EC-D6144D37F90E}"/>
    <hyperlink ref="BE219" location="A125992770F" display="A125992770F" xr:uid="{95BFDB29-F025-4266-9670-DC8717B8ABCE}"/>
    <hyperlink ref="AZ220" location="A125996330X" display="A125996330X" xr:uid="{2E7AD6F8-D9C0-445F-A693-8EE3C22B3095}"/>
    <hyperlink ref="BA220" location="A125999930J" display="A125999930J" xr:uid="{9B4C7DF4-038E-41BA-8E35-611B237A32A7}"/>
    <hyperlink ref="BB220" location="A125998130T" display="A125998130T" xr:uid="{71C3FB77-1869-445D-822E-FBFED424EE9A}"/>
    <hyperlink ref="BC220" location="A125990930V" display="A125990930V" xr:uid="{1C5728EE-F2B0-4B62-9982-AF829A1E3972}"/>
    <hyperlink ref="BD220" location="A125994530F" display="A125994530F" xr:uid="{E64C1519-AEFC-44D0-9E4A-4B27264AC77A}"/>
    <hyperlink ref="BE220" location="A125992730L" display="A125992730L" xr:uid="{B3A311F3-DCB4-4C6F-8DBC-610A7936F9BF}"/>
    <hyperlink ref="AZ221" location="A125996302R" display="A125996302R" xr:uid="{A23CCC1F-FC43-469C-960B-7ED1F07EB171}"/>
    <hyperlink ref="BA221" location="A125999902X" display="A125999902X" xr:uid="{7FD62B00-7175-4215-824B-8206FA0D5F2B}"/>
    <hyperlink ref="BB221" location="A125998102J" display="A125998102J" xr:uid="{35DECB5E-BBC9-47BE-A41B-519AC47EA877}"/>
    <hyperlink ref="BC221" location="A125990902K" display="A125990902K" xr:uid="{35CA1447-8338-4019-96FE-B4615B20F52D}"/>
    <hyperlink ref="BD221" location="A125994502W" display="A125994502W" xr:uid="{24567C37-AEE5-42BF-87A4-089BFBCA1BC1}"/>
    <hyperlink ref="BE221" location="A125992702C" display="A125992702C" xr:uid="{C869FBC3-C04A-47CF-A6BC-00B627EF7F99}"/>
    <hyperlink ref="AZ222" location="A125996402X" display="A125996402X" xr:uid="{F22F8762-2DB6-49A8-A30E-568A187A2606}"/>
    <hyperlink ref="BA222" location="A126000002T" display="A126000002T" xr:uid="{CE3019F6-C3CD-483F-8F3B-E438235A3636}"/>
    <hyperlink ref="BB222" location="A125998202T" display="A125998202T" xr:uid="{43CFFE9A-C367-4D8B-ACCE-4B4851E4FDFD}"/>
    <hyperlink ref="BC222" location="A125991002W" display="A125991002W" xr:uid="{05C5C739-22B5-41A8-95FE-C5D86F7C21E9}"/>
    <hyperlink ref="BD222" location="A125994602F" display="A125994602F" xr:uid="{33BC1F75-FBF2-4E44-B19B-C2CFEB092DF9}"/>
    <hyperlink ref="BE222" location="A125992802L" display="A125992802L" xr:uid="{3FDCBBCD-34AC-4F75-A33F-5B00258A38E1}"/>
    <hyperlink ref="AZ223" location="A125996374A" display="A125996374A" xr:uid="{A888DF13-8316-490B-B0A6-E8F6045ACBF7}"/>
    <hyperlink ref="BA223" location="A125999974K" display="A125999974K" xr:uid="{3508101F-CF4F-4823-A170-57079674FAAA}"/>
    <hyperlink ref="BB223" location="A125998174V" display="A125998174V" xr:uid="{A5F14132-CBD9-4BE4-BB07-43C885D7C16E}"/>
    <hyperlink ref="BC223" location="A125990974W" display="A125990974W" xr:uid="{53D17674-F456-4AE7-A69D-1DC9501F84EB}"/>
    <hyperlink ref="BD223" location="A125994574J" display="A125994574J" xr:uid="{AB577733-058D-48ED-97FE-F93740DCF93C}"/>
    <hyperlink ref="BE223" location="A125992774R" display="A125992774R" xr:uid="{CA3E0778-85B8-4428-ACED-E56E9A36FFEA}"/>
    <hyperlink ref="AZ224" location="A125996378K" display="A125996378K" xr:uid="{A8C0648C-81D9-4AA7-8724-F4F656B77029}"/>
    <hyperlink ref="BA224" location="A125999978V" display="A125999978V" xr:uid="{8F32129B-017A-474B-B915-B3C3A14357C2}"/>
    <hyperlink ref="BB224" location="A125998178C" display="A125998178C" xr:uid="{C2DDC878-D167-4F70-B1A5-0481241693BE}"/>
    <hyperlink ref="BC224" location="A125990978F" display="A125990978F" xr:uid="{128D6126-2548-4581-B394-3AFCA9571408}"/>
    <hyperlink ref="BD224" location="A125994578T" display="A125994578T" xr:uid="{9CEA8B20-A007-4B93-A2B1-238D0139D6E0}"/>
    <hyperlink ref="BE224" location="A125992778X" display="A125992778X" xr:uid="{604AE248-B17F-4044-9B09-ED3D71EB2986}"/>
    <hyperlink ref="AZ225" location="A125996442T" display="A125996442T" xr:uid="{0EEEDEF0-C51C-4016-978E-E7A573BB5D40}"/>
    <hyperlink ref="BA225" location="A126000042K" display="A126000042K" xr:uid="{07C3915D-C3E0-470A-A330-2092CC3FD4DA}"/>
    <hyperlink ref="BB225" location="A125998242K" display="A125998242K" xr:uid="{08CCEE22-9217-4A23-BE86-64F07403A222}"/>
    <hyperlink ref="BC225" location="A125991042R" display="A125991042R" xr:uid="{BBC17116-F1C5-4D88-83F5-672A7E755359}"/>
    <hyperlink ref="BD225" location="A125994642X" display="A125994642X" xr:uid="{2D00D828-C45B-4EB5-B87B-E874942EBB14}"/>
    <hyperlink ref="BE225" location="A125992842F" display="A125992842F" xr:uid="{D7563A53-7082-4747-AB96-92A528903F70}"/>
    <hyperlink ref="AZ226" location="A125996270J" display="A125996270J" xr:uid="{05B884D3-4692-4A93-B97A-A3A0DAA593CD}"/>
    <hyperlink ref="BA226" location="A125999870T" display="A125999870T" xr:uid="{0EE260DD-DA65-4940-998E-981C6EB6509E}"/>
    <hyperlink ref="BB226" location="A125998070A" display="A125998070A" xr:uid="{2884A6E4-9562-4458-854E-AF3E1C428060}"/>
    <hyperlink ref="BC226" location="A125990870C" display="A125990870C" xr:uid="{BA52B1EA-13E5-4CA0-A1B8-7559F9BC8E4B}"/>
    <hyperlink ref="BD226" location="A125994470R" display="A125994470R" xr:uid="{A0B65DD1-C100-485B-B1FC-D837F6794C7C}"/>
    <hyperlink ref="BE226" location="A125992670W" display="A125992670W" xr:uid="{3A19DFF3-2DEB-4D45-8549-3F4C736C3AD1}"/>
    <hyperlink ref="AZ228" location="A125996334J" display="A125996334J" xr:uid="{78687117-0BF4-4AFA-8EA0-7A8F72F25E74}"/>
    <hyperlink ref="BA228" location="A125999934T" display="A125999934T" xr:uid="{0DE26274-C563-459E-8E32-882391D5BCA0}"/>
    <hyperlink ref="BB228" location="A125998134A" display="A125998134A" xr:uid="{A48D44BF-04C6-4FA6-A1DB-E9B9367EAA42}"/>
    <hyperlink ref="BC228" location="A125990934C" display="A125990934C" xr:uid="{F5F7C3ED-FAE7-4E64-9077-C128FE043439}"/>
    <hyperlink ref="BD228" location="A125994534R" display="A125994534R" xr:uid="{1BA6B4A3-BD71-4554-B712-95A703A552D2}"/>
    <hyperlink ref="BE228" location="A125992734W" display="A125992734W" xr:uid="{8A420B85-2683-4407-836D-3AE187E808AD}"/>
    <hyperlink ref="AZ229" location="A125996290T" display="A125996290T" xr:uid="{3A3A06ED-5E54-483D-9F6A-4B2CDAACF1DC}"/>
    <hyperlink ref="BA229" location="A125999890A" display="A125999890A" xr:uid="{E75A09CB-5560-4CD7-9AE8-C42ED74E301B}"/>
    <hyperlink ref="BB229" location="A125998090K" display="A125998090K" xr:uid="{29B2E13D-74A0-4AA2-99B0-726A7D600E3F}"/>
    <hyperlink ref="BC229" location="A125990890L" display="A125990890L" xr:uid="{81DFD7B2-2F6F-4111-8D89-B64AA36F5DD1}"/>
    <hyperlink ref="BD229" location="A125994490X" display="A125994490X" xr:uid="{9128EA82-519A-4595-AF4E-9C14F46B9C2D}"/>
    <hyperlink ref="BE229" location="A125992690F" display="A125992690F" xr:uid="{1A5051A7-BD56-48D1-8C54-9FC5302FBAE0}"/>
    <hyperlink ref="AZ230" location="A125996382A" display="A125996382A" xr:uid="{6191BA1B-E7B8-4FCC-AF23-9B9C54690258}"/>
    <hyperlink ref="BA230" location="A125999982K" display="A125999982K" xr:uid="{51B51765-6163-4428-B764-BAD24C58C10D}"/>
    <hyperlink ref="BB230" location="A125998182V" display="A125998182V" xr:uid="{B7F56FB0-DAE8-4C5C-96E8-B0D49A37B59A}"/>
    <hyperlink ref="BC230" location="A125990982W" display="A125990982W" xr:uid="{B2E95465-1268-49E4-922D-E5A947E090C2}"/>
    <hyperlink ref="BD230" location="A125994582J" display="A125994582J" xr:uid="{55984546-A93A-4710-B42B-8549974DB8DE}"/>
    <hyperlink ref="BE230" location="A125992782R" display="A125992782R" xr:uid="{5A28A558-18F4-4537-BB48-BF8B69521664}"/>
    <hyperlink ref="AZ231" location="A125996386K" display="A125996386K" xr:uid="{FCA514CE-5F37-4E32-8DD0-1F3F57C63265}"/>
    <hyperlink ref="BA231" location="A125999986V" display="A125999986V" xr:uid="{A42A8430-0566-423E-87F1-2518A37EB1CD}"/>
    <hyperlink ref="BB231" location="A125998186C" display="A125998186C" xr:uid="{92E84986-65CD-4914-B751-4475AAF76CBF}"/>
    <hyperlink ref="BC231" location="A125990986F" display="A125990986F" xr:uid="{665033FD-BAC8-48B0-9FA3-3B1C1FE816A7}"/>
    <hyperlink ref="BD231" location="A125994586T" display="A125994586T" xr:uid="{19AEFB73-CAD5-49AB-9F5E-DD38B8B2E0CF}"/>
    <hyperlink ref="BE231" location="A125992786X" display="A125992786X" xr:uid="{6FA7BCF2-7835-41B0-82C2-4E00DD6B7043}"/>
    <hyperlink ref="AZ232" location="A125996306X" display="A125996306X" xr:uid="{69B66510-1C69-4250-A0F3-72C5FDF82DB1}"/>
    <hyperlink ref="BA232" location="A125999906J" display="A125999906J" xr:uid="{B98C82AB-A55B-45B4-A165-55D4A45F541D}"/>
    <hyperlink ref="BB232" location="A125998106T" display="A125998106T" xr:uid="{A891167B-EE5C-4F7A-8A95-CD5CFF41FBB3}"/>
    <hyperlink ref="BC232" location="A125990906V" display="A125990906V" xr:uid="{9999AA94-A5FA-44D2-B4DB-136D9924210E}"/>
    <hyperlink ref="BD232" location="A125994506F" display="A125994506F" xr:uid="{F69BBB85-A7AB-4226-BF7C-D73D94153EB6}"/>
    <hyperlink ref="BE232" location="A125992706L" display="A125992706L" xr:uid="{664BF920-D8D1-4A65-85B5-2568E4692F11}"/>
    <hyperlink ref="AZ233" location="A125996274T" display="A125996274T" xr:uid="{A2F8F800-434E-4BB9-B654-5D757DB3AA06}"/>
    <hyperlink ref="BA233" location="A125999874A" display="A125999874A" xr:uid="{E4B9D498-C61B-48C9-BFB7-16F013FAC79C}"/>
    <hyperlink ref="BB233" location="A125998074K" display="A125998074K" xr:uid="{BD8B6626-E1B7-4CDF-B146-907A9FCCC946}"/>
    <hyperlink ref="BC233" location="A125990874L" display="A125990874L" xr:uid="{B1742ABA-70CE-4522-ABF8-54622563398C}"/>
    <hyperlink ref="BD233" location="A125994474X" display="A125994474X" xr:uid="{22D916BA-11AA-4340-A508-DC31116F7A88}"/>
    <hyperlink ref="BE233" location="A125992674F" display="A125992674F" xr:uid="{895177EA-6FE0-4251-9085-558523F466D4}"/>
    <hyperlink ref="AZ234" location="A125996446A" display="A125996446A" xr:uid="{0F555144-7822-4FF5-ACA9-9E44C23FAD9A}"/>
    <hyperlink ref="BA234" location="A126000046V" display="A126000046V" xr:uid="{010E288F-BD6D-4419-9270-DA672579D146}"/>
    <hyperlink ref="BB234" location="A125998246V" display="A125998246V" xr:uid="{10C90170-6C82-4055-A331-7496AC67211F}"/>
    <hyperlink ref="BC234" location="A125991046X" display="A125991046X" xr:uid="{CFE01CD5-D1B0-4BBF-B14A-D0DD4EFA039C}"/>
    <hyperlink ref="BD234" location="A125994646J" display="A125994646J" xr:uid="{0A348B75-F72E-464C-92BA-08D71C860F8F}"/>
    <hyperlink ref="BE234" location="A125992846R" display="A125992846R" xr:uid="{F9241C5B-F219-4A8A-B111-758A8B5211A5}"/>
    <hyperlink ref="AZ235" location="A125996338T" display="A125996338T" xr:uid="{E591F895-EF9F-4E88-90AB-6E263EBFFE01}"/>
    <hyperlink ref="BA235" location="A125999938A" display="A125999938A" xr:uid="{FDB18E0B-7DE1-4F6F-9AB5-217AFDAB4FC1}"/>
    <hyperlink ref="BB235" location="A125998138K" display="A125998138K" xr:uid="{168F9160-910B-49CB-B376-DD1F08728FE2}"/>
    <hyperlink ref="BC235" location="A125990938L" display="A125990938L" xr:uid="{23DD629B-AB71-4C15-ABBD-80E7D1AADDD3}"/>
    <hyperlink ref="BD235" location="A125994538X" display="A125994538X" xr:uid="{279ECAEB-FDE4-40CE-8EE8-8BFBF947A8D5}"/>
    <hyperlink ref="BE235" location="A125992738F" display="A125992738F" xr:uid="{B4F7B13B-B2ED-44B1-96EA-773F08EB8418}"/>
    <hyperlink ref="AZ236" location="A125996406J" display="A125996406J" xr:uid="{E0AFB31F-F801-4C7A-B012-FA1386BCC51B}"/>
    <hyperlink ref="BA236" location="A126000006A" display="A126000006A" xr:uid="{719E8570-1F5E-44C4-9138-141A871737D5}"/>
    <hyperlink ref="BB236" location="A125998206A" display="A125998206A" xr:uid="{C69C447E-97E4-4A24-9ABE-1CF5F5425FF8}"/>
    <hyperlink ref="BC236" location="A125991006F" display="A125991006F" xr:uid="{35F5B1B1-4E17-4B8B-A3AF-A4D7B9101DF1}"/>
    <hyperlink ref="BD236" location="A125994606R" display="A125994606R" xr:uid="{E8373F8F-27CC-463F-B7C3-2334791F510A}"/>
    <hyperlink ref="BE236" location="A125992806W" display="A125992806W" xr:uid="{363536CD-A3C2-4DFF-AC72-17ED6DE664F2}"/>
    <hyperlink ref="AZ237" location="A125996450T" display="A125996450T" xr:uid="{513B9F23-CABE-44EC-8BA0-3141A0E6CC3C}"/>
    <hyperlink ref="BA237" location="A126000050K" display="A126000050K" xr:uid="{9A8B066A-D989-438C-8F28-6F0AD914D40A}"/>
    <hyperlink ref="BB237" location="A125998250K" display="A125998250K" xr:uid="{16741E6C-5076-4A47-89FC-D24398C958DC}"/>
    <hyperlink ref="BC237" location="A125991050R" display="A125991050R" xr:uid="{7C3A30E9-D26C-4FBD-A052-88DFE01ECD15}"/>
    <hyperlink ref="BD237" location="A125994650X" display="A125994650X" xr:uid="{4B5058E6-2402-43C6-97EE-045570463487}"/>
    <hyperlink ref="BE237" location="A125992850F" display="A125992850F" xr:uid="{7D186542-342B-4019-BA44-9DCD4F6A1101}"/>
    <hyperlink ref="D176" location="A125997278V" display="A125997278V" xr:uid="{20870DDD-E972-41D1-BAB3-8FFC9FF05062}"/>
    <hyperlink ref="E176" location="A126000878K" display="A126000878K" xr:uid="{2E506EE0-EDA4-4271-9ADD-A530A53AA2BD}"/>
    <hyperlink ref="F176" location="A125999078L" display="A125999078L" xr:uid="{367ECE64-A13D-48AA-9FDA-2CBC0E7AC3B6}"/>
    <hyperlink ref="G176" location="A125991878R" display="A125991878R" xr:uid="{BBE7976A-3D32-4A01-8464-88B85E31989E}"/>
    <hyperlink ref="H176" location="A125995478A" display="A125995478A" xr:uid="{B1EBE9DA-5BA8-4084-B0D0-A00313DC09E0}"/>
    <hyperlink ref="I176" location="A125993678J" display="A125993678J" xr:uid="{89988C05-33B3-4F6C-B651-3A1C07A429A8}"/>
    <hyperlink ref="D177" location="A125996478V" display="A125996478V" xr:uid="{7BB1173F-C0DC-492E-9BC4-9BC436E79C3D}"/>
    <hyperlink ref="E177" location="A126000078L" display="A126000078L" xr:uid="{48B82940-1EB7-4B4D-9608-026F0C693D8D}"/>
    <hyperlink ref="F177" location="A125998278L" display="A125998278L" xr:uid="{66DFD49D-BDC2-482C-AF2D-99F64DEBBE19}"/>
    <hyperlink ref="G177" location="A125991078T" display="A125991078T" xr:uid="{EFA4242E-7D88-4764-BFA4-5E55CBA6D077}"/>
    <hyperlink ref="H177" location="A125994678A" display="A125994678A" xr:uid="{EA82932F-6582-4412-B92F-CB7AC79DC962}"/>
    <hyperlink ref="I177" location="A125992878J" display="A125992878J" xr:uid="{C6C5D526-B778-4AFB-B5B1-5CE825CCD4DC}"/>
    <hyperlink ref="D178" location="A125997478L" display="A125997478L" xr:uid="{D4D9B8E5-6741-4E5A-A941-80AFF6AAA6A8}"/>
    <hyperlink ref="E178" location="A126001078F" display="A126001078F" xr:uid="{5CF9093C-BE85-4FF9-87BF-F8332801CC2A}"/>
    <hyperlink ref="F178" location="A125999278F" display="A125999278F" xr:uid="{3ED70452-408D-4B4F-B178-03ECA661BC02}"/>
    <hyperlink ref="G178" location="A125992078K" display="A125992078K" xr:uid="{D597DC73-900B-4662-AB16-F23CD446FA42}"/>
    <hyperlink ref="H178" location="A125995678V" display="A125995678V" xr:uid="{F721F6B3-9654-4FBF-9FCF-295F90FB17E5}"/>
    <hyperlink ref="I178" location="A125993878A" display="A125993878A" xr:uid="{B1AB56B4-855D-41D0-B193-4BFBF6014945}"/>
    <hyperlink ref="D179" location="A125997678F" display="A125997678F" xr:uid="{2858E478-6B7B-4CED-B4DB-A1D39A9D727C}"/>
    <hyperlink ref="E179" location="A126001278X" display="A126001278X" xr:uid="{8EDE28EA-5D61-47EB-AA98-2838E78CE9F6}"/>
    <hyperlink ref="F179" location="A125999478X" display="A125999478X" xr:uid="{7DBB74FD-23C6-4F2C-AD21-7ED5B0383EC4}"/>
    <hyperlink ref="G179" location="A125992278C" display="A125992278C" xr:uid="{AF4FDE53-B77B-4C9D-8BB2-8EEA3FCF1D1D}"/>
    <hyperlink ref="H179" location="A125995878L" display="A125995878L" xr:uid="{6EC949E8-33EB-407D-8457-A8E8FB5C2DE9}"/>
    <hyperlink ref="I179" location="A125994078W" display="A125994078W" xr:uid="{272A6DA0-5647-49C9-98D4-F946696903D2}"/>
    <hyperlink ref="D180" location="A125996678L" display="A125996678L" xr:uid="{95963492-03BD-48FA-8FAA-BA4D5CF4934E}"/>
    <hyperlink ref="E180" location="A126000278F" display="A126000278F" xr:uid="{5AE23A00-C797-455A-84C6-F11C7C9C87AC}"/>
    <hyperlink ref="F180" location="A125998478F" display="A125998478F" xr:uid="{25818306-50BE-4AAB-A58E-990561498AF8}"/>
    <hyperlink ref="G180" location="A125991278K" display="A125991278K" xr:uid="{77C7AA68-94B1-4D0D-B588-20AA6433D66A}"/>
    <hyperlink ref="H180" location="A125994878V" display="A125994878V" xr:uid="{FE982C21-AFF9-46A0-81F7-96B314DEF0FD}"/>
    <hyperlink ref="I180" location="A125993078C" display="A125993078C" xr:uid="{0C855BAF-D4F5-4ECE-998A-88BB85FB9095}"/>
    <hyperlink ref="D181" location="A125996878F" display="A125996878F" xr:uid="{9DEA4B72-31E8-41BB-B3BF-12CF3BAA48AD}"/>
    <hyperlink ref="E181" location="A126000478X" display="A126000478X" xr:uid="{35D21D06-0EB6-4237-902E-2CC9C5A49F22}"/>
    <hyperlink ref="F181" location="A125998678X" display="A125998678X" xr:uid="{F52F35B9-1FD0-4260-B55E-A859B74E9D20}"/>
    <hyperlink ref="G181" location="A125991478C" display="A125991478C" xr:uid="{5A9A603D-5FE8-42A8-9BF5-11C5EE8527C4}"/>
    <hyperlink ref="H181" location="A125995078R" display="A125995078R" xr:uid="{4CB4E99F-3C10-4D21-AC02-9072AC9EF1FD}"/>
    <hyperlink ref="I181" location="A125993278W" display="A125993278W" xr:uid="{70A4E6CA-B239-4D50-AC8C-769E8B015AE6}"/>
    <hyperlink ref="D182" location="A125997078A" display="A125997078A" xr:uid="{090A4B8E-32DC-4648-A91E-8A548F0A6841}"/>
    <hyperlink ref="E182" location="A126000678T" display="A126000678T" xr:uid="{D5DB7AB0-E8E5-419D-9CDB-4FCE47EDE0BF}"/>
    <hyperlink ref="F182" location="A125998878T" display="A125998878T" xr:uid="{DAA382E2-14B1-4CFF-A1AE-03C100E19816}"/>
    <hyperlink ref="G182" location="A125991678W" display="A125991678W" xr:uid="{355AA7FD-012F-492B-9291-BD83364F48D1}"/>
    <hyperlink ref="H182" location="A125995278J" display="A125995278J" xr:uid="{51CD21E4-55D2-4038-BBE5-AE2BD5AF20B7}"/>
    <hyperlink ref="I182" location="A125993478R" display="A125993478R" xr:uid="{123D08D1-874E-46EC-8F52-ADB13F1A7044}"/>
    <hyperlink ref="D183" location="A125996278A" display="A125996278A" xr:uid="{12462105-DCDD-4B2E-814F-81F1EA17C99A}"/>
    <hyperlink ref="E183" location="A125999878K" display="A125999878K" xr:uid="{27E547F4-E82A-465C-87BD-DC3D2F788D67}"/>
    <hyperlink ref="F183" location="A125998078V" display="A125998078V" xr:uid="{B4DA7F2E-0FE2-4C0F-BF57-1BE696E54829}"/>
    <hyperlink ref="G183" location="A125990878W" display="A125990878W" xr:uid="{2D369D40-35E7-4C42-BEB5-9DC8E2348439}"/>
    <hyperlink ref="H183" location="A125994478J" display="A125994478J" xr:uid="{9310C1F0-ABE7-4151-9ECC-17873598B72C}"/>
    <hyperlink ref="I183" location="A125992678R" display="A125992678R" xr:uid="{4F97B0BA-EBF7-47A5-829B-DD4EB515A4E3}"/>
    <hyperlink ref="J176" location="A125997278V" display="A125997278V" xr:uid="{AE666B6D-6AD9-4478-B51A-A63EAA9B3EE3}"/>
    <hyperlink ref="K176" location="A126000878K" display="A126000878K" xr:uid="{808A0100-3E9A-4646-9F22-5559D30D1527}"/>
    <hyperlink ref="L176" location="A125999078L" display="A125999078L" xr:uid="{CBF50E56-9E3D-4107-99C1-8E4B36150634}"/>
    <hyperlink ref="M176" location="A125991878R" display="A125991878R" xr:uid="{2DD7439E-4EAD-461A-8362-F3D9B959ED88}"/>
    <hyperlink ref="N176" location="A125995478A" display="A125995478A" xr:uid="{2AB863A7-055B-42F3-B83F-FE9BBDC36532}"/>
    <hyperlink ref="O176" location="A125993678J" display="A125993678J" xr:uid="{721C380A-2646-4B36-90EA-2E9BBFEB732F}"/>
    <hyperlink ref="P177" location="A125996478V" display="A125996478V" xr:uid="{AE28589B-9F53-4FFE-9852-C5E142BDF688}"/>
    <hyperlink ref="Q177" location="A126000078L" display="A126000078L" xr:uid="{E6BC6941-AE79-4F94-A37C-5CC28C5E01FB}"/>
    <hyperlink ref="R177" location="A125998278L" display="A125998278L" xr:uid="{0E0A69CC-5D61-4734-B301-5FFB2F57716A}"/>
    <hyperlink ref="S177" location="A125991078T" display="A125991078T" xr:uid="{965A9CA0-5242-426D-8C98-76854D366578}"/>
    <hyperlink ref="T177" location="A125994678A" display="A125994678A" xr:uid="{27B105AC-9B22-4E9D-913C-D8881BA5B983}"/>
    <hyperlink ref="U177" location="A125992878J" display="A125992878J" xr:uid="{2A558463-8D51-4206-A5E7-8284123FED1E}"/>
    <hyperlink ref="V178" location="A125997478L" display="A125997478L" xr:uid="{AEF20F7A-1785-47C6-B611-C1A5A8B346D9}"/>
    <hyperlink ref="W178" location="A126001078F" display="A126001078F" xr:uid="{CEFD302D-C5F9-40CD-BC07-0157F98E7627}"/>
    <hyperlink ref="X178" location="A125999278F" display="A125999278F" xr:uid="{1767C5DC-2987-45F5-951F-5E09986CCE9E}"/>
    <hyperlink ref="Y178" location="A125992078K" display="A125992078K" xr:uid="{621450C3-FC66-4CA2-991C-5D888B101D24}"/>
    <hyperlink ref="Z178" location="A125995678V" display="A125995678V" xr:uid="{4975DC2E-62A7-4D6B-B5B0-73750BF4797E}"/>
    <hyperlink ref="AA178" location="A125993878A" display="A125993878A" xr:uid="{7F42F1A8-382D-4576-91E6-9F635EEEFDB7}"/>
    <hyperlink ref="AB179" location="A125997678F" display="A125997678F" xr:uid="{CF4D1926-4532-4077-BF17-AA352C9B6CB2}"/>
    <hyperlink ref="AC179" location="A126001278X" display="A126001278X" xr:uid="{D164BC4C-27F8-4DDB-BBC8-2456F545BFA9}"/>
    <hyperlink ref="AD179" location="A125999478X" display="A125999478X" xr:uid="{44B26ED9-A1B1-401E-ADCE-B6A47CA356C1}"/>
    <hyperlink ref="AE179" location="A125992278C" display="A125992278C" xr:uid="{218A8E5A-84E0-4BC4-992C-E8D61D1F640E}"/>
    <hyperlink ref="AF179" location="A125995878L" display="A125995878L" xr:uid="{E14D65EE-D984-4F94-B58D-5474C9310D0A}"/>
    <hyperlink ref="AG179" location="A125994078W" display="A125994078W" xr:uid="{32BE86C4-AE4B-421B-A189-3BB8A6E151BF}"/>
    <hyperlink ref="AH180" location="A125996678L" display="A125996678L" xr:uid="{58E9DFD1-D538-4416-BC82-CD22BF93B05C}"/>
    <hyperlink ref="AI180" location="A126000278F" display="A126000278F" xr:uid="{FA5B4A83-0CF7-4097-A03A-60F74F64FAE3}"/>
    <hyperlink ref="AJ180" location="A125998478F" display="A125998478F" xr:uid="{6A113AF8-BEB2-40E9-A2E2-F8791EE01DDD}"/>
    <hyperlink ref="AK180" location="A125991278K" display="A125991278K" xr:uid="{C2C7272F-B3F8-42AD-8FB6-7F8332CE449D}"/>
    <hyperlink ref="AL180" location="A125994878V" display="A125994878V" xr:uid="{3E5E1036-C059-47AE-8FF6-6B5BA19A990F}"/>
    <hyperlink ref="AM180" location="A125993078C" display="A125993078C" xr:uid="{8C1AA3A7-7141-4390-860A-9850E7334347}"/>
    <hyperlink ref="AN181" location="A125996878F" display="A125996878F" xr:uid="{09D09B4D-99D9-4AA0-8CC8-6ABBA9F67BCD}"/>
    <hyperlink ref="AO181" location="A126000478X" display="A126000478X" xr:uid="{398FA11F-66BE-4F2B-B686-7B74673E6D06}"/>
    <hyperlink ref="AP181" location="A125998678X" display="A125998678X" xr:uid="{729C43B3-175D-466E-BD1B-CB80788B2E83}"/>
    <hyperlink ref="AQ181" location="A125991478C" display="A125991478C" xr:uid="{D7402882-5B58-442B-92A9-86E369E17EC0}"/>
    <hyperlink ref="AR181" location="A125995078R" display="A125995078R" xr:uid="{E8124857-9A97-496C-B208-70A99ED294DA}"/>
    <hyperlink ref="AS181" location="A125993278W" display="A125993278W" xr:uid="{9C59D213-0CEF-40F3-8523-B8F6099C56AE}"/>
    <hyperlink ref="AT182" location="A125997078A" display="A125997078A" xr:uid="{B9A2E687-FCB7-43DA-B343-9F314B67F6D6}"/>
    <hyperlink ref="AU182" location="A126000678T" display="A126000678T" xr:uid="{5505F543-7D8B-4B2C-8400-85521BE080AD}"/>
    <hyperlink ref="AV182" location="A125998878T" display="A125998878T" xr:uid="{F8C0C5BA-21F6-4CDC-B7ED-74667454F55E}"/>
    <hyperlink ref="AW182" location="A125991678W" display="A125991678W" xr:uid="{F262EFA6-1B91-42C6-AB38-D52AD39A53B3}"/>
    <hyperlink ref="AX182" location="A125995278J" display="A125995278J" xr:uid="{16867578-2BC3-4C7D-BF6C-097F53A53735}"/>
    <hyperlink ref="AY182" location="A125993478R" display="A125993478R" xr:uid="{31EA275F-DF8F-4AFC-8144-6601EE693BF9}"/>
    <hyperlink ref="AZ183" location="A125996278A" display="A125996278A" xr:uid="{70D93735-7634-4D00-8D62-07AC40947A29}"/>
    <hyperlink ref="BA183" location="A125999878K" display="A125999878K" xr:uid="{01BDBFC3-801A-4597-8CAE-D7219CF11DAE}"/>
    <hyperlink ref="BB183" location="A125998078V" display="A125998078V" xr:uid="{BA790BAC-B10B-4588-A837-F4543995C6BF}"/>
    <hyperlink ref="BC183" location="A125990878W" display="A125990878W" xr:uid="{3570FAE5-3E70-445D-96EE-54ADFDC87B8B}"/>
    <hyperlink ref="BD183" location="A125994478J" display="A125994478J" xr:uid="{3AD0F9D1-D9F1-4D41-8FF7-7793B899D91D}"/>
    <hyperlink ref="BE183" location="A125992678R" display="A125992678R" xr:uid="{736BB646-484E-4ECA-8C75-62AADA59F47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65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4818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4819</v>
      </c>
    </row>
    <row r="6" spans="1:13" ht="15.75" customHeight="1">
      <c r="B6" s="78" t="s">
        <v>4820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4822</v>
      </c>
    </row>
    <row r="9" spans="1:13" s="17" customFormat="1"/>
    <row r="10" spans="1:13" ht="22.5" customHeight="1">
      <c r="A10" s="18" t="s">
        <v>4823</v>
      </c>
      <c r="B10" s="18"/>
      <c r="C10" s="18"/>
      <c r="D10" s="18" t="s">
        <v>197</v>
      </c>
      <c r="E10" s="18" t="s">
        <v>204</v>
      </c>
      <c r="F10" s="18" t="s">
        <v>201</v>
      </c>
      <c r="G10" s="18" t="s">
        <v>202</v>
      </c>
      <c r="H10" s="18" t="s">
        <v>4824</v>
      </c>
      <c r="I10" s="18" t="s">
        <v>196</v>
      </c>
      <c r="J10" s="18" t="s">
        <v>198</v>
      </c>
      <c r="K10" s="18" t="s">
        <v>4825</v>
      </c>
      <c r="L10" s="18" t="s">
        <v>200</v>
      </c>
    </row>
    <row r="12" spans="1:13">
      <c r="A12" s="11" t="s">
        <v>0</v>
      </c>
      <c r="D12" s="11" t="s">
        <v>206</v>
      </c>
      <c r="E12" s="19" t="s">
        <v>208</v>
      </c>
      <c r="F12" s="10">
        <v>42036</v>
      </c>
      <c r="G12" s="10">
        <v>44228</v>
      </c>
      <c r="H12" s="11">
        <v>7</v>
      </c>
      <c r="I12" s="20" t="s">
        <v>205</v>
      </c>
      <c r="J12" s="11" t="s">
        <v>207</v>
      </c>
      <c r="K12" s="11" t="s">
        <v>4827</v>
      </c>
      <c r="L12" s="11">
        <v>2</v>
      </c>
    </row>
    <row r="13" spans="1:13">
      <c r="A13" s="11" t="s">
        <v>1</v>
      </c>
      <c r="D13" s="11" t="s">
        <v>206</v>
      </c>
      <c r="E13" s="19" t="s">
        <v>209</v>
      </c>
      <c r="F13" s="10">
        <v>42036</v>
      </c>
      <c r="G13" s="10">
        <v>44228</v>
      </c>
      <c r="H13" s="11">
        <v>7</v>
      </c>
      <c r="I13" s="20" t="s">
        <v>205</v>
      </c>
      <c r="J13" s="11" t="s">
        <v>207</v>
      </c>
      <c r="K13" s="11" t="s">
        <v>4827</v>
      </c>
      <c r="L13" s="11">
        <v>2</v>
      </c>
    </row>
    <row r="14" spans="1:13">
      <c r="A14" s="11" t="s">
        <v>2</v>
      </c>
      <c r="D14" s="11" t="s">
        <v>206</v>
      </c>
      <c r="E14" s="19" t="s">
        <v>210</v>
      </c>
      <c r="F14" s="10">
        <v>42036</v>
      </c>
      <c r="G14" s="10">
        <v>44228</v>
      </c>
      <c r="H14" s="11">
        <v>7</v>
      </c>
      <c r="I14" s="20" t="s">
        <v>205</v>
      </c>
      <c r="J14" s="11" t="s">
        <v>207</v>
      </c>
      <c r="K14" s="11" t="s">
        <v>4827</v>
      </c>
      <c r="L14" s="11">
        <v>2</v>
      </c>
    </row>
    <row r="15" spans="1:13">
      <c r="A15" s="11" t="s">
        <v>3</v>
      </c>
      <c r="D15" s="11" t="s">
        <v>206</v>
      </c>
      <c r="E15" s="19" t="s">
        <v>211</v>
      </c>
      <c r="F15" s="10">
        <v>42036</v>
      </c>
      <c r="G15" s="10">
        <v>44228</v>
      </c>
      <c r="H15" s="11">
        <v>7</v>
      </c>
      <c r="I15" s="20" t="s">
        <v>205</v>
      </c>
      <c r="J15" s="11" t="s">
        <v>207</v>
      </c>
      <c r="K15" s="11" t="s">
        <v>4827</v>
      </c>
      <c r="L15" s="11">
        <v>2</v>
      </c>
    </row>
    <row r="16" spans="1:13">
      <c r="A16" s="11" t="s">
        <v>4</v>
      </c>
      <c r="D16" s="11" t="s">
        <v>206</v>
      </c>
      <c r="E16" s="19" t="s">
        <v>212</v>
      </c>
      <c r="F16" s="10">
        <v>42036</v>
      </c>
      <c r="G16" s="10">
        <v>44228</v>
      </c>
      <c r="H16" s="11">
        <v>7</v>
      </c>
      <c r="I16" s="20" t="s">
        <v>205</v>
      </c>
      <c r="J16" s="11" t="s">
        <v>207</v>
      </c>
      <c r="K16" s="11" t="s">
        <v>4827</v>
      </c>
      <c r="L16" s="11">
        <v>2</v>
      </c>
    </row>
    <row r="17" spans="1:12">
      <c r="A17" s="11" t="s">
        <v>5</v>
      </c>
      <c r="D17" s="11" t="s">
        <v>206</v>
      </c>
      <c r="E17" s="19" t="s">
        <v>213</v>
      </c>
      <c r="F17" s="10">
        <v>42036</v>
      </c>
      <c r="G17" s="10">
        <v>44228</v>
      </c>
      <c r="H17" s="11">
        <v>7</v>
      </c>
      <c r="I17" s="20" t="s">
        <v>205</v>
      </c>
      <c r="J17" s="11" t="s">
        <v>207</v>
      </c>
      <c r="K17" s="11" t="s">
        <v>4827</v>
      </c>
      <c r="L17" s="11">
        <v>2</v>
      </c>
    </row>
    <row r="18" spans="1:12">
      <c r="A18" s="11" t="s">
        <v>4922</v>
      </c>
      <c r="D18" s="11" t="s">
        <v>206</v>
      </c>
      <c r="E18" s="19" t="s">
        <v>214</v>
      </c>
      <c r="F18" s="10">
        <v>42036</v>
      </c>
      <c r="G18" s="10">
        <v>44228</v>
      </c>
      <c r="H18" s="11">
        <v>7</v>
      </c>
      <c r="I18" s="20" t="s">
        <v>205</v>
      </c>
      <c r="J18" s="11" t="s">
        <v>207</v>
      </c>
      <c r="K18" s="11" t="s">
        <v>4827</v>
      </c>
      <c r="L18" s="11">
        <v>2</v>
      </c>
    </row>
    <row r="19" spans="1:12">
      <c r="A19" s="11" t="s">
        <v>4923</v>
      </c>
      <c r="D19" s="11" t="s">
        <v>206</v>
      </c>
      <c r="E19" s="19" t="s">
        <v>215</v>
      </c>
      <c r="F19" s="10">
        <v>42036</v>
      </c>
      <c r="G19" s="10">
        <v>44228</v>
      </c>
      <c r="H19" s="11">
        <v>7</v>
      </c>
      <c r="I19" s="20" t="s">
        <v>205</v>
      </c>
      <c r="J19" s="11" t="s">
        <v>207</v>
      </c>
      <c r="K19" s="11" t="s">
        <v>4827</v>
      </c>
      <c r="L19" s="11">
        <v>2</v>
      </c>
    </row>
    <row r="20" spans="1:12">
      <c r="A20" s="11" t="s">
        <v>4924</v>
      </c>
      <c r="D20" s="11" t="s">
        <v>206</v>
      </c>
      <c r="E20" s="19" t="s">
        <v>216</v>
      </c>
      <c r="F20" s="10">
        <v>42036</v>
      </c>
      <c r="G20" s="10">
        <v>44228</v>
      </c>
      <c r="H20" s="11">
        <v>7</v>
      </c>
      <c r="I20" s="20" t="s">
        <v>205</v>
      </c>
      <c r="J20" s="11" t="s">
        <v>207</v>
      </c>
      <c r="K20" s="11" t="s">
        <v>4827</v>
      </c>
      <c r="L20" s="11">
        <v>2</v>
      </c>
    </row>
    <row r="21" spans="1:12">
      <c r="A21" s="11" t="s">
        <v>4925</v>
      </c>
      <c r="D21" s="11" t="s">
        <v>206</v>
      </c>
      <c r="E21" s="19" t="s">
        <v>217</v>
      </c>
      <c r="F21" s="10">
        <v>42036</v>
      </c>
      <c r="G21" s="10">
        <v>44228</v>
      </c>
      <c r="H21" s="11">
        <v>7</v>
      </c>
      <c r="I21" s="20" t="s">
        <v>205</v>
      </c>
      <c r="J21" s="11" t="s">
        <v>207</v>
      </c>
      <c r="K21" s="11" t="s">
        <v>4827</v>
      </c>
      <c r="L21" s="11">
        <v>2</v>
      </c>
    </row>
    <row r="22" spans="1:12">
      <c r="A22" s="11" t="s">
        <v>4926</v>
      </c>
      <c r="D22" s="11" t="s">
        <v>206</v>
      </c>
      <c r="E22" s="19" t="s">
        <v>218</v>
      </c>
      <c r="F22" s="10">
        <v>42036</v>
      </c>
      <c r="G22" s="10">
        <v>44228</v>
      </c>
      <c r="H22" s="11">
        <v>7</v>
      </c>
      <c r="I22" s="20" t="s">
        <v>205</v>
      </c>
      <c r="J22" s="11" t="s">
        <v>207</v>
      </c>
      <c r="K22" s="11" t="s">
        <v>4827</v>
      </c>
      <c r="L22" s="11">
        <v>2</v>
      </c>
    </row>
    <row r="23" spans="1:12">
      <c r="A23" s="11" t="s">
        <v>4927</v>
      </c>
      <c r="D23" s="11" t="s">
        <v>206</v>
      </c>
      <c r="E23" s="19" t="s">
        <v>219</v>
      </c>
      <c r="F23" s="10">
        <v>42036</v>
      </c>
      <c r="G23" s="10">
        <v>44228</v>
      </c>
      <c r="H23" s="11">
        <v>7</v>
      </c>
      <c r="I23" s="20" t="s">
        <v>205</v>
      </c>
      <c r="J23" s="11" t="s">
        <v>207</v>
      </c>
      <c r="K23" s="11" t="s">
        <v>4827</v>
      </c>
      <c r="L23" s="11">
        <v>2</v>
      </c>
    </row>
    <row r="24" spans="1:12">
      <c r="A24" s="11" t="s">
        <v>4928</v>
      </c>
      <c r="D24" s="11" t="s">
        <v>206</v>
      </c>
      <c r="E24" s="19" t="s">
        <v>220</v>
      </c>
      <c r="F24" s="10">
        <v>42036</v>
      </c>
      <c r="G24" s="10">
        <v>44228</v>
      </c>
      <c r="H24" s="11">
        <v>7</v>
      </c>
      <c r="I24" s="20" t="s">
        <v>205</v>
      </c>
      <c r="J24" s="11" t="s">
        <v>207</v>
      </c>
      <c r="K24" s="11" t="s">
        <v>4827</v>
      </c>
      <c r="L24" s="11">
        <v>2</v>
      </c>
    </row>
    <row r="25" spans="1:12">
      <c r="A25" s="11" t="s">
        <v>4929</v>
      </c>
      <c r="D25" s="11" t="s">
        <v>206</v>
      </c>
      <c r="E25" s="19" t="s">
        <v>221</v>
      </c>
      <c r="F25" s="10">
        <v>42036</v>
      </c>
      <c r="G25" s="10">
        <v>44228</v>
      </c>
      <c r="H25" s="11">
        <v>7</v>
      </c>
      <c r="I25" s="20" t="s">
        <v>205</v>
      </c>
      <c r="J25" s="11" t="s">
        <v>207</v>
      </c>
      <c r="K25" s="11" t="s">
        <v>4827</v>
      </c>
      <c r="L25" s="11">
        <v>2</v>
      </c>
    </row>
    <row r="26" spans="1:12">
      <c r="A26" s="11" t="s">
        <v>4930</v>
      </c>
      <c r="D26" s="11" t="s">
        <v>206</v>
      </c>
      <c r="E26" s="19" t="s">
        <v>222</v>
      </c>
      <c r="F26" s="10">
        <v>42036</v>
      </c>
      <c r="G26" s="10">
        <v>44228</v>
      </c>
      <c r="H26" s="11">
        <v>7</v>
      </c>
      <c r="I26" s="20" t="s">
        <v>205</v>
      </c>
      <c r="J26" s="11" t="s">
        <v>207</v>
      </c>
      <c r="K26" s="11" t="s">
        <v>4827</v>
      </c>
      <c r="L26" s="11">
        <v>2</v>
      </c>
    </row>
    <row r="27" spans="1:12">
      <c r="A27" s="11" t="s">
        <v>4931</v>
      </c>
      <c r="D27" s="11" t="s">
        <v>206</v>
      </c>
      <c r="E27" s="19" t="s">
        <v>223</v>
      </c>
      <c r="F27" s="10">
        <v>42036</v>
      </c>
      <c r="G27" s="10">
        <v>44228</v>
      </c>
      <c r="H27" s="11">
        <v>7</v>
      </c>
      <c r="I27" s="20" t="s">
        <v>205</v>
      </c>
      <c r="J27" s="11" t="s">
        <v>207</v>
      </c>
      <c r="K27" s="11" t="s">
        <v>4827</v>
      </c>
      <c r="L27" s="11">
        <v>2</v>
      </c>
    </row>
    <row r="28" spans="1:12">
      <c r="A28" s="11" t="s">
        <v>4932</v>
      </c>
      <c r="D28" s="11" t="s">
        <v>206</v>
      </c>
      <c r="E28" s="19" t="s">
        <v>224</v>
      </c>
      <c r="F28" s="10">
        <v>42036</v>
      </c>
      <c r="G28" s="10">
        <v>44228</v>
      </c>
      <c r="H28" s="11">
        <v>7</v>
      </c>
      <c r="I28" s="20" t="s">
        <v>205</v>
      </c>
      <c r="J28" s="11" t="s">
        <v>207</v>
      </c>
      <c r="K28" s="11" t="s">
        <v>4827</v>
      </c>
      <c r="L28" s="11">
        <v>2</v>
      </c>
    </row>
    <row r="29" spans="1:12">
      <c r="A29" s="11" t="s">
        <v>4933</v>
      </c>
      <c r="D29" s="11" t="s">
        <v>206</v>
      </c>
      <c r="E29" s="19" t="s">
        <v>225</v>
      </c>
      <c r="F29" s="10">
        <v>42036</v>
      </c>
      <c r="G29" s="10">
        <v>44228</v>
      </c>
      <c r="H29" s="11">
        <v>7</v>
      </c>
      <c r="I29" s="20" t="s">
        <v>205</v>
      </c>
      <c r="J29" s="11" t="s">
        <v>207</v>
      </c>
      <c r="K29" s="11" t="s">
        <v>4827</v>
      </c>
      <c r="L29" s="11">
        <v>2</v>
      </c>
    </row>
    <row r="30" spans="1:12">
      <c r="A30" s="11" t="s">
        <v>5030</v>
      </c>
      <c r="D30" s="11" t="s">
        <v>206</v>
      </c>
      <c r="E30" s="19" t="s">
        <v>226</v>
      </c>
      <c r="F30" s="10">
        <v>42036</v>
      </c>
      <c r="G30" s="10">
        <v>44228</v>
      </c>
      <c r="H30" s="11">
        <v>7</v>
      </c>
      <c r="I30" s="20" t="s">
        <v>205</v>
      </c>
      <c r="J30" s="11" t="s">
        <v>207</v>
      </c>
      <c r="K30" s="11" t="s">
        <v>4827</v>
      </c>
      <c r="L30" s="11">
        <v>2</v>
      </c>
    </row>
    <row r="31" spans="1:12">
      <c r="A31" s="11" t="s">
        <v>5031</v>
      </c>
      <c r="D31" s="11" t="s">
        <v>206</v>
      </c>
      <c r="E31" s="19" t="s">
        <v>227</v>
      </c>
      <c r="F31" s="10">
        <v>42036</v>
      </c>
      <c r="G31" s="10">
        <v>44228</v>
      </c>
      <c r="H31" s="11">
        <v>7</v>
      </c>
      <c r="I31" s="20" t="s">
        <v>205</v>
      </c>
      <c r="J31" s="11" t="s">
        <v>207</v>
      </c>
      <c r="K31" s="11" t="s">
        <v>4827</v>
      </c>
      <c r="L31" s="11">
        <v>2</v>
      </c>
    </row>
    <row r="32" spans="1:12">
      <c r="A32" s="11" t="s">
        <v>5032</v>
      </c>
      <c r="D32" s="11" t="s">
        <v>206</v>
      </c>
      <c r="E32" s="19" t="s">
        <v>228</v>
      </c>
      <c r="F32" s="10">
        <v>42036</v>
      </c>
      <c r="G32" s="10">
        <v>44228</v>
      </c>
      <c r="H32" s="11">
        <v>7</v>
      </c>
      <c r="I32" s="20" t="s">
        <v>205</v>
      </c>
      <c r="J32" s="11" t="s">
        <v>207</v>
      </c>
      <c r="K32" s="11" t="s">
        <v>4827</v>
      </c>
      <c r="L32" s="11">
        <v>2</v>
      </c>
    </row>
    <row r="33" spans="1:12">
      <c r="A33" s="11" t="s">
        <v>5033</v>
      </c>
      <c r="D33" s="11" t="s">
        <v>206</v>
      </c>
      <c r="E33" s="19" t="s">
        <v>229</v>
      </c>
      <c r="F33" s="10">
        <v>42036</v>
      </c>
      <c r="G33" s="10">
        <v>44228</v>
      </c>
      <c r="H33" s="11">
        <v>7</v>
      </c>
      <c r="I33" s="20" t="s">
        <v>205</v>
      </c>
      <c r="J33" s="11" t="s">
        <v>207</v>
      </c>
      <c r="K33" s="11" t="s">
        <v>4827</v>
      </c>
      <c r="L33" s="11">
        <v>2</v>
      </c>
    </row>
    <row r="34" spans="1:12">
      <c r="A34" s="11" t="s">
        <v>5034</v>
      </c>
      <c r="D34" s="11" t="s">
        <v>206</v>
      </c>
      <c r="E34" s="19" t="s">
        <v>230</v>
      </c>
      <c r="F34" s="10">
        <v>42036</v>
      </c>
      <c r="G34" s="10">
        <v>44228</v>
      </c>
      <c r="H34" s="11">
        <v>7</v>
      </c>
      <c r="I34" s="20" t="s">
        <v>205</v>
      </c>
      <c r="J34" s="11" t="s">
        <v>207</v>
      </c>
      <c r="K34" s="11" t="s">
        <v>4827</v>
      </c>
      <c r="L34" s="11">
        <v>2</v>
      </c>
    </row>
    <row r="35" spans="1:12">
      <c r="A35" s="11" t="s">
        <v>5035</v>
      </c>
      <c r="D35" s="11" t="s">
        <v>206</v>
      </c>
      <c r="E35" s="19" t="s">
        <v>231</v>
      </c>
      <c r="F35" s="10">
        <v>42036</v>
      </c>
      <c r="G35" s="10">
        <v>44228</v>
      </c>
      <c r="H35" s="11">
        <v>7</v>
      </c>
      <c r="I35" s="20" t="s">
        <v>205</v>
      </c>
      <c r="J35" s="11" t="s">
        <v>207</v>
      </c>
      <c r="K35" s="11" t="s">
        <v>4827</v>
      </c>
      <c r="L35" s="11">
        <v>2</v>
      </c>
    </row>
    <row r="36" spans="1:12">
      <c r="A36" s="11" t="s">
        <v>5036</v>
      </c>
      <c r="D36" s="11" t="s">
        <v>206</v>
      </c>
      <c r="E36" s="19" t="s">
        <v>232</v>
      </c>
      <c r="F36" s="10">
        <v>42036</v>
      </c>
      <c r="G36" s="10">
        <v>44228</v>
      </c>
      <c r="H36" s="11">
        <v>7</v>
      </c>
      <c r="I36" s="20" t="s">
        <v>205</v>
      </c>
      <c r="J36" s="11" t="s">
        <v>207</v>
      </c>
      <c r="K36" s="11" t="s">
        <v>4827</v>
      </c>
      <c r="L36" s="11">
        <v>2</v>
      </c>
    </row>
    <row r="37" spans="1:12">
      <c r="A37" s="11" t="s">
        <v>5037</v>
      </c>
      <c r="D37" s="11" t="s">
        <v>206</v>
      </c>
      <c r="E37" s="19" t="s">
        <v>233</v>
      </c>
      <c r="F37" s="10">
        <v>42036</v>
      </c>
      <c r="G37" s="10">
        <v>44228</v>
      </c>
      <c r="H37" s="11">
        <v>7</v>
      </c>
      <c r="I37" s="20" t="s">
        <v>205</v>
      </c>
      <c r="J37" s="11" t="s">
        <v>207</v>
      </c>
      <c r="K37" s="11" t="s">
        <v>4827</v>
      </c>
      <c r="L37" s="11">
        <v>2</v>
      </c>
    </row>
    <row r="38" spans="1:12">
      <c r="A38" s="11" t="s">
        <v>5038</v>
      </c>
      <c r="D38" s="11" t="s">
        <v>206</v>
      </c>
      <c r="E38" s="19" t="s">
        <v>234</v>
      </c>
      <c r="F38" s="10">
        <v>42036</v>
      </c>
      <c r="G38" s="10">
        <v>44228</v>
      </c>
      <c r="H38" s="11">
        <v>7</v>
      </c>
      <c r="I38" s="20" t="s">
        <v>205</v>
      </c>
      <c r="J38" s="11" t="s">
        <v>207</v>
      </c>
      <c r="K38" s="11" t="s">
        <v>4827</v>
      </c>
      <c r="L38" s="11">
        <v>2</v>
      </c>
    </row>
    <row r="39" spans="1:12">
      <c r="A39" s="11" t="s">
        <v>5039</v>
      </c>
      <c r="D39" s="11" t="s">
        <v>206</v>
      </c>
      <c r="E39" s="19" t="s">
        <v>235</v>
      </c>
      <c r="F39" s="10">
        <v>42036</v>
      </c>
      <c r="G39" s="10">
        <v>44228</v>
      </c>
      <c r="H39" s="11">
        <v>7</v>
      </c>
      <c r="I39" s="20" t="s">
        <v>205</v>
      </c>
      <c r="J39" s="11" t="s">
        <v>207</v>
      </c>
      <c r="K39" s="11" t="s">
        <v>4827</v>
      </c>
      <c r="L39" s="11">
        <v>2</v>
      </c>
    </row>
    <row r="40" spans="1:12">
      <c r="A40" s="11" t="s">
        <v>5040</v>
      </c>
      <c r="D40" s="11" t="s">
        <v>206</v>
      </c>
      <c r="E40" s="19" t="s">
        <v>236</v>
      </c>
      <c r="F40" s="10">
        <v>42036</v>
      </c>
      <c r="G40" s="10">
        <v>44228</v>
      </c>
      <c r="H40" s="11">
        <v>7</v>
      </c>
      <c r="I40" s="20" t="s">
        <v>205</v>
      </c>
      <c r="J40" s="11" t="s">
        <v>207</v>
      </c>
      <c r="K40" s="11" t="s">
        <v>4827</v>
      </c>
      <c r="L40" s="11">
        <v>2</v>
      </c>
    </row>
    <row r="41" spans="1:12">
      <c r="A41" s="11" t="s">
        <v>5041</v>
      </c>
      <c r="D41" s="11" t="s">
        <v>206</v>
      </c>
      <c r="E41" s="19" t="s">
        <v>237</v>
      </c>
      <c r="F41" s="10">
        <v>42036</v>
      </c>
      <c r="G41" s="10">
        <v>44228</v>
      </c>
      <c r="H41" s="11">
        <v>7</v>
      </c>
      <c r="I41" s="20" t="s">
        <v>205</v>
      </c>
      <c r="J41" s="11" t="s">
        <v>207</v>
      </c>
      <c r="K41" s="11" t="s">
        <v>4827</v>
      </c>
      <c r="L41" s="11">
        <v>2</v>
      </c>
    </row>
    <row r="42" spans="1:12">
      <c r="A42" s="11" t="s">
        <v>5138</v>
      </c>
      <c r="D42" s="11" t="s">
        <v>206</v>
      </c>
      <c r="E42" s="19" t="s">
        <v>238</v>
      </c>
      <c r="F42" s="10">
        <v>42036</v>
      </c>
      <c r="G42" s="10">
        <v>44228</v>
      </c>
      <c r="H42" s="11">
        <v>7</v>
      </c>
      <c r="I42" s="20" t="s">
        <v>205</v>
      </c>
      <c r="J42" s="11" t="s">
        <v>207</v>
      </c>
      <c r="K42" s="11" t="s">
        <v>4827</v>
      </c>
      <c r="L42" s="11">
        <v>2</v>
      </c>
    </row>
    <row r="43" spans="1:12">
      <c r="A43" s="11" t="s">
        <v>5139</v>
      </c>
      <c r="D43" s="11" t="s">
        <v>206</v>
      </c>
      <c r="E43" s="19" t="s">
        <v>239</v>
      </c>
      <c r="F43" s="10">
        <v>42036</v>
      </c>
      <c r="G43" s="10">
        <v>44228</v>
      </c>
      <c r="H43" s="11">
        <v>7</v>
      </c>
      <c r="I43" s="20" t="s">
        <v>205</v>
      </c>
      <c r="J43" s="11" t="s">
        <v>207</v>
      </c>
      <c r="K43" s="11" t="s">
        <v>4827</v>
      </c>
      <c r="L43" s="11">
        <v>2</v>
      </c>
    </row>
    <row r="44" spans="1:12">
      <c r="A44" s="11" t="s">
        <v>5140</v>
      </c>
      <c r="D44" s="11" t="s">
        <v>206</v>
      </c>
      <c r="E44" s="19" t="s">
        <v>240</v>
      </c>
      <c r="F44" s="10">
        <v>42036</v>
      </c>
      <c r="G44" s="10">
        <v>44228</v>
      </c>
      <c r="H44" s="11">
        <v>7</v>
      </c>
      <c r="I44" s="20" t="s">
        <v>205</v>
      </c>
      <c r="J44" s="11" t="s">
        <v>207</v>
      </c>
      <c r="K44" s="11" t="s">
        <v>4827</v>
      </c>
      <c r="L44" s="11">
        <v>2</v>
      </c>
    </row>
    <row r="45" spans="1:12">
      <c r="A45" s="11" t="s">
        <v>5141</v>
      </c>
      <c r="D45" s="11" t="s">
        <v>206</v>
      </c>
      <c r="E45" s="19" t="s">
        <v>241</v>
      </c>
      <c r="F45" s="10">
        <v>42036</v>
      </c>
      <c r="G45" s="10">
        <v>44228</v>
      </c>
      <c r="H45" s="11">
        <v>7</v>
      </c>
      <c r="I45" s="20" t="s">
        <v>205</v>
      </c>
      <c r="J45" s="11" t="s">
        <v>207</v>
      </c>
      <c r="K45" s="11" t="s">
        <v>4827</v>
      </c>
      <c r="L45" s="11">
        <v>2</v>
      </c>
    </row>
    <row r="46" spans="1:12">
      <c r="A46" s="11" t="s">
        <v>5142</v>
      </c>
      <c r="D46" s="11" t="s">
        <v>206</v>
      </c>
      <c r="E46" s="19" t="s">
        <v>242</v>
      </c>
      <c r="F46" s="10">
        <v>42036</v>
      </c>
      <c r="G46" s="10">
        <v>44228</v>
      </c>
      <c r="H46" s="11">
        <v>7</v>
      </c>
      <c r="I46" s="20" t="s">
        <v>205</v>
      </c>
      <c r="J46" s="11" t="s">
        <v>207</v>
      </c>
      <c r="K46" s="11" t="s">
        <v>4827</v>
      </c>
      <c r="L46" s="11">
        <v>2</v>
      </c>
    </row>
    <row r="47" spans="1:12">
      <c r="A47" s="11" t="s">
        <v>5143</v>
      </c>
      <c r="D47" s="11" t="s">
        <v>206</v>
      </c>
      <c r="E47" s="19" t="s">
        <v>243</v>
      </c>
      <c r="F47" s="10">
        <v>42036</v>
      </c>
      <c r="G47" s="10">
        <v>44228</v>
      </c>
      <c r="H47" s="11">
        <v>7</v>
      </c>
      <c r="I47" s="20" t="s">
        <v>205</v>
      </c>
      <c r="J47" s="11" t="s">
        <v>207</v>
      </c>
      <c r="K47" s="11" t="s">
        <v>4827</v>
      </c>
      <c r="L47" s="11">
        <v>2</v>
      </c>
    </row>
    <row r="48" spans="1:12">
      <c r="A48" s="11" t="s">
        <v>5192</v>
      </c>
      <c r="D48" s="11" t="s">
        <v>206</v>
      </c>
      <c r="E48" s="19" t="s">
        <v>244</v>
      </c>
      <c r="F48" s="10">
        <v>42036</v>
      </c>
      <c r="G48" s="10">
        <v>44228</v>
      </c>
      <c r="H48" s="11">
        <v>7</v>
      </c>
      <c r="I48" s="20" t="s">
        <v>205</v>
      </c>
      <c r="J48" s="11" t="s">
        <v>207</v>
      </c>
      <c r="K48" s="11" t="s">
        <v>4827</v>
      </c>
      <c r="L48" s="11">
        <v>2</v>
      </c>
    </row>
    <row r="49" spans="1:12">
      <c r="A49" s="11" t="s">
        <v>5193</v>
      </c>
      <c r="D49" s="11" t="s">
        <v>206</v>
      </c>
      <c r="E49" s="19" t="s">
        <v>245</v>
      </c>
      <c r="F49" s="10">
        <v>42036</v>
      </c>
      <c r="G49" s="10">
        <v>44228</v>
      </c>
      <c r="H49" s="11">
        <v>7</v>
      </c>
      <c r="I49" s="20" t="s">
        <v>205</v>
      </c>
      <c r="J49" s="11" t="s">
        <v>207</v>
      </c>
      <c r="K49" s="11" t="s">
        <v>4827</v>
      </c>
      <c r="L49" s="11">
        <v>2</v>
      </c>
    </row>
    <row r="50" spans="1:12">
      <c r="A50" s="11" t="s">
        <v>5194</v>
      </c>
      <c r="D50" s="11" t="s">
        <v>206</v>
      </c>
      <c r="E50" s="19" t="s">
        <v>246</v>
      </c>
      <c r="F50" s="10">
        <v>42036</v>
      </c>
      <c r="G50" s="10">
        <v>44228</v>
      </c>
      <c r="H50" s="11">
        <v>7</v>
      </c>
      <c r="I50" s="20" t="s">
        <v>205</v>
      </c>
      <c r="J50" s="11" t="s">
        <v>207</v>
      </c>
      <c r="K50" s="11" t="s">
        <v>4827</v>
      </c>
      <c r="L50" s="11">
        <v>2</v>
      </c>
    </row>
    <row r="51" spans="1:12">
      <c r="A51" s="11" t="s">
        <v>5195</v>
      </c>
      <c r="D51" s="11" t="s">
        <v>206</v>
      </c>
      <c r="E51" s="19" t="s">
        <v>247</v>
      </c>
      <c r="F51" s="10">
        <v>42036</v>
      </c>
      <c r="G51" s="10">
        <v>44228</v>
      </c>
      <c r="H51" s="11">
        <v>7</v>
      </c>
      <c r="I51" s="20" t="s">
        <v>205</v>
      </c>
      <c r="J51" s="11" t="s">
        <v>207</v>
      </c>
      <c r="K51" s="11" t="s">
        <v>4827</v>
      </c>
      <c r="L51" s="11">
        <v>2</v>
      </c>
    </row>
    <row r="52" spans="1:12">
      <c r="A52" s="11" t="s">
        <v>5196</v>
      </c>
      <c r="D52" s="11" t="s">
        <v>206</v>
      </c>
      <c r="E52" s="19" t="s">
        <v>248</v>
      </c>
      <c r="F52" s="10">
        <v>42036</v>
      </c>
      <c r="G52" s="10">
        <v>44228</v>
      </c>
      <c r="H52" s="11">
        <v>7</v>
      </c>
      <c r="I52" s="20" t="s">
        <v>205</v>
      </c>
      <c r="J52" s="11" t="s">
        <v>207</v>
      </c>
      <c r="K52" s="11" t="s">
        <v>4827</v>
      </c>
      <c r="L52" s="11">
        <v>2</v>
      </c>
    </row>
    <row r="53" spans="1:12">
      <c r="A53" s="11" t="s">
        <v>5197</v>
      </c>
      <c r="D53" s="11" t="s">
        <v>206</v>
      </c>
      <c r="E53" s="19" t="s">
        <v>249</v>
      </c>
      <c r="F53" s="10">
        <v>42036</v>
      </c>
      <c r="G53" s="10">
        <v>44228</v>
      </c>
      <c r="H53" s="11">
        <v>7</v>
      </c>
      <c r="I53" s="20" t="s">
        <v>205</v>
      </c>
      <c r="J53" s="11" t="s">
        <v>207</v>
      </c>
      <c r="K53" s="11" t="s">
        <v>4827</v>
      </c>
      <c r="L53" s="11">
        <v>2</v>
      </c>
    </row>
    <row r="54" spans="1:12">
      <c r="A54" s="11" t="s">
        <v>5198</v>
      </c>
      <c r="D54" s="11" t="s">
        <v>206</v>
      </c>
      <c r="E54" s="19" t="s">
        <v>250</v>
      </c>
      <c r="F54" s="10">
        <v>42036</v>
      </c>
      <c r="G54" s="10">
        <v>44228</v>
      </c>
      <c r="H54" s="11">
        <v>7</v>
      </c>
      <c r="I54" s="20" t="s">
        <v>205</v>
      </c>
      <c r="J54" s="11" t="s">
        <v>207</v>
      </c>
      <c r="K54" s="11" t="s">
        <v>4827</v>
      </c>
      <c r="L54" s="11">
        <v>2</v>
      </c>
    </row>
    <row r="55" spans="1:12">
      <c r="A55" s="11" t="s">
        <v>5199</v>
      </c>
      <c r="D55" s="11" t="s">
        <v>206</v>
      </c>
      <c r="E55" s="19" t="s">
        <v>251</v>
      </c>
      <c r="F55" s="10">
        <v>42036</v>
      </c>
      <c r="G55" s="10">
        <v>44228</v>
      </c>
      <c r="H55" s="11">
        <v>7</v>
      </c>
      <c r="I55" s="20" t="s">
        <v>205</v>
      </c>
      <c r="J55" s="11" t="s">
        <v>207</v>
      </c>
      <c r="K55" s="11" t="s">
        <v>4827</v>
      </c>
      <c r="L55" s="11">
        <v>2</v>
      </c>
    </row>
    <row r="56" spans="1:12">
      <c r="A56" s="11" t="s">
        <v>5200</v>
      </c>
      <c r="D56" s="11" t="s">
        <v>206</v>
      </c>
      <c r="E56" s="19" t="s">
        <v>252</v>
      </c>
      <c r="F56" s="10">
        <v>42036</v>
      </c>
      <c r="G56" s="10">
        <v>44228</v>
      </c>
      <c r="H56" s="11">
        <v>7</v>
      </c>
      <c r="I56" s="20" t="s">
        <v>205</v>
      </c>
      <c r="J56" s="11" t="s">
        <v>207</v>
      </c>
      <c r="K56" s="11" t="s">
        <v>4827</v>
      </c>
      <c r="L56" s="11">
        <v>2</v>
      </c>
    </row>
    <row r="57" spans="1:12">
      <c r="A57" s="11" t="s">
        <v>5201</v>
      </c>
      <c r="D57" s="11" t="s">
        <v>206</v>
      </c>
      <c r="E57" s="19" t="s">
        <v>253</v>
      </c>
      <c r="F57" s="10">
        <v>42036</v>
      </c>
      <c r="G57" s="10">
        <v>44228</v>
      </c>
      <c r="H57" s="11">
        <v>7</v>
      </c>
      <c r="I57" s="20" t="s">
        <v>205</v>
      </c>
      <c r="J57" s="11" t="s">
        <v>207</v>
      </c>
      <c r="K57" s="11" t="s">
        <v>4827</v>
      </c>
      <c r="L57" s="11">
        <v>2</v>
      </c>
    </row>
    <row r="58" spans="1:12">
      <c r="A58" s="11" t="s">
        <v>5202</v>
      </c>
      <c r="D58" s="11" t="s">
        <v>206</v>
      </c>
      <c r="E58" s="19" t="s">
        <v>254</v>
      </c>
      <c r="F58" s="10">
        <v>42036</v>
      </c>
      <c r="G58" s="10">
        <v>44228</v>
      </c>
      <c r="H58" s="11">
        <v>7</v>
      </c>
      <c r="I58" s="20" t="s">
        <v>205</v>
      </c>
      <c r="J58" s="11" t="s">
        <v>207</v>
      </c>
      <c r="K58" s="11" t="s">
        <v>4827</v>
      </c>
      <c r="L58" s="11">
        <v>2</v>
      </c>
    </row>
    <row r="59" spans="1:12">
      <c r="A59" s="11" t="s">
        <v>5203</v>
      </c>
      <c r="D59" s="11" t="s">
        <v>206</v>
      </c>
      <c r="E59" s="19" t="s">
        <v>255</v>
      </c>
      <c r="F59" s="10">
        <v>42036</v>
      </c>
      <c r="G59" s="10">
        <v>44228</v>
      </c>
      <c r="H59" s="11">
        <v>7</v>
      </c>
      <c r="I59" s="20" t="s">
        <v>205</v>
      </c>
      <c r="J59" s="11" t="s">
        <v>207</v>
      </c>
      <c r="K59" s="11" t="s">
        <v>4827</v>
      </c>
      <c r="L59" s="11">
        <v>2</v>
      </c>
    </row>
    <row r="60" spans="1:12">
      <c r="A60" s="11" t="s">
        <v>5300</v>
      </c>
      <c r="D60" s="11" t="s">
        <v>206</v>
      </c>
      <c r="E60" s="19" t="s">
        <v>256</v>
      </c>
      <c r="F60" s="10">
        <v>42036</v>
      </c>
      <c r="G60" s="10">
        <v>44228</v>
      </c>
      <c r="H60" s="11">
        <v>7</v>
      </c>
      <c r="I60" s="20" t="s">
        <v>205</v>
      </c>
      <c r="J60" s="11" t="s">
        <v>207</v>
      </c>
      <c r="K60" s="11" t="s">
        <v>4827</v>
      </c>
      <c r="L60" s="11">
        <v>2</v>
      </c>
    </row>
    <row r="61" spans="1:12">
      <c r="A61" s="11" t="s">
        <v>5301</v>
      </c>
      <c r="D61" s="11" t="s">
        <v>206</v>
      </c>
      <c r="E61" s="19" t="s">
        <v>257</v>
      </c>
      <c r="F61" s="10">
        <v>42036</v>
      </c>
      <c r="G61" s="10">
        <v>44228</v>
      </c>
      <c r="H61" s="11">
        <v>7</v>
      </c>
      <c r="I61" s="20" t="s">
        <v>205</v>
      </c>
      <c r="J61" s="11" t="s">
        <v>207</v>
      </c>
      <c r="K61" s="11" t="s">
        <v>4827</v>
      </c>
      <c r="L61" s="11">
        <v>2</v>
      </c>
    </row>
    <row r="62" spans="1:12">
      <c r="A62" s="11" t="s">
        <v>5302</v>
      </c>
      <c r="D62" s="11" t="s">
        <v>206</v>
      </c>
      <c r="E62" s="19" t="s">
        <v>258</v>
      </c>
      <c r="F62" s="10">
        <v>42036</v>
      </c>
      <c r="G62" s="10">
        <v>44228</v>
      </c>
      <c r="H62" s="11">
        <v>7</v>
      </c>
      <c r="I62" s="20" t="s">
        <v>205</v>
      </c>
      <c r="J62" s="11" t="s">
        <v>207</v>
      </c>
      <c r="K62" s="11" t="s">
        <v>4827</v>
      </c>
      <c r="L62" s="11">
        <v>2</v>
      </c>
    </row>
    <row r="63" spans="1:12">
      <c r="A63" s="11" t="s">
        <v>5303</v>
      </c>
      <c r="D63" s="11" t="s">
        <v>206</v>
      </c>
      <c r="E63" s="19" t="s">
        <v>259</v>
      </c>
      <c r="F63" s="10">
        <v>42036</v>
      </c>
      <c r="G63" s="10">
        <v>44228</v>
      </c>
      <c r="H63" s="11">
        <v>7</v>
      </c>
      <c r="I63" s="20" t="s">
        <v>205</v>
      </c>
      <c r="J63" s="11" t="s">
        <v>207</v>
      </c>
      <c r="K63" s="11" t="s">
        <v>4827</v>
      </c>
      <c r="L63" s="11">
        <v>2</v>
      </c>
    </row>
    <row r="64" spans="1:12">
      <c r="A64" s="11" t="s">
        <v>5304</v>
      </c>
      <c r="D64" s="11" t="s">
        <v>206</v>
      </c>
      <c r="E64" s="19" t="s">
        <v>260</v>
      </c>
      <c r="F64" s="10">
        <v>42036</v>
      </c>
      <c r="G64" s="10">
        <v>44228</v>
      </c>
      <c r="H64" s="11">
        <v>7</v>
      </c>
      <c r="I64" s="20" t="s">
        <v>205</v>
      </c>
      <c r="J64" s="11" t="s">
        <v>207</v>
      </c>
      <c r="K64" s="11" t="s">
        <v>4827</v>
      </c>
      <c r="L64" s="11">
        <v>2</v>
      </c>
    </row>
    <row r="65" spans="1:12">
      <c r="A65" s="11" t="s">
        <v>5305</v>
      </c>
      <c r="D65" s="11" t="s">
        <v>206</v>
      </c>
      <c r="E65" s="19" t="s">
        <v>261</v>
      </c>
      <c r="F65" s="10">
        <v>42036</v>
      </c>
      <c r="G65" s="10">
        <v>44228</v>
      </c>
      <c r="H65" s="11">
        <v>7</v>
      </c>
      <c r="I65" s="20" t="s">
        <v>205</v>
      </c>
      <c r="J65" s="11" t="s">
        <v>207</v>
      </c>
      <c r="K65" s="11" t="s">
        <v>4827</v>
      </c>
      <c r="L65" s="11">
        <v>2</v>
      </c>
    </row>
    <row r="66" spans="1:12">
      <c r="A66" s="11" t="s">
        <v>5354</v>
      </c>
      <c r="D66" s="11" t="s">
        <v>206</v>
      </c>
      <c r="E66" s="19" t="s">
        <v>262</v>
      </c>
      <c r="F66" s="10">
        <v>42036</v>
      </c>
      <c r="G66" s="10">
        <v>44228</v>
      </c>
      <c r="H66" s="11">
        <v>7</v>
      </c>
      <c r="I66" s="20" t="s">
        <v>205</v>
      </c>
      <c r="J66" s="11" t="s">
        <v>207</v>
      </c>
      <c r="K66" s="11" t="s">
        <v>4827</v>
      </c>
      <c r="L66" s="11">
        <v>2</v>
      </c>
    </row>
    <row r="67" spans="1:12">
      <c r="A67" s="11" t="s">
        <v>5355</v>
      </c>
      <c r="D67" s="11" t="s">
        <v>206</v>
      </c>
      <c r="E67" s="19" t="s">
        <v>263</v>
      </c>
      <c r="F67" s="10">
        <v>42036</v>
      </c>
      <c r="G67" s="10">
        <v>44228</v>
      </c>
      <c r="H67" s="11">
        <v>7</v>
      </c>
      <c r="I67" s="20" t="s">
        <v>205</v>
      </c>
      <c r="J67" s="11" t="s">
        <v>207</v>
      </c>
      <c r="K67" s="11" t="s">
        <v>4827</v>
      </c>
      <c r="L67" s="11">
        <v>2</v>
      </c>
    </row>
    <row r="68" spans="1:12">
      <c r="A68" s="11" t="s">
        <v>5356</v>
      </c>
      <c r="D68" s="11" t="s">
        <v>206</v>
      </c>
      <c r="E68" s="19" t="s">
        <v>264</v>
      </c>
      <c r="F68" s="10">
        <v>42036</v>
      </c>
      <c r="G68" s="10">
        <v>44228</v>
      </c>
      <c r="H68" s="11">
        <v>7</v>
      </c>
      <c r="I68" s="20" t="s">
        <v>205</v>
      </c>
      <c r="J68" s="11" t="s">
        <v>207</v>
      </c>
      <c r="K68" s="11" t="s">
        <v>4827</v>
      </c>
      <c r="L68" s="11">
        <v>2</v>
      </c>
    </row>
    <row r="69" spans="1:12">
      <c r="A69" s="11" t="s">
        <v>5357</v>
      </c>
      <c r="D69" s="11" t="s">
        <v>206</v>
      </c>
      <c r="E69" s="19" t="s">
        <v>265</v>
      </c>
      <c r="F69" s="10">
        <v>42036</v>
      </c>
      <c r="G69" s="10">
        <v>44228</v>
      </c>
      <c r="H69" s="11">
        <v>7</v>
      </c>
      <c r="I69" s="20" t="s">
        <v>205</v>
      </c>
      <c r="J69" s="11" t="s">
        <v>207</v>
      </c>
      <c r="K69" s="11" t="s">
        <v>4827</v>
      </c>
      <c r="L69" s="11">
        <v>2</v>
      </c>
    </row>
    <row r="70" spans="1:12">
      <c r="A70" s="11" t="s">
        <v>5358</v>
      </c>
      <c r="D70" s="11" t="s">
        <v>206</v>
      </c>
      <c r="E70" s="19" t="s">
        <v>266</v>
      </c>
      <c r="F70" s="10">
        <v>42036</v>
      </c>
      <c r="G70" s="10">
        <v>44228</v>
      </c>
      <c r="H70" s="11">
        <v>7</v>
      </c>
      <c r="I70" s="20" t="s">
        <v>205</v>
      </c>
      <c r="J70" s="11" t="s">
        <v>207</v>
      </c>
      <c r="K70" s="11" t="s">
        <v>4827</v>
      </c>
      <c r="L70" s="11">
        <v>2</v>
      </c>
    </row>
    <row r="71" spans="1:12">
      <c r="A71" s="11" t="s">
        <v>5359</v>
      </c>
      <c r="D71" s="11" t="s">
        <v>206</v>
      </c>
      <c r="E71" s="19" t="s">
        <v>267</v>
      </c>
      <c r="F71" s="10">
        <v>42036</v>
      </c>
      <c r="G71" s="10">
        <v>44228</v>
      </c>
      <c r="H71" s="11">
        <v>7</v>
      </c>
      <c r="I71" s="20" t="s">
        <v>205</v>
      </c>
      <c r="J71" s="11" t="s">
        <v>207</v>
      </c>
      <c r="K71" s="11" t="s">
        <v>4827</v>
      </c>
      <c r="L71" s="11">
        <v>2</v>
      </c>
    </row>
    <row r="72" spans="1:12">
      <c r="A72" s="11" t="s">
        <v>6</v>
      </c>
      <c r="D72" s="11" t="s">
        <v>206</v>
      </c>
      <c r="E72" s="19" t="s">
        <v>268</v>
      </c>
      <c r="F72" s="10">
        <v>42036</v>
      </c>
      <c r="G72" s="10">
        <v>44228</v>
      </c>
      <c r="H72" s="11">
        <v>7</v>
      </c>
      <c r="I72" s="20" t="s">
        <v>205</v>
      </c>
      <c r="J72" s="11" t="s">
        <v>207</v>
      </c>
      <c r="K72" s="11" t="s">
        <v>4827</v>
      </c>
      <c r="L72" s="11">
        <v>2</v>
      </c>
    </row>
    <row r="73" spans="1:12">
      <c r="A73" s="11" t="s">
        <v>7</v>
      </c>
      <c r="D73" s="11" t="s">
        <v>206</v>
      </c>
      <c r="E73" s="19" t="s">
        <v>269</v>
      </c>
      <c r="F73" s="10">
        <v>42036</v>
      </c>
      <c r="G73" s="10">
        <v>44228</v>
      </c>
      <c r="H73" s="11">
        <v>7</v>
      </c>
      <c r="I73" s="20" t="s">
        <v>205</v>
      </c>
      <c r="J73" s="11" t="s">
        <v>207</v>
      </c>
      <c r="K73" s="11" t="s">
        <v>4827</v>
      </c>
      <c r="L73" s="11">
        <v>2</v>
      </c>
    </row>
    <row r="74" spans="1:12">
      <c r="A74" s="11" t="s">
        <v>8</v>
      </c>
      <c r="D74" s="11" t="s">
        <v>206</v>
      </c>
      <c r="E74" s="19" t="s">
        <v>270</v>
      </c>
      <c r="F74" s="10">
        <v>42036</v>
      </c>
      <c r="G74" s="10">
        <v>44228</v>
      </c>
      <c r="H74" s="11">
        <v>7</v>
      </c>
      <c r="I74" s="20" t="s">
        <v>205</v>
      </c>
      <c r="J74" s="11" t="s">
        <v>207</v>
      </c>
      <c r="K74" s="11" t="s">
        <v>4827</v>
      </c>
      <c r="L74" s="11">
        <v>2</v>
      </c>
    </row>
    <row r="75" spans="1:12">
      <c r="A75" s="11" t="s">
        <v>9</v>
      </c>
      <c r="D75" s="11" t="s">
        <v>206</v>
      </c>
      <c r="E75" s="19" t="s">
        <v>271</v>
      </c>
      <c r="F75" s="10">
        <v>42036</v>
      </c>
      <c r="G75" s="10">
        <v>44228</v>
      </c>
      <c r="H75" s="11">
        <v>7</v>
      </c>
      <c r="I75" s="20" t="s">
        <v>205</v>
      </c>
      <c r="J75" s="11" t="s">
        <v>207</v>
      </c>
      <c r="K75" s="11" t="s">
        <v>4827</v>
      </c>
      <c r="L75" s="11">
        <v>2</v>
      </c>
    </row>
    <row r="76" spans="1:12">
      <c r="A76" s="11" t="s">
        <v>10</v>
      </c>
      <c r="D76" s="11" t="s">
        <v>206</v>
      </c>
      <c r="E76" s="19" t="s">
        <v>272</v>
      </c>
      <c r="F76" s="10">
        <v>42036</v>
      </c>
      <c r="G76" s="10">
        <v>44228</v>
      </c>
      <c r="H76" s="11">
        <v>7</v>
      </c>
      <c r="I76" s="20" t="s">
        <v>205</v>
      </c>
      <c r="J76" s="11" t="s">
        <v>207</v>
      </c>
      <c r="K76" s="11" t="s">
        <v>4827</v>
      </c>
      <c r="L76" s="11">
        <v>2</v>
      </c>
    </row>
    <row r="77" spans="1:12">
      <c r="A77" s="11" t="s">
        <v>11</v>
      </c>
      <c r="D77" s="11" t="s">
        <v>206</v>
      </c>
      <c r="E77" s="19" t="s">
        <v>273</v>
      </c>
      <c r="F77" s="10">
        <v>42036</v>
      </c>
      <c r="G77" s="10">
        <v>44228</v>
      </c>
      <c r="H77" s="11">
        <v>7</v>
      </c>
      <c r="I77" s="20" t="s">
        <v>205</v>
      </c>
      <c r="J77" s="11" t="s">
        <v>207</v>
      </c>
      <c r="K77" s="11" t="s">
        <v>4827</v>
      </c>
      <c r="L77" s="11">
        <v>2</v>
      </c>
    </row>
    <row r="78" spans="1:12">
      <c r="A78" s="11" t="s">
        <v>12</v>
      </c>
      <c r="D78" s="11" t="s">
        <v>206</v>
      </c>
      <c r="E78" s="19" t="s">
        <v>274</v>
      </c>
      <c r="F78" s="10">
        <v>42036</v>
      </c>
      <c r="G78" s="10">
        <v>44228</v>
      </c>
      <c r="H78" s="11">
        <v>7</v>
      </c>
      <c r="I78" s="20" t="s">
        <v>205</v>
      </c>
      <c r="J78" s="11" t="s">
        <v>207</v>
      </c>
      <c r="K78" s="11" t="s">
        <v>4827</v>
      </c>
      <c r="L78" s="11">
        <v>2</v>
      </c>
    </row>
    <row r="79" spans="1:12">
      <c r="A79" s="11" t="s">
        <v>13</v>
      </c>
      <c r="D79" s="11" t="s">
        <v>206</v>
      </c>
      <c r="E79" s="19" t="s">
        <v>275</v>
      </c>
      <c r="F79" s="10">
        <v>42036</v>
      </c>
      <c r="G79" s="10">
        <v>44228</v>
      </c>
      <c r="H79" s="11">
        <v>7</v>
      </c>
      <c r="I79" s="20" t="s">
        <v>205</v>
      </c>
      <c r="J79" s="11" t="s">
        <v>207</v>
      </c>
      <c r="K79" s="11" t="s">
        <v>4827</v>
      </c>
      <c r="L79" s="11">
        <v>2</v>
      </c>
    </row>
    <row r="80" spans="1:12">
      <c r="A80" s="11" t="s">
        <v>14</v>
      </c>
      <c r="D80" s="11" t="s">
        <v>206</v>
      </c>
      <c r="E80" s="19" t="s">
        <v>276</v>
      </c>
      <c r="F80" s="10">
        <v>42036</v>
      </c>
      <c r="G80" s="10">
        <v>44228</v>
      </c>
      <c r="H80" s="11">
        <v>7</v>
      </c>
      <c r="I80" s="20" t="s">
        <v>205</v>
      </c>
      <c r="J80" s="11" t="s">
        <v>207</v>
      </c>
      <c r="K80" s="11" t="s">
        <v>4827</v>
      </c>
      <c r="L80" s="11">
        <v>2</v>
      </c>
    </row>
    <row r="81" spans="1:12">
      <c r="A81" s="11" t="s">
        <v>15</v>
      </c>
      <c r="D81" s="11" t="s">
        <v>206</v>
      </c>
      <c r="E81" s="19" t="s">
        <v>277</v>
      </c>
      <c r="F81" s="10">
        <v>42036</v>
      </c>
      <c r="G81" s="10">
        <v>44228</v>
      </c>
      <c r="H81" s="11">
        <v>7</v>
      </c>
      <c r="I81" s="20" t="s">
        <v>205</v>
      </c>
      <c r="J81" s="11" t="s">
        <v>207</v>
      </c>
      <c r="K81" s="11" t="s">
        <v>4827</v>
      </c>
      <c r="L81" s="11">
        <v>2</v>
      </c>
    </row>
    <row r="82" spans="1:12">
      <c r="A82" s="11" t="s">
        <v>16</v>
      </c>
      <c r="D82" s="11" t="s">
        <v>206</v>
      </c>
      <c r="E82" s="19" t="s">
        <v>278</v>
      </c>
      <c r="F82" s="10">
        <v>42036</v>
      </c>
      <c r="G82" s="10">
        <v>44228</v>
      </c>
      <c r="H82" s="11">
        <v>7</v>
      </c>
      <c r="I82" s="20" t="s">
        <v>205</v>
      </c>
      <c r="J82" s="11" t="s">
        <v>207</v>
      </c>
      <c r="K82" s="11" t="s">
        <v>4827</v>
      </c>
      <c r="L82" s="11">
        <v>2</v>
      </c>
    </row>
    <row r="83" spans="1:12">
      <c r="A83" s="11" t="s">
        <v>17</v>
      </c>
      <c r="D83" s="11" t="s">
        <v>206</v>
      </c>
      <c r="E83" s="19" t="s">
        <v>279</v>
      </c>
      <c r="F83" s="10">
        <v>42036</v>
      </c>
      <c r="G83" s="10">
        <v>44228</v>
      </c>
      <c r="H83" s="11">
        <v>7</v>
      </c>
      <c r="I83" s="20" t="s">
        <v>205</v>
      </c>
      <c r="J83" s="11" t="s">
        <v>207</v>
      </c>
      <c r="K83" s="11" t="s">
        <v>4827</v>
      </c>
      <c r="L83" s="11">
        <v>2</v>
      </c>
    </row>
    <row r="84" spans="1:12">
      <c r="A84" s="11" t="s">
        <v>18</v>
      </c>
      <c r="D84" s="11" t="s">
        <v>206</v>
      </c>
      <c r="E84" s="19" t="s">
        <v>280</v>
      </c>
      <c r="F84" s="10">
        <v>42036</v>
      </c>
      <c r="G84" s="10">
        <v>44228</v>
      </c>
      <c r="H84" s="11">
        <v>7</v>
      </c>
      <c r="I84" s="20" t="s">
        <v>205</v>
      </c>
      <c r="J84" s="11" t="s">
        <v>207</v>
      </c>
      <c r="K84" s="11" t="s">
        <v>4827</v>
      </c>
      <c r="L84" s="11">
        <v>2</v>
      </c>
    </row>
    <row r="85" spans="1:12">
      <c r="A85" s="11" t="s">
        <v>19</v>
      </c>
      <c r="D85" s="11" t="s">
        <v>206</v>
      </c>
      <c r="E85" s="19" t="s">
        <v>281</v>
      </c>
      <c r="F85" s="10">
        <v>42036</v>
      </c>
      <c r="G85" s="10">
        <v>44228</v>
      </c>
      <c r="H85" s="11">
        <v>7</v>
      </c>
      <c r="I85" s="20" t="s">
        <v>205</v>
      </c>
      <c r="J85" s="11" t="s">
        <v>207</v>
      </c>
      <c r="K85" s="11" t="s">
        <v>4827</v>
      </c>
      <c r="L85" s="11">
        <v>2</v>
      </c>
    </row>
    <row r="86" spans="1:12">
      <c r="A86" s="11" t="s">
        <v>20</v>
      </c>
      <c r="D86" s="11" t="s">
        <v>206</v>
      </c>
      <c r="E86" s="19" t="s">
        <v>282</v>
      </c>
      <c r="F86" s="10">
        <v>42036</v>
      </c>
      <c r="G86" s="10">
        <v>44228</v>
      </c>
      <c r="H86" s="11">
        <v>7</v>
      </c>
      <c r="I86" s="20" t="s">
        <v>205</v>
      </c>
      <c r="J86" s="11" t="s">
        <v>207</v>
      </c>
      <c r="K86" s="11" t="s">
        <v>4827</v>
      </c>
      <c r="L86" s="11">
        <v>2</v>
      </c>
    </row>
    <row r="87" spans="1:12">
      <c r="A87" s="11" t="s">
        <v>21</v>
      </c>
      <c r="D87" s="11" t="s">
        <v>206</v>
      </c>
      <c r="E87" s="19" t="s">
        <v>283</v>
      </c>
      <c r="F87" s="10">
        <v>42036</v>
      </c>
      <c r="G87" s="10">
        <v>44228</v>
      </c>
      <c r="H87" s="11">
        <v>7</v>
      </c>
      <c r="I87" s="20" t="s">
        <v>205</v>
      </c>
      <c r="J87" s="11" t="s">
        <v>207</v>
      </c>
      <c r="K87" s="11" t="s">
        <v>4827</v>
      </c>
      <c r="L87" s="11">
        <v>2</v>
      </c>
    </row>
    <row r="88" spans="1:12">
      <c r="A88" s="11" t="s">
        <v>22</v>
      </c>
      <c r="D88" s="11" t="s">
        <v>206</v>
      </c>
      <c r="E88" s="19" t="s">
        <v>284</v>
      </c>
      <c r="F88" s="10">
        <v>42036</v>
      </c>
      <c r="G88" s="10">
        <v>44228</v>
      </c>
      <c r="H88" s="11">
        <v>7</v>
      </c>
      <c r="I88" s="20" t="s">
        <v>205</v>
      </c>
      <c r="J88" s="11" t="s">
        <v>207</v>
      </c>
      <c r="K88" s="11" t="s">
        <v>4827</v>
      </c>
      <c r="L88" s="11">
        <v>2</v>
      </c>
    </row>
    <row r="89" spans="1:12">
      <c r="A89" s="11" t="s">
        <v>23</v>
      </c>
      <c r="D89" s="11" t="s">
        <v>206</v>
      </c>
      <c r="E89" s="19" t="s">
        <v>285</v>
      </c>
      <c r="F89" s="10">
        <v>42036</v>
      </c>
      <c r="G89" s="10">
        <v>44228</v>
      </c>
      <c r="H89" s="11">
        <v>7</v>
      </c>
      <c r="I89" s="20" t="s">
        <v>205</v>
      </c>
      <c r="J89" s="11" t="s">
        <v>207</v>
      </c>
      <c r="K89" s="11" t="s">
        <v>4827</v>
      </c>
      <c r="L89" s="11">
        <v>2</v>
      </c>
    </row>
    <row r="90" spans="1:12">
      <c r="A90" s="11" t="s">
        <v>24</v>
      </c>
      <c r="D90" s="11" t="s">
        <v>206</v>
      </c>
      <c r="E90" s="19" t="s">
        <v>286</v>
      </c>
      <c r="F90" s="10">
        <v>42036</v>
      </c>
      <c r="G90" s="10">
        <v>44228</v>
      </c>
      <c r="H90" s="11">
        <v>7</v>
      </c>
      <c r="I90" s="20" t="s">
        <v>205</v>
      </c>
      <c r="J90" s="11" t="s">
        <v>207</v>
      </c>
      <c r="K90" s="11" t="s">
        <v>4827</v>
      </c>
      <c r="L90" s="11">
        <v>2</v>
      </c>
    </row>
    <row r="91" spans="1:12">
      <c r="A91" s="11" t="s">
        <v>25</v>
      </c>
      <c r="D91" s="11" t="s">
        <v>206</v>
      </c>
      <c r="E91" s="19" t="s">
        <v>287</v>
      </c>
      <c r="F91" s="10">
        <v>42036</v>
      </c>
      <c r="G91" s="10">
        <v>44228</v>
      </c>
      <c r="H91" s="11">
        <v>7</v>
      </c>
      <c r="I91" s="20" t="s">
        <v>205</v>
      </c>
      <c r="J91" s="11" t="s">
        <v>207</v>
      </c>
      <c r="K91" s="11" t="s">
        <v>4827</v>
      </c>
      <c r="L91" s="11">
        <v>2</v>
      </c>
    </row>
    <row r="92" spans="1:12">
      <c r="A92" s="11" t="s">
        <v>26</v>
      </c>
      <c r="D92" s="11" t="s">
        <v>206</v>
      </c>
      <c r="E92" s="19" t="s">
        <v>288</v>
      </c>
      <c r="F92" s="10">
        <v>42036</v>
      </c>
      <c r="G92" s="10">
        <v>44228</v>
      </c>
      <c r="H92" s="11">
        <v>7</v>
      </c>
      <c r="I92" s="20" t="s">
        <v>205</v>
      </c>
      <c r="J92" s="11" t="s">
        <v>207</v>
      </c>
      <c r="K92" s="11" t="s">
        <v>4827</v>
      </c>
      <c r="L92" s="11">
        <v>2</v>
      </c>
    </row>
    <row r="93" spans="1:12">
      <c r="A93" s="11" t="s">
        <v>27</v>
      </c>
      <c r="D93" s="11" t="s">
        <v>206</v>
      </c>
      <c r="E93" s="19" t="s">
        <v>289</v>
      </c>
      <c r="F93" s="10">
        <v>42036</v>
      </c>
      <c r="G93" s="10">
        <v>44228</v>
      </c>
      <c r="H93" s="11">
        <v>7</v>
      </c>
      <c r="I93" s="20" t="s">
        <v>205</v>
      </c>
      <c r="J93" s="11" t="s">
        <v>207</v>
      </c>
      <c r="K93" s="11" t="s">
        <v>4827</v>
      </c>
      <c r="L93" s="11">
        <v>2</v>
      </c>
    </row>
    <row r="94" spans="1:12">
      <c r="A94" s="11" t="s">
        <v>28</v>
      </c>
      <c r="D94" s="11" t="s">
        <v>206</v>
      </c>
      <c r="E94" s="19" t="s">
        <v>290</v>
      </c>
      <c r="F94" s="10">
        <v>42036</v>
      </c>
      <c r="G94" s="10">
        <v>44228</v>
      </c>
      <c r="H94" s="11">
        <v>7</v>
      </c>
      <c r="I94" s="20" t="s">
        <v>205</v>
      </c>
      <c r="J94" s="11" t="s">
        <v>207</v>
      </c>
      <c r="K94" s="11" t="s">
        <v>4827</v>
      </c>
      <c r="L94" s="11">
        <v>2</v>
      </c>
    </row>
    <row r="95" spans="1:12">
      <c r="A95" s="11" t="s">
        <v>29</v>
      </c>
      <c r="D95" s="11" t="s">
        <v>206</v>
      </c>
      <c r="E95" s="19" t="s">
        <v>291</v>
      </c>
      <c r="F95" s="10">
        <v>42036</v>
      </c>
      <c r="G95" s="10">
        <v>44228</v>
      </c>
      <c r="H95" s="11">
        <v>7</v>
      </c>
      <c r="I95" s="20" t="s">
        <v>205</v>
      </c>
      <c r="J95" s="11" t="s">
        <v>207</v>
      </c>
      <c r="K95" s="11" t="s">
        <v>4827</v>
      </c>
      <c r="L95" s="11">
        <v>2</v>
      </c>
    </row>
    <row r="96" spans="1:12">
      <c r="A96" s="11" t="s">
        <v>30</v>
      </c>
      <c r="D96" s="11" t="s">
        <v>206</v>
      </c>
      <c r="E96" s="19" t="s">
        <v>292</v>
      </c>
      <c r="F96" s="10">
        <v>42036</v>
      </c>
      <c r="G96" s="10">
        <v>44228</v>
      </c>
      <c r="H96" s="11">
        <v>7</v>
      </c>
      <c r="I96" s="20" t="s">
        <v>205</v>
      </c>
      <c r="J96" s="11" t="s">
        <v>207</v>
      </c>
      <c r="K96" s="11" t="s">
        <v>4827</v>
      </c>
      <c r="L96" s="11">
        <v>2</v>
      </c>
    </row>
    <row r="97" spans="1:12">
      <c r="A97" s="11" t="s">
        <v>31</v>
      </c>
      <c r="D97" s="11" t="s">
        <v>206</v>
      </c>
      <c r="E97" s="19" t="s">
        <v>293</v>
      </c>
      <c r="F97" s="10">
        <v>42036</v>
      </c>
      <c r="G97" s="10">
        <v>44228</v>
      </c>
      <c r="H97" s="11">
        <v>7</v>
      </c>
      <c r="I97" s="20" t="s">
        <v>205</v>
      </c>
      <c r="J97" s="11" t="s">
        <v>207</v>
      </c>
      <c r="K97" s="11" t="s">
        <v>4827</v>
      </c>
      <c r="L97" s="11">
        <v>2</v>
      </c>
    </row>
    <row r="98" spans="1:12">
      <c r="A98" s="11" t="s">
        <v>32</v>
      </c>
      <c r="D98" s="11" t="s">
        <v>206</v>
      </c>
      <c r="E98" s="19" t="s">
        <v>294</v>
      </c>
      <c r="F98" s="10">
        <v>42036</v>
      </c>
      <c r="G98" s="10">
        <v>44228</v>
      </c>
      <c r="H98" s="11">
        <v>7</v>
      </c>
      <c r="I98" s="20" t="s">
        <v>205</v>
      </c>
      <c r="J98" s="11" t="s">
        <v>207</v>
      </c>
      <c r="K98" s="11" t="s">
        <v>4827</v>
      </c>
      <c r="L98" s="11">
        <v>2</v>
      </c>
    </row>
    <row r="99" spans="1:12">
      <c r="A99" s="11" t="s">
        <v>33</v>
      </c>
      <c r="D99" s="11" t="s">
        <v>206</v>
      </c>
      <c r="E99" s="19" t="s">
        <v>295</v>
      </c>
      <c r="F99" s="10">
        <v>42036</v>
      </c>
      <c r="G99" s="10">
        <v>44228</v>
      </c>
      <c r="H99" s="11">
        <v>7</v>
      </c>
      <c r="I99" s="20" t="s">
        <v>205</v>
      </c>
      <c r="J99" s="11" t="s">
        <v>207</v>
      </c>
      <c r="K99" s="11" t="s">
        <v>4827</v>
      </c>
      <c r="L99" s="11">
        <v>2</v>
      </c>
    </row>
    <row r="100" spans="1:12">
      <c r="A100" s="11" t="s">
        <v>34</v>
      </c>
      <c r="D100" s="11" t="s">
        <v>206</v>
      </c>
      <c r="E100" s="19" t="s">
        <v>296</v>
      </c>
      <c r="F100" s="10">
        <v>42036</v>
      </c>
      <c r="G100" s="10">
        <v>44228</v>
      </c>
      <c r="H100" s="11">
        <v>7</v>
      </c>
      <c r="I100" s="20" t="s">
        <v>205</v>
      </c>
      <c r="J100" s="11" t="s">
        <v>207</v>
      </c>
      <c r="K100" s="11" t="s">
        <v>4827</v>
      </c>
      <c r="L100" s="11">
        <v>2</v>
      </c>
    </row>
    <row r="101" spans="1:12">
      <c r="A101" s="11" t="s">
        <v>35</v>
      </c>
      <c r="D101" s="11" t="s">
        <v>206</v>
      </c>
      <c r="E101" s="19" t="s">
        <v>297</v>
      </c>
      <c r="F101" s="10">
        <v>42036</v>
      </c>
      <c r="G101" s="10">
        <v>44228</v>
      </c>
      <c r="H101" s="11">
        <v>7</v>
      </c>
      <c r="I101" s="20" t="s">
        <v>205</v>
      </c>
      <c r="J101" s="11" t="s">
        <v>207</v>
      </c>
      <c r="K101" s="11" t="s">
        <v>4827</v>
      </c>
      <c r="L101" s="11">
        <v>2</v>
      </c>
    </row>
    <row r="102" spans="1:12">
      <c r="A102" s="11" t="s">
        <v>36</v>
      </c>
      <c r="D102" s="11" t="s">
        <v>206</v>
      </c>
      <c r="E102" s="19" t="s">
        <v>298</v>
      </c>
      <c r="F102" s="10">
        <v>42036</v>
      </c>
      <c r="G102" s="10">
        <v>44228</v>
      </c>
      <c r="H102" s="11">
        <v>7</v>
      </c>
      <c r="I102" s="20" t="s">
        <v>205</v>
      </c>
      <c r="J102" s="11" t="s">
        <v>207</v>
      </c>
      <c r="K102" s="11" t="s">
        <v>4827</v>
      </c>
      <c r="L102" s="11">
        <v>2</v>
      </c>
    </row>
    <row r="103" spans="1:12">
      <c r="A103" s="11" t="s">
        <v>37</v>
      </c>
      <c r="D103" s="11" t="s">
        <v>206</v>
      </c>
      <c r="E103" s="19" t="s">
        <v>299</v>
      </c>
      <c r="F103" s="10">
        <v>42036</v>
      </c>
      <c r="G103" s="10">
        <v>44228</v>
      </c>
      <c r="H103" s="11">
        <v>7</v>
      </c>
      <c r="I103" s="20" t="s">
        <v>205</v>
      </c>
      <c r="J103" s="11" t="s">
        <v>207</v>
      </c>
      <c r="K103" s="11" t="s">
        <v>4827</v>
      </c>
      <c r="L103" s="11">
        <v>2</v>
      </c>
    </row>
    <row r="104" spans="1:12">
      <c r="A104" s="11" t="s">
        <v>38</v>
      </c>
      <c r="D104" s="11" t="s">
        <v>206</v>
      </c>
      <c r="E104" s="19" t="s">
        <v>300</v>
      </c>
      <c r="F104" s="10">
        <v>42036</v>
      </c>
      <c r="G104" s="10">
        <v>44228</v>
      </c>
      <c r="H104" s="11">
        <v>7</v>
      </c>
      <c r="I104" s="20" t="s">
        <v>205</v>
      </c>
      <c r="J104" s="11" t="s">
        <v>207</v>
      </c>
      <c r="K104" s="11" t="s">
        <v>4827</v>
      </c>
      <c r="L104" s="11">
        <v>2</v>
      </c>
    </row>
    <row r="105" spans="1:12">
      <c r="A105" s="11" t="s">
        <v>39</v>
      </c>
      <c r="D105" s="11" t="s">
        <v>206</v>
      </c>
      <c r="E105" s="19" t="s">
        <v>301</v>
      </c>
      <c r="F105" s="10">
        <v>42036</v>
      </c>
      <c r="G105" s="10">
        <v>44228</v>
      </c>
      <c r="H105" s="11">
        <v>7</v>
      </c>
      <c r="I105" s="20" t="s">
        <v>205</v>
      </c>
      <c r="J105" s="11" t="s">
        <v>207</v>
      </c>
      <c r="K105" s="11" t="s">
        <v>4827</v>
      </c>
      <c r="L105" s="11">
        <v>2</v>
      </c>
    </row>
    <row r="106" spans="1:12">
      <c r="A106" s="11" t="s">
        <v>40</v>
      </c>
      <c r="D106" s="11" t="s">
        <v>206</v>
      </c>
      <c r="E106" s="19" t="s">
        <v>302</v>
      </c>
      <c r="F106" s="10">
        <v>42036</v>
      </c>
      <c r="G106" s="10">
        <v>44228</v>
      </c>
      <c r="H106" s="11">
        <v>7</v>
      </c>
      <c r="I106" s="20" t="s">
        <v>205</v>
      </c>
      <c r="J106" s="11" t="s">
        <v>207</v>
      </c>
      <c r="K106" s="11" t="s">
        <v>4827</v>
      </c>
      <c r="L106" s="11">
        <v>2</v>
      </c>
    </row>
    <row r="107" spans="1:12">
      <c r="A107" s="11" t="s">
        <v>41</v>
      </c>
      <c r="D107" s="11" t="s">
        <v>206</v>
      </c>
      <c r="E107" s="19" t="s">
        <v>303</v>
      </c>
      <c r="F107" s="10">
        <v>42036</v>
      </c>
      <c r="G107" s="10">
        <v>44228</v>
      </c>
      <c r="H107" s="11">
        <v>7</v>
      </c>
      <c r="I107" s="20" t="s">
        <v>205</v>
      </c>
      <c r="J107" s="11" t="s">
        <v>207</v>
      </c>
      <c r="K107" s="11" t="s">
        <v>4827</v>
      </c>
      <c r="L107" s="11">
        <v>2</v>
      </c>
    </row>
    <row r="108" spans="1:12">
      <c r="A108" s="11" t="s">
        <v>42</v>
      </c>
      <c r="D108" s="11" t="s">
        <v>206</v>
      </c>
      <c r="E108" s="19" t="s">
        <v>304</v>
      </c>
      <c r="F108" s="10">
        <v>42036</v>
      </c>
      <c r="G108" s="10">
        <v>44228</v>
      </c>
      <c r="H108" s="11">
        <v>7</v>
      </c>
      <c r="I108" s="20" t="s">
        <v>205</v>
      </c>
      <c r="J108" s="11" t="s">
        <v>207</v>
      </c>
      <c r="K108" s="11" t="s">
        <v>4827</v>
      </c>
      <c r="L108" s="11">
        <v>2</v>
      </c>
    </row>
    <row r="109" spans="1:12">
      <c r="A109" s="11" t="s">
        <v>43</v>
      </c>
      <c r="D109" s="11" t="s">
        <v>206</v>
      </c>
      <c r="E109" s="19" t="s">
        <v>305</v>
      </c>
      <c r="F109" s="10">
        <v>42036</v>
      </c>
      <c r="G109" s="10">
        <v>44228</v>
      </c>
      <c r="H109" s="11">
        <v>7</v>
      </c>
      <c r="I109" s="20" t="s">
        <v>205</v>
      </c>
      <c r="J109" s="11" t="s">
        <v>207</v>
      </c>
      <c r="K109" s="11" t="s">
        <v>4827</v>
      </c>
      <c r="L109" s="11">
        <v>2</v>
      </c>
    </row>
    <row r="110" spans="1:12">
      <c r="A110" s="11" t="s">
        <v>44</v>
      </c>
      <c r="D110" s="11" t="s">
        <v>206</v>
      </c>
      <c r="E110" s="19" t="s">
        <v>306</v>
      </c>
      <c r="F110" s="10">
        <v>42036</v>
      </c>
      <c r="G110" s="10">
        <v>44228</v>
      </c>
      <c r="H110" s="11">
        <v>7</v>
      </c>
      <c r="I110" s="20" t="s">
        <v>205</v>
      </c>
      <c r="J110" s="11" t="s">
        <v>207</v>
      </c>
      <c r="K110" s="11" t="s">
        <v>4827</v>
      </c>
      <c r="L110" s="11">
        <v>2</v>
      </c>
    </row>
    <row r="111" spans="1:12">
      <c r="A111" s="11" t="s">
        <v>45</v>
      </c>
      <c r="D111" s="11" t="s">
        <v>206</v>
      </c>
      <c r="E111" s="19" t="s">
        <v>307</v>
      </c>
      <c r="F111" s="10">
        <v>42036</v>
      </c>
      <c r="G111" s="10">
        <v>44228</v>
      </c>
      <c r="H111" s="11">
        <v>7</v>
      </c>
      <c r="I111" s="20" t="s">
        <v>205</v>
      </c>
      <c r="J111" s="11" t="s">
        <v>207</v>
      </c>
      <c r="K111" s="11" t="s">
        <v>4827</v>
      </c>
      <c r="L111" s="11">
        <v>2</v>
      </c>
    </row>
    <row r="112" spans="1:12">
      <c r="A112" s="11" t="s">
        <v>46</v>
      </c>
      <c r="D112" s="11" t="s">
        <v>206</v>
      </c>
      <c r="E112" s="19" t="s">
        <v>308</v>
      </c>
      <c r="F112" s="10">
        <v>42036</v>
      </c>
      <c r="G112" s="10">
        <v>44228</v>
      </c>
      <c r="H112" s="11">
        <v>7</v>
      </c>
      <c r="I112" s="20" t="s">
        <v>205</v>
      </c>
      <c r="J112" s="11" t="s">
        <v>207</v>
      </c>
      <c r="K112" s="11" t="s">
        <v>4827</v>
      </c>
      <c r="L112" s="11">
        <v>2</v>
      </c>
    </row>
    <row r="113" spans="1:12">
      <c r="A113" s="11" t="s">
        <v>47</v>
      </c>
      <c r="D113" s="11" t="s">
        <v>206</v>
      </c>
      <c r="E113" s="19" t="s">
        <v>309</v>
      </c>
      <c r="F113" s="10">
        <v>42036</v>
      </c>
      <c r="G113" s="10">
        <v>44228</v>
      </c>
      <c r="H113" s="11">
        <v>7</v>
      </c>
      <c r="I113" s="20" t="s">
        <v>205</v>
      </c>
      <c r="J113" s="11" t="s">
        <v>207</v>
      </c>
      <c r="K113" s="11" t="s">
        <v>4827</v>
      </c>
      <c r="L113" s="11">
        <v>2</v>
      </c>
    </row>
    <row r="114" spans="1:12">
      <c r="A114" s="11" t="s">
        <v>48</v>
      </c>
      <c r="D114" s="11" t="s">
        <v>206</v>
      </c>
      <c r="E114" s="19" t="s">
        <v>310</v>
      </c>
      <c r="F114" s="10">
        <v>42036</v>
      </c>
      <c r="G114" s="10">
        <v>44228</v>
      </c>
      <c r="H114" s="11">
        <v>7</v>
      </c>
      <c r="I114" s="20" t="s">
        <v>205</v>
      </c>
      <c r="J114" s="11" t="s">
        <v>207</v>
      </c>
      <c r="K114" s="11" t="s">
        <v>4827</v>
      </c>
      <c r="L114" s="11">
        <v>2</v>
      </c>
    </row>
    <row r="115" spans="1:12">
      <c r="A115" s="11" t="s">
        <v>49</v>
      </c>
      <c r="D115" s="11" t="s">
        <v>206</v>
      </c>
      <c r="E115" s="19" t="s">
        <v>311</v>
      </c>
      <c r="F115" s="10">
        <v>42036</v>
      </c>
      <c r="G115" s="10">
        <v>44228</v>
      </c>
      <c r="H115" s="11">
        <v>7</v>
      </c>
      <c r="I115" s="20" t="s">
        <v>205</v>
      </c>
      <c r="J115" s="11" t="s">
        <v>207</v>
      </c>
      <c r="K115" s="11" t="s">
        <v>4827</v>
      </c>
      <c r="L115" s="11">
        <v>2</v>
      </c>
    </row>
    <row r="116" spans="1:12">
      <c r="A116" s="11" t="s">
        <v>50</v>
      </c>
      <c r="D116" s="11" t="s">
        <v>206</v>
      </c>
      <c r="E116" s="19" t="s">
        <v>312</v>
      </c>
      <c r="F116" s="10">
        <v>42036</v>
      </c>
      <c r="G116" s="10">
        <v>44228</v>
      </c>
      <c r="H116" s="11">
        <v>7</v>
      </c>
      <c r="I116" s="20" t="s">
        <v>205</v>
      </c>
      <c r="J116" s="11" t="s">
        <v>207</v>
      </c>
      <c r="K116" s="11" t="s">
        <v>4827</v>
      </c>
      <c r="L116" s="11">
        <v>2</v>
      </c>
    </row>
    <row r="117" spans="1:12">
      <c r="A117" s="11" t="s">
        <v>51</v>
      </c>
      <c r="D117" s="11" t="s">
        <v>206</v>
      </c>
      <c r="E117" s="19" t="s">
        <v>313</v>
      </c>
      <c r="F117" s="10">
        <v>42036</v>
      </c>
      <c r="G117" s="10">
        <v>44228</v>
      </c>
      <c r="H117" s="11">
        <v>7</v>
      </c>
      <c r="I117" s="20" t="s">
        <v>205</v>
      </c>
      <c r="J117" s="11" t="s">
        <v>207</v>
      </c>
      <c r="K117" s="11" t="s">
        <v>4827</v>
      </c>
      <c r="L117" s="11">
        <v>2</v>
      </c>
    </row>
    <row r="118" spans="1:12">
      <c r="A118" s="11" t="s">
        <v>52</v>
      </c>
      <c r="D118" s="11" t="s">
        <v>206</v>
      </c>
      <c r="E118" s="19" t="s">
        <v>314</v>
      </c>
      <c r="F118" s="10">
        <v>42036</v>
      </c>
      <c r="G118" s="10">
        <v>44228</v>
      </c>
      <c r="H118" s="11">
        <v>7</v>
      </c>
      <c r="I118" s="20" t="s">
        <v>205</v>
      </c>
      <c r="J118" s="11" t="s">
        <v>207</v>
      </c>
      <c r="K118" s="11" t="s">
        <v>4827</v>
      </c>
      <c r="L118" s="11">
        <v>2</v>
      </c>
    </row>
    <row r="119" spans="1:12">
      <c r="A119" s="11" t="s">
        <v>53</v>
      </c>
      <c r="D119" s="11" t="s">
        <v>206</v>
      </c>
      <c r="E119" s="19" t="s">
        <v>315</v>
      </c>
      <c r="F119" s="10">
        <v>42036</v>
      </c>
      <c r="G119" s="10">
        <v>44228</v>
      </c>
      <c r="H119" s="11">
        <v>7</v>
      </c>
      <c r="I119" s="20" t="s">
        <v>205</v>
      </c>
      <c r="J119" s="11" t="s">
        <v>207</v>
      </c>
      <c r="K119" s="11" t="s">
        <v>4827</v>
      </c>
      <c r="L119" s="11">
        <v>2</v>
      </c>
    </row>
    <row r="120" spans="1:12">
      <c r="A120" s="11" t="s">
        <v>54</v>
      </c>
      <c r="D120" s="11" t="s">
        <v>206</v>
      </c>
      <c r="E120" s="19" t="s">
        <v>316</v>
      </c>
      <c r="F120" s="10">
        <v>42036</v>
      </c>
      <c r="G120" s="10">
        <v>44228</v>
      </c>
      <c r="H120" s="11">
        <v>7</v>
      </c>
      <c r="I120" s="20" t="s">
        <v>205</v>
      </c>
      <c r="J120" s="11" t="s">
        <v>207</v>
      </c>
      <c r="K120" s="11" t="s">
        <v>4827</v>
      </c>
      <c r="L120" s="11">
        <v>2</v>
      </c>
    </row>
    <row r="121" spans="1:12">
      <c r="A121" s="11" t="s">
        <v>55</v>
      </c>
      <c r="D121" s="11" t="s">
        <v>206</v>
      </c>
      <c r="E121" s="19" t="s">
        <v>317</v>
      </c>
      <c r="F121" s="10">
        <v>42036</v>
      </c>
      <c r="G121" s="10">
        <v>44228</v>
      </c>
      <c r="H121" s="11">
        <v>7</v>
      </c>
      <c r="I121" s="20" t="s">
        <v>205</v>
      </c>
      <c r="J121" s="11" t="s">
        <v>207</v>
      </c>
      <c r="K121" s="11" t="s">
        <v>4827</v>
      </c>
      <c r="L121" s="11">
        <v>2</v>
      </c>
    </row>
    <row r="122" spans="1:12">
      <c r="A122" s="11" t="s">
        <v>56</v>
      </c>
      <c r="D122" s="11" t="s">
        <v>206</v>
      </c>
      <c r="E122" s="19" t="s">
        <v>318</v>
      </c>
      <c r="F122" s="10">
        <v>42036</v>
      </c>
      <c r="G122" s="10">
        <v>44228</v>
      </c>
      <c r="H122" s="11">
        <v>7</v>
      </c>
      <c r="I122" s="20" t="s">
        <v>205</v>
      </c>
      <c r="J122" s="11" t="s">
        <v>207</v>
      </c>
      <c r="K122" s="11" t="s">
        <v>4827</v>
      </c>
      <c r="L122" s="11">
        <v>2</v>
      </c>
    </row>
    <row r="123" spans="1:12">
      <c r="A123" s="11" t="s">
        <v>57</v>
      </c>
      <c r="D123" s="11" t="s">
        <v>206</v>
      </c>
      <c r="E123" s="19" t="s">
        <v>319</v>
      </c>
      <c r="F123" s="10">
        <v>42036</v>
      </c>
      <c r="G123" s="10">
        <v>44228</v>
      </c>
      <c r="H123" s="11">
        <v>7</v>
      </c>
      <c r="I123" s="20" t="s">
        <v>205</v>
      </c>
      <c r="J123" s="11" t="s">
        <v>207</v>
      </c>
      <c r="K123" s="11" t="s">
        <v>4827</v>
      </c>
      <c r="L123" s="11">
        <v>2</v>
      </c>
    </row>
    <row r="124" spans="1:12">
      <c r="A124" s="11" t="s">
        <v>58</v>
      </c>
      <c r="D124" s="11" t="s">
        <v>206</v>
      </c>
      <c r="E124" s="19" t="s">
        <v>320</v>
      </c>
      <c r="F124" s="10">
        <v>42036</v>
      </c>
      <c r="G124" s="10">
        <v>44228</v>
      </c>
      <c r="H124" s="11">
        <v>7</v>
      </c>
      <c r="I124" s="20" t="s">
        <v>205</v>
      </c>
      <c r="J124" s="11" t="s">
        <v>207</v>
      </c>
      <c r="K124" s="11" t="s">
        <v>4827</v>
      </c>
      <c r="L124" s="11">
        <v>2</v>
      </c>
    </row>
    <row r="125" spans="1:12">
      <c r="A125" s="11" t="s">
        <v>59</v>
      </c>
      <c r="D125" s="11" t="s">
        <v>206</v>
      </c>
      <c r="E125" s="19" t="s">
        <v>321</v>
      </c>
      <c r="F125" s="10">
        <v>42036</v>
      </c>
      <c r="G125" s="10">
        <v>44228</v>
      </c>
      <c r="H125" s="11">
        <v>7</v>
      </c>
      <c r="I125" s="20" t="s">
        <v>205</v>
      </c>
      <c r="J125" s="11" t="s">
        <v>207</v>
      </c>
      <c r="K125" s="11" t="s">
        <v>4827</v>
      </c>
      <c r="L125" s="11">
        <v>2</v>
      </c>
    </row>
    <row r="126" spans="1:12">
      <c r="A126" s="11" t="s">
        <v>60</v>
      </c>
      <c r="D126" s="11" t="s">
        <v>206</v>
      </c>
      <c r="E126" s="19" t="s">
        <v>322</v>
      </c>
      <c r="F126" s="10">
        <v>42036</v>
      </c>
      <c r="G126" s="10">
        <v>44228</v>
      </c>
      <c r="H126" s="11">
        <v>7</v>
      </c>
      <c r="I126" s="20" t="s">
        <v>205</v>
      </c>
      <c r="J126" s="11" t="s">
        <v>207</v>
      </c>
      <c r="K126" s="11" t="s">
        <v>4827</v>
      </c>
      <c r="L126" s="11">
        <v>2</v>
      </c>
    </row>
    <row r="127" spans="1:12">
      <c r="A127" s="11" t="s">
        <v>61</v>
      </c>
      <c r="D127" s="11" t="s">
        <v>206</v>
      </c>
      <c r="E127" s="19" t="s">
        <v>323</v>
      </c>
      <c r="F127" s="10">
        <v>42036</v>
      </c>
      <c r="G127" s="10">
        <v>44228</v>
      </c>
      <c r="H127" s="11">
        <v>7</v>
      </c>
      <c r="I127" s="20" t="s">
        <v>205</v>
      </c>
      <c r="J127" s="11" t="s">
        <v>207</v>
      </c>
      <c r="K127" s="11" t="s">
        <v>4827</v>
      </c>
      <c r="L127" s="11">
        <v>2</v>
      </c>
    </row>
    <row r="128" spans="1:12">
      <c r="A128" s="11" t="s">
        <v>62</v>
      </c>
      <c r="D128" s="11" t="s">
        <v>206</v>
      </c>
      <c r="E128" s="19" t="s">
        <v>324</v>
      </c>
      <c r="F128" s="10">
        <v>42036</v>
      </c>
      <c r="G128" s="10">
        <v>44228</v>
      </c>
      <c r="H128" s="11">
        <v>7</v>
      </c>
      <c r="I128" s="20" t="s">
        <v>205</v>
      </c>
      <c r="J128" s="11" t="s">
        <v>207</v>
      </c>
      <c r="K128" s="11" t="s">
        <v>4827</v>
      </c>
      <c r="L128" s="11">
        <v>2</v>
      </c>
    </row>
    <row r="129" spans="1:12">
      <c r="A129" s="11" t="s">
        <v>63</v>
      </c>
      <c r="D129" s="11" t="s">
        <v>206</v>
      </c>
      <c r="E129" s="19" t="s">
        <v>325</v>
      </c>
      <c r="F129" s="10">
        <v>42036</v>
      </c>
      <c r="G129" s="10">
        <v>44228</v>
      </c>
      <c r="H129" s="11">
        <v>7</v>
      </c>
      <c r="I129" s="20" t="s">
        <v>205</v>
      </c>
      <c r="J129" s="11" t="s">
        <v>207</v>
      </c>
      <c r="K129" s="11" t="s">
        <v>4827</v>
      </c>
      <c r="L129" s="11">
        <v>2</v>
      </c>
    </row>
    <row r="130" spans="1:12">
      <c r="A130" s="11" t="s">
        <v>64</v>
      </c>
      <c r="D130" s="11" t="s">
        <v>206</v>
      </c>
      <c r="E130" s="19" t="s">
        <v>326</v>
      </c>
      <c r="F130" s="10">
        <v>42036</v>
      </c>
      <c r="G130" s="10">
        <v>44228</v>
      </c>
      <c r="H130" s="11">
        <v>7</v>
      </c>
      <c r="I130" s="20" t="s">
        <v>205</v>
      </c>
      <c r="J130" s="11" t="s">
        <v>207</v>
      </c>
      <c r="K130" s="11" t="s">
        <v>4827</v>
      </c>
      <c r="L130" s="11">
        <v>2</v>
      </c>
    </row>
    <row r="131" spans="1:12">
      <c r="A131" s="11" t="s">
        <v>65</v>
      </c>
      <c r="D131" s="11" t="s">
        <v>206</v>
      </c>
      <c r="E131" s="19" t="s">
        <v>327</v>
      </c>
      <c r="F131" s="10">
        <v>42036</v>
      </c>
      <c r="G131" s="10">
        <v>44228</v>
      </c>
      <c r="H131" s="11">
        <v>7</v>
      </c>
      <c r="I131" s="20" t="s">
        <v>205</v>
      </c>
      <c r="J131" s="11" t="s">
        <v>207</v>
      </c>
      <c r="K131" s="11" t="s">
        <v>4827</v>
      </c>
      <c r="L131" s="11">
        <v>2</v>
      </c>
    </row>
    <row r="132" spans="1:12">
      <c r="A132" s="11" t="s">
        <v>66</v>
      </c>
      <c r="D132" s="11" t="s">
        <v>206</v>
      </c>
      <c r="E132" s="19" t="s">
        <v>328</v>
      </c>
      <c r="F132" s="10">
        <v>42036</v>
      </c>
      <c r="G132" s="10">
        <v>44228</v>
      </c>
      <c r="H132" s="11">
        <v>7</v>
      </c>
      <c r="I132" s="20" t="s">
        <v>205</v>
      </c>
      <c r="J132" s="11" t="s">
        <v>207</v>
      </c>
      <c r="K132" s="11" t="s">
        <v>4827</v>
      </c>
      <c r="L132" s="11">
        <v>2</v>
      </c>
    </row>
    <row r="133" spans="1:12">
      <c r="A133" s="11" t="s">
        <v>67</v>
      </c>
      <c r="D133" s="11" t="s">
        <v>206</v>
      </c>
      <c r="E133" s="19" t="s">
        <v>329</v>
      </c>
      <c r="F133" s="10">
        <v>42036</v>
      </c>
      <c r="G133" s="10">
        <v>44228</v>
      </c>
      <c r="H133" s="11">
        <v>7</v>
      </c>
      <c r="I133" s="20" t="s">
        <v>205</v>
      </c>
      <c r="J133" s="11" t="s">
        <v>207</v>
      </c>
      <c r="K133" s="11" t="s">
        <v>4827</v>
      </c>
      <c r="L133" s="11">
        <v>2</v>
      </c>
    </row>
    <row r="134" spans="1:12">
      <c r="A134" s="11" t="s">
        <v>68</v>
      </c>
      <c r="D134" s="11" t="s">
        <v>206</v>
      </c>
      <c r="E134" s="19" t="s">
        <v>330</v>
      </c>
      <c r="F134" s="10">
        <v>42036</v>
      </c>
      <c r="G134" s="10">
        <v>44228</v>
      </c>
      <c r="H134" s="11">
        <v>7</v>
      </c>
      <c r="I134" s="20" t="s">
        <v>205</v>
      </c>
      <c r="J134" s="11" t="s">
        <v>207</v>
      </c>
      <c r="K134" s="11" t="s">
        <v>4827</v>
      </c>
      <c r="L134" s="11">
        <v>2</v>
      </c>
    </row>
    <row r="135" spans="1:12">
      <c r="A135" s="11" t="s">
        <v>69</v>
      </c>
      <c r="D135" s="11" t="s">
        <v>206</v>
      </c>
      <c r="E135" s="19" t="s">
        <v>331</v>
      </c>
      <c r="F135" s="10">
        <v>42036</v>
      </c>
      <c r="G135" s="10">
        <v>44228</v>
      </c>
      <c r="H135" s="11">
        <v>7</v>
      </c>
      <c r="I135" s="20" t="s">
        <v>205</v>
      </c>
      <c r="J135" s="11" t="s">
        <v>207</v>
      </c>
      <c r="K135" s="11" t="s">
        <v>4827</v>
      </c>
      <c r="L135" s="11">
        <v>2</v>
      </c>
    </row>
    <row r="136" spans="1:12">
      <c r="A136" s="11" t="s">
        <v>70</v>
      </c>
      <c r="D136" s="11" t="s">
        <v>206</v>
      </c>
      <c r="E136" s="19" t="s">
        <v>332</v>
      </c>
      <c r="F136" s="10">
        <v>42036</v>
      </c>
      <c r="G136" s="10">
        <v>44228</v>
      </c>
      <c r="H136" s="11">
        <v>7</v>
      </c>
      <c r="I136" s="20" t="s">
        <v>205</v>
      </c>
      <c r="J136" s="11" t="s">
        <v>207</v>
      </c>
      <c r="K136" s="11" t="s">
        <v>4827</v>
      </c>
      <c r="L136" s="11">
        <v>2</v>
      </c>
    </row>
    <row r="137" spans="1:12">
      <c r="A137" s="11" t="s">
        <v>71</v>
      </c>
      <c r="D137" s="11" t="s">
        <v>206</v>
      </c>
      <c r="E137" s="19" t="s">
        <v>333</v>
      </c>
      <c r="F137" s="10">
        <v>42036</v>
      </c>
      <c r="G137" s="10">
        <v>44228</v>
      </c>
      <c r="H137" s="11">
        <v>7</v>
      </c>
      <c r="I137" s="20" t="s">
        <v>205</v>
      </c>
      <c r="J137" s="11" t="s">
        <v>207</v>
      </c>
      <c r="K137" s="11" t="s">
        <v>4827</v>
      </c>
      <c r="L137" s="11">
        <v>2</v>
      </c>
    </row>
    <row r="138" spans="1:12">
      <c r="A138" s="11" t="s">
        <v>72</v>
      </c>
      <c r="D138" s="11" t="s">
        <v>206</v>
      </c>
      <c r="E138" s="19" t="s">
        <v>334</v>
      </c>
      <c r="F138" s="10">
        <v>42036</v>
      </c>
      <c r="G138" s="10">
        <v>44228</v>
      </c>
      <c r="H138" s="11">
        <v>7</v>
      </c>
      <c r="I138" s="20" t="s">
        <v>205</v>
      </c>
      <c r="J138" s="11" t="s">
        <v>207</v>
      </c>
      <c r="K138" s="11" t="s">
        <v>4827</v>
      </c>
      <c r="L138" s="11">
        <v>2</v>
      </c>
    </row>
    <row r="139" spans="1:12">
      <c r="A139" s="11" t="s">
        <v>73</v>
      </c>
      <c r="D139" s="11" t="s">
        <v>206</v>
      </c>
      <c r="E139" s="19" t="s">
        <v>335</v>
      </c>
      <c r="F139" s="10">
        <v>42036</v>
      </c>
      <c r="G139" s="10">
        <v>44228</v>
      </c>
      <c r="H139" s="11">
        <v>7</v>
      </c>
      <c r="I139" s="20" t="s">
        <v>205</v>
      </c>
      <c r="J139" s="11" t="s">
        <v>207</v>
      </c>
      <c r="K139" s="11" t="s">
        <v>4827</v>
      </c>
      <c r="L139" s="11">
        <v>2</v>
      </c>
    </row>
    <row r="140" spans="1:12">
      <c r="A140" s="11" t="s">
        <v>74</v>
      </c>
      <c r="D140" s="11" t="s">
        <v>206</v>
      </c>
      <c r="E140" s="19" t="s">
        <v>336</v>
      </c>
      <c r="F140" s="10">
        <v>42036</v>
      </c>
      <c r="G140" s="10">
        <v>44228</v>
      </c>
      <c r="H140" s="11">
        <v>7</v>
      </c>
      <c r="I140" s="20" t="s">
        <v>205</v>
      </c>
      <c r="J140" s="11" t="s">
        <v>207</v>
      </c>
      <c r="K140" s="11" t="s">
        <v>4827</v>
      </c>
      <c r="L140" s="11">
        <v>2</v>
      </c>
    </row>
    <row r="141" spans="1:12">
      <c r="A141" s="11" t="s">
        <v>75</v>
      </c>
      <c r="D141" s="11" t="s">
        <v>206</v>
      </c>
      <c r="E141" s="19" t="s">
        <v>337</v>
      </c>
      <c r="F141" s="10">
        <v>42036</v>
      </c>
      <c r="G141" s="10">
        <v>44228</v>
      </c>
      <c r="H141" s="11">
        <v>7</v>
      </c>
      <c r="I141" s="20" t="s">
        <v>205</v>
      </c>
      <c r="J141" s="11" t="s">
        <v>207</v>
      </c>
      <c r="K141" s="11" t="s">
        <v>4827</v>
      </c>
      <c r="L141" s="11">
        <v>2</v>
      </c>
    </row>
    <row r="142" spans="1:12">
      <c r="A142" s="11" t="s">
        <v>76</v>
      </c>
      <c r="D142" s="11" t="s">
        <v>206</v>
      </c>
      <c r="E142" s="19" t="s">
        <v>338</v>
      </c>
      <c r="F142" s="10">
        <v>42036</v>
      </c>
      <c r="G142" s="10">
        <v>44228</v>
      </c>
      <c r="H142" s="11">
        <v>7</v>
      </c>
      <c r="I142" s="20" t="s">
        <v>205</v>
      </c>
      <c r="J142" s="11" t="s">
        <v>207</v>
      </c>
      <c r="K142" s="11" t="s">
        <v>4827</v>
      </c>
      <c r="L142" s="11">
        <v>2</v>
      </c>
    </row>
    <row r="143" spans="1:12">
      <c r="A143" s="11" t="s">
        <v>77</v>
      </c>
      <c r="D143" s="11" t="s">
        <v>206</v>
      </c>
      <c r="E143" s="19" t="s">
        <v>339</v>
      </c>
      <c r="F143" s="10">
        <v>42036</v>
      </c>
      <c r="G143" s="10">
        <v>44228</v>
      </c>
      <c r="H143" s="11">
        <v>7</v>
      </c>
      <c r="I143" s="20" t="s">
        <v>205</v>
      </c>
      <c r="J143" s="11" t="s">
        <v>207</v>
      </c>
      <c r="K143" s="11" t="s">
        <v>4827</v>
      </c>
      <c r="L143" s="11">
        <v>2</v>
      </c>
    </row>
    <row r="144" spans="1:12">
      <c r="A144" s="11" t="s">
        <v>78</v>
      </c>
      <c r="D144" s="11" t="s">
        <v>206</v>
      </c>
      <c r="E144" s="19" t="s">
        <v>340</v>
      </c>
      <c r="F144" s="10">
        <v>42036</v>
      </c>
      <c r="G144" s="10">
        <v>44228</v>
      </c>
      <c r="H144" s="11">
        <v>7</v>
      </c>
      <c r="I144" s="20" t="s">
        <v>205</v>
      </c>
      <c r="J144" s="11" t="s">
        <v>207</v>
      </c>
      <c r="K144" s="11" t="s">
        <v>4827</v>
      </c>
      <c r="L144" s="11">
        <v>2</v>
      </c>
    </row>
    <row r="145" spans="1:12">
      <c r="A145" s="11" t="s">
        <v>79</v>
      </c>
      <c r="D145" s="11" t="s">
        <v>206</v>
      </c>
      <c r="E145" s="19" t="s">
        <v>341</v>
      </c>
      <c r="F145" s="10">
        <v>42036</v>
      </c>
      <c r="G145" s="10">
        <v>44228</v>
      </c>
      <c r="H145" s="11">
        <v>7</v>
      </c>
      <c r="I145" s="20" t="s">
        <v>205</v>
      </c>
      <c r="J145" s="11" t="s">
        <v>207</v>
      </c>
      <c r="K145" s="11" t="s">
        <v>4827</v>
      </c>
      <c r="L145" s="11">
        <v>2</v>
      </c>
    </row>
    <row r="146" spans="1:12">
      <c r="A146" s="11" t="s">
        <v>80</v>
      </c>
      <c r="D146" s="11" t="s">
        <v>206</v>
      </c>
      <c r="E146" s="19" t="s">
        <v>342</v>
      </c>
      <c r="F146" s="10">
        <v>42036</v>
      </c>
      <c r="G146" s="10">
        <v>44228</v>
      </c>
      <c r="H146" s="11">
        <v>7</v>
      </c>
      <c r="I146" s="20" t="s">
        <v>205</v>
      </c>
      <c r="J146" s="11" t="s">
        <v>207</v>
      </c>
      <c r="K146" s="11" t="s">
        <v>4827</v>
      </c>
      <c r="L146" s="11">
        <v>2</v>
      </c>
    </row>
    <row r="147" spans="1:12">
      <c r="A147" s="11" t="s">
        <v>81</v>
      </c>
      <c r="D147" s="11" t="s">
        <v>206</v>
      </c>
      <c r="E147" s="19" t="s">
        <v>343</v>
      </c>
      <c r="F147" s="10">
        <v>42036</v>
      </c>
      <c r="G147" s="10">
        <v>44228</v>
      </c>
      <c r="H147" s="11">
        <v>7</v>
      </c>
      <c r="I147" s="20" t="s">
        <v>205</v>
      </c>
      <c r="J147" s="11" t="s">
        <v>207</v>
      </c>
      <c r="K147" s="11" t="s">
        <v>4827</v>
      </c>
      <c r="L147" s="11">
        <v>2</v>
      </c>
    </row>
    <row r="148" spans="1:12">
      <c r="A148" s="11" t="s">
        <v>82</v>
      </c>
      <c r="D148" s="11" t="s">
        <v>206</v>
      </c>
      <c r="E148" s="19" t="s">
        <v>344</v>
      </c>
      <c r="F148" s="10">
        <v>42036</v>
      </c>
      <c r="G148" s="10">
        <v>44228</v>
      </c>
      <c r="H148" s="11">
        <v>7</v>
      </c>
      <c r="I148" s="20" t="s">
        <v>205</v>
      </c>
      <c r="J148" s="11" t="s">
        <v>207</v>
      </c>
      <c r="K148" s="11" t="s">
        <v>4827</v>
      </c>
      <c r="L148" s="11">
        <v>2</v>
      </c>
    </row>
    <row r="149" spans="1:12">
      <c r="A149" s="11" t="s">
        <v>83</v>
      </c>
      <c r="D149" s="11" t="s">
        <v>206</v>
      </c>
      <c r="E149" s="19" t="s">
        <v>345</v>
      </c>
      <c r="F149" s="10">
        <v>42036</v>
      </c>
      <c r="G149" s="10">
        <v>44228</v>
      </c>
      <c r="H149" s="11">
        <v>7</v>
      </c>
      <c r="I149" s="20" t="s">
        <v>205</v>
      </c>
      <c r="J149" s="11" t="s">
        <v>207</v>
      </c>
      <c r="K149" s="11" t="s">
        <v>4827</v>
      </c>
      <c r="L149" s="11">
        <v>2</v>
      </c>
    </row>
    <row r="150" spans="1:12">
      <c r="A150" s="11" t="s">
        <v>84</v>
      </c>
      <c r="D150" s="11" t="s">
        <v>206</v>
      </c>
      <c r="E150" s="19" t="s">
        <v>346</v>
      </c>
      <c r="F150" s="10">
        <v>42036</v>
      </c>
      <c r="G150" s="10">
        <v>44228</v>
      </c>
      <c r="H150" s="11">
        <v>7</v>
      </c>
      <c r="I150" s="20" t="s">
        <v>205</v>
      </c>
      <c r="J150" s="11" t="s">
        <v>207</v>
      </c>
      <c r="K150" s="11" t="s">
        <v>4827</v>
      </c>
      <c r="L150" s="11">
        <v>2</v>
      </c>
    </row>
    <row r="151" spans="1:12">
      <c r="A151" s="11" t="s">
        <v>85</v>
      </c>
      <c r="D151" s="11" t="s">
        <v>206</v>
      </c>
      <c r="E151" s="19" t="s">
        <v>347</v>
      </c>
      <c r="F151" s="10">
        <v>42036</v>
      </c>
      <c r="G151" s="10">
        <v>44228</v>
      </c>
      <c r="H151" s="11">
        <v>7</v>
      </c>
      <c r="I151" s="20" t="s">
        <v>205</v>
      </c>
      <c r="J151" s="11" t="s">
        <v>207</v>
      </c>
      <c r="K151" s="11" t="s">
        <v>4827</v>
      </c>
      <c r="L151" s="11">
        <v>2</v>
      </c>
    </row>
    <row r="152" spans="1:12">
      <c r="A152" s="11" t="s">
        <v>86</v>
      </c>
      <c r="D152" s="11" t="s">
        <v>206</v>
      </c>
      <c r="E152" s="19" t="s">
        <v>348</v>
      </c>
      <c r="F152" s="10">
        <v>42036</v>
      </c>
      <c r="G152" s="10">
        <v>44228</v>
      </c>
      <c r="H152" s="11">
        <v>7</v>
      </c>
      <c r="I152" s="20" t="s">
        <v>205</v>
      </c>
      <c r="J152" s="11" t="s">
        <v>207</v>
      </c>
      <c r="K152" s="11" t="s">
        <v>4827</v>
      </c>
      <c r="L152" s="11">
        <v>2</v>
      </c>
    </row>
    <row r="153" spans="1:12">
      <c r="A153" s="11" t="s">
        <v>87</v>
      </c>
      <c r="D153" s="11" t="s">
        <v>206</v>
      </c>
      <c r="E153" s="19" t="s">
        <v>349</v>
      </c>
      <c r="F153" s="10">
        <v>42036</v>
      </c>
      <c r="G153" s="10">
        <v>44228</v>
      </c>
      <c r="H153" s="11">
        <v>7</v>
      </c>
      <c r="I153" s="20" t="s">
        <v>205</v>
      </c>
      <c r="J153" s="11" t="s">
        <v>207</v>
      </c>
      <c r="K153" s="11" t="s">
        <v>4827</v>
      </c>
      <c r="L153" s="11">
        <v>2</v>
      </c>
    </row>
    <row r="154" spans="1:12">
      <c r="A154" s="11" t="s">
        <v>88</v>
      </c>
      <c r="D154" s="11" t="s">
        <v>206</v>
      </c>
      <c r="E154" s="19" t="s">
        <v>350</v>
      </c>
      <c r="F154" s="10">
        <v>42036</v>
      </c>
      <c r="G154" s="10">
        <v>44228</v>
      </c>
      <c r="H154" s="11">
        <v>7</v>
      </c>
      <c r="I154" s="20" t="s">
        <v>205</v>
      </c>
      <c r="J154" s="11" t="s">
        <v>207</v>
      </c>
      <c r="K154" s="11" t="s">
        <v>4827</v>
      </c>
      <c r="L154" s="11">
        <v>2</v>
      </c>
    </row>
    <row r="155" spans="1:12">
      <c r="A155" s="11" t="s">
        <v>89</v>
      </c>
      <c r="D155" s="11" t="s">
        <v>206</v>
      </c>
      <c r="E155" s="19" t="s">
        <v>351</v>
      </c>
      <c r="F155" s="10">
        <v>42036</v>
      </c>
      <c r="G155" s="10">
        <v>44228</v>
      </c>
      <c r="H155" s="11">
        <v>7</v>
      </c>
      <c r="I155" s="20" t="s">
        <v>205</v>
      </c>
      <c r="J155" s="11" t="s">
        <v>207</v>
      </c>
      <c r="K155" s="11" t="s">
        <v>4827</v>
      </c>
      <c r="L155" s="11">
        <v>2</v>
      </c>
    </row>
    <row r="156" spans="1:12">
      <c r="A156" s="11" t="s">
        <v>90</v>
      </c>
      <c r="D156" s="11" t="s">
        <v>206</v>
      </c>
      <c r="E156" s="19" t="s">
        <v>352</v>
      </c>
      <c r="F156" s="10">
        <v>42036</v>
      </c>
      <c r="G156" s="10">
        <v>44228</v>
      </c>
      <c r="H156" s="11">
        <v>7</v>
      </c>
      <c r="I156" s="20" t="s">
        <v>205</v>
      </c>
      <c r="J156" s="11" t="s">
        <v>207</v>
      </c>
      <c r="K156" s="11" t="s">
        <v>4827</v>
      </c>
      <c r="L156" s="11">
        <v>2</v>
      </c>
    </row>
    <row r="157" spans="1:12">
      <c r="A157" s="11" t="s">
        <v>91</v>
      </c>
      <c r="D157" s="11" t="s">
        <v>206</v>
      </c>
      <c r="E157" s="19" t="s">
        <v>353</v>
      </c>
      <c r="F157" s="10">
        <v>42036</v>
      </c>
      <c r="G157" s="10">
        <v>44228</v>
      </c>
      <c r="H157" s="11">
        <v>7</v>
      </c>
      <c r="I157" s="20" t="s">
        <v>205</v>
      </c>
      <c r="J157" s="11" t="s">
        <v>207</v>
      </c>
      <c r="K157" s="11" t="s">
        <v>4827</v>
      </c>
      <c r="L157" s="11">
        <v>2</v>
      </c>
    </row>
    <row r="158" spans="1:12">
      <c r="A158" s="11" t="s">
        <v>92</v>
      </c>
      <c r="D158" s="11" t="s">
        <v>206</v>
      </c>
      <c r="E158" s="19" t="s">
        <v>354</v>
      </c>
      <c r="F158" s="10">
        <v>42036</v>
      </c>
      <c r="G158" s="10">
        <v>44228</v>
      </c>
      <c r="H158" s="11">
        <v>7</v>
      </c>
      <c r="I158" s="20" t="s">
        <v>205</v>
      </c>
      <c r="J158" s="11" t="s">
        <v>207</v>
      </c>
      <c r="K158" s="11" t="s">
        <v>4827</v>
      </c>
      <c r="L158" s="11">
        <v>2</v>
      </c>
    </row>
    <row r="159" spans="1:12">
      <c r="A159" s="11" t="s">
        <v>93</v>
      </c>
      <c r="D159" s="11" t="s">
        <v>206</v>
      </c>
      <c r="E159" s="19" t="s">
        <v>355</v>
      </c>
      <c r="F159" s="10">
        <v>42036</v>
      </c>
      <c r="G159" s="10">
        <v>44228</v>
      </c>
      <c r="H159" s="11">
        <v>7</v>
      </c>
      <c r="I159" s="20" t="s">
        <v>205</v>
      </c>
      <c r="J159" s="11" t="s">
        <v>207</v>
      </c>
      <c r="K159" s="11" t="s">
        <v>4827</v>
      </c>
      <c r="L159" s="11">
        <v>2</v>
      </c>
    </row>
    <row r="160" spans="1:12">
      <c r="A160" s="11" t="s">
        <v>94</v>
      </c>
      <c r="D160" s="11" t="s">
        <v>206</v>
      </c>
      <c r="E160" s="19" t="s">
        <v>356</v>
      </c>
      <c r="F160" s="10">
        <v>42036</v>
      </c>
      <c r="G160" s="10">
        <v>44228</v>
      </c>
      <c r="H160" s="11">
        <v>7</v>
      </c>
      <c r="I160" s="20" t="s">
        <v>205</v>
      </c>
      <c r="J160" s="11" t="s">
        <v>207</v>
      </c>
      <c r="K160" s="11" t="s">
        <v>4827</v>
      </c>
      <c r="L160" s="11">
        <v>2</v>
      </c>
    </row>
    <row r="161" spans="1:12">
      <c r="A161" s="11" t="s">
        <v>95</v>
      </c>
      <c r="D161" s="11" t="s">
        <v>206</v>
      </c>
      <c r="E161" s="19" t="s">
        <v>357</v>
      </c>
      <c r="F161" s="10">
        <v>42036</v>
      </c>
      <c r="G161" s="10">
        <v>44228</v>
      </c>
      <c r="H161" s="11">
        <v>7</v>
      </c>
      <c r="I161" s="20" t="s">
        <v>205</v>
      </c>
      <c r="J161" s="11" t="s">
        <v>207</v>
      </c>
      <c r="K161" s="11" t="s">
        <v>4827</v>
      </c>
      <c r="L161" s="11">
        <v>2</v>
      </c>
    </row>
    <row r="162" spans="1:12">
      <c r="A162" s="11" t="s">
        <v>96</v>
      </c>
      <c r="D162" s="11" t="s">
        <v>206</v>
      </c>
      <c r="E162" s="19" t="s">
        <v>358</v>
      </c>
      <c r="F162" s="10">
        <v>42036</v>
      </c>
      <c r="G162" s="10">
        <v>44228</v>
      </c>
      <c r="H162" s="11">
        <v>7</v>
      </c>
      <c r="I162" s="20" t="s">
        <v>205</v>
      </c>
      <c r="J162" s="11" t="s">
        <v>207</v>
      </c>
      <c r="K162" s="11" t="s">
        <v>4827</v>
      </c>
      <c r="L162" s="11">
        <v>2</v>
      </c>
    </row>
    <row r="163" spans="1:12">
      <c r="A163" s="11" t="s">
        <v>97</v>
      </c>
      <c r="D163" s="11" t="s">
        <v>206</v>
      </c>
      <c r="E163" s="19" t="s">
        <v>359</v>
      </c>
      <c r="F163" s="10">
        <v>42036</v>
      </c>
      <c r="G163" s="10">
        <v>44228</v>
      </c>
      <c r="H163" s="11">
        <v>7</v>
      </c>
      <c r="I163" s="20" t="s">
        <v>205</v>
      </c>
      <c r="J163" s="11" t="s">
        <v>207</v>
      </c>
      <c r="K163" s="11" t="s">
        <v>4827</v>
      </c>
      <c r="L163" s="11">
        <v>2</v>
      </c>
    </row>
    <row r="164" spans="1:12">
      <c r="A164" s="11" t="s">
        <v>98</v>
      </c>
      <c r="D164" s="11" t="s">
        <v>206</v>
      </c>
      <c r="E164" s="19" t="s">
        <v>360</v>
      </c>
      <c r="F164" s="10">
        <v>42036</v>
      </c>
      <c r="G164" s="10">
        <v>44228</v>
      </c>
      <c r="H164" s="11">
        <v>7</v>
      </c>
      <c r="I164" s="20" t="s">
        <v>205</v>
      </c>
      <c r="J164" s="11" t="s">
        <v>207</v>
      </c>
      <c r="K164" s="11" t="s">
        <v>4827</v>
      </c>
      <c r="L164" s="11">
        <v>2</v>
      </c>
    </row>
    <row r="165" spans="1:12">
      <c r="A165" s="11" t="s">
        <v>99</v>
      </c>
      <c r="D165" s="11" t="s">
        <v>206</v>
      </c>
      <c r="E165" s="19" t="s">
        <v>361</v>
      </c>
      <c r="F165" s="10">
        <v>42036</v>
      </c>
      <c r="G165" s="10">
        <v>44228</v>
      </c>
      <c r="H165" s="11">
        <v>7</v>
      </c>
      <c r="I165" s="20" t="s">
        <v>205</v>
      </c>
      <c r="J165" s="11" t="s">
        <v>207</v>
      </c>
      <c r="K165" s="11" t="s">
        <v>4827</v>
      </c>
      <c r="L165" s="11">
        <v>2</v>
      </c>
    </row>
    <row r="166" spans="1:12">
      <c r="A166" s="11" t="s">
        <v>100</v>
      </c>
      <c r="D166" s="11" t="s">
        <v>206</v>
      </c>
      <c r="E166" s="19" t="s">
        <v>362</v>
      </c>
      <c r="F166" s="10">
        <v>42036</v>
      </c>
      <c r="G166" s="10">
        <v>44228</v>
      </c>
      <c r="H166" s="11">
        <v>7</v>
      </c>
      <c r="I166" s="20" t="s">
        <v>205</v>
      </c>
      <c r="J166" s="11" t="s">
        <v>207</v>
      </c>
      <c r="K166" s="11" t="s">
        <v>4827</v>
      </c>
      <c r="L166" s="11">
        <v>2</v>
      </c>
    </row>
    <row r="167" spans="1:12">
      <c r="A167" s="11" t="s">
        <v>101</v>
      </c>
      <c r="D167" s="11" t="s">
        <v>206</v>
      </c>
      <c r="E167" s="19" t="s">
        <v>363</v>
      </c>
      <c r="F167" s="10">
        <v>42036</v>
      </c>
      <c r="G167" s="10">
        <v>44228</v>
      </c>
      <c r="H167" s="11">
        <v>7</v>
      </c>
      <c r="I167" s="20" t="s">
        <v>205</v>
      </c>
      <c r="J167" s="11" t="s">
        <v>207</v>
      </c>
      <c r="K167" s="11" t="s">
        <v>4827</v>
      </c>
      <c r="L167" s="11">
        <v>2</v>
      </c>
    </row>
    <row r="168" spans="1:12">
      <c r="A168" s="11" t="s">
        <v>102</v>
      </c>
      <c r="D168" s="11" t="s">
        <v>206</v>
      </c>
      <c r="E168" s="19" t="s">
        <v>364</v>
      </c>
      <c r="F168" s="10">
        <v>42036</v>
      </c>
      <c r="G168" s="10">
        <v>44228</v>
      </c>
      <c r="H168" s="11">
        <v>7</v>
      </c>
      <c r="I168" s="20" t="s">
        <v>205</v>
      </c>
      <c r="J168" s="11" t="s">
        <v>207</v>
      </c>
      <c r="K168" s="11" t="s">
        <v>4827</v>
      </c>
      <c r="L168" s="11">
        <v>2</v>
      </c>
    </row>
    <row r="169" spans="1:12">
      <c r="A169" s="11" t="s">
        <v>103</v>
      </c>
      <c r="D169" s="11" t="s">
        <v>206</v>
      </c>
      <c r="E169" s="19" t="s">
        <v>365</v>
      </c>
      <c r="F169" s="10">
        <v>42036</v>
      </c>
      <c r="G169" s="10">
        <v>44228</v>
      </c>
      <c r="H169" s="11">
        <v>7</v>
      </c>
      <c r="I169" s="20" t="s">
        <v>205</v>
      </c>
      <c r="J169" s="11" t="s">
        <v>207</v>
      </c>
      <c r="K169" s="11" t="s">
        <v>4827</v>
      </c>
      <c r="L169" s="11">
        <v>2</v>
      </c>
    </row>
    <row r="170" spans="1:12">
      <c r="A170" s="11" t="s">
        <v>104</v>
      </c>
      <c r="D170" s="11" t="s">
        <v>206</v>
      </c>
      <c r="E170" s="19" t="s">
        <v>366</v>
      </c>
      <c r="F170" s="10">
        <v>42036</v>
      </c>
      <c r="G170" s="10">
        <v>44228</v>
      </c>
      <c r="H170" s="11">
        <v>7</v>
      </c>
      <c r="I170" s="20" t="s">
        <v>205</v>
      </c>
      <c r="J170" s="11" t="s">
        <v>207</v>
      </c>
      <c r="K170" s="11" t="s">
        <v>4827</v>
      </c>
      <c r="L170" s="11">
        <v>2</v>
      </c>
    </row>
    <row r="171" spans="1:12">
      <c r="A171" s="11" t="s">
        <v>105</v>
      </c>
      <c r="D171" s="11" t="s">
        <v>206</v>
      </c>
      <c r="E171" s="19" t="s">
        <v>367</v>
      </c>
      <c r="F171" s="10">
        <v>42036</v>
      </c>
      <c r="G171" s="10">
        <v>44228</v>
      </c>
      <c r="H171" s="11">
        <v>7</v>
      </c>
      <c r="I171" s="20" t="s">
        <v>205</v>
      </c>
      <c r="J171" s="11" t="s">
        <v>207</v>
      </c>
      <c r="K171" s="11" t="s">
        <v>4827</v>
      </c>
      <c r="L171" s="11">
        <v>2</v>
      </c>
    </row>
    <row r="172" spans="1:12">
      <c r="A172" s="11" t="s">
        <v>106</v>
      </c>
      <c r="D172" s="11" t="s">
        <v>206</v>
      </c>
      <c r="E172" s="19" t="s">
        <v>368</v>
      </c>
      <c r="F172" s="10">
        <v>42036</v>
      </c>
      <c r="G172" s="10">
        <v>44228</v>
      </c>
      <c r="H172" s="11">
        <v>7</v>
      </c>
      <c r="I172" s="20" t="s">
        <v>205</v>
      </c>
      <c r="J172" s="11" t="s">
        <v>207</v>
      </c>
      <c r="K172" s="11" t="s">
        <v>4827</v>
      </c>
      <c r="L172" s="11">
        <v>2</v>
      </c>
    </row>
    <row r="173" spans="1:12">
      <c r="A173" s="11" t="s">
        <v>107</v>
      </c>
      <c r="D173" s="11" t="s">
        <v>206</v>
      </c>
      <c r="E173" s="19" t="s">
        <v>369</v>
      </c>
      <c r="F173" s="10">
        <v>42036</v>
      </c>
      <c r="G173" s="10">
        <v>44228</v>
      </c>
      <c r="H173" s="11">
        <v>7</v>
      </c>
      <c r="I173" s="20" t="s">
        <v>205</v>
      </c>
      <c r="J173" s="11" t="s">
        <v>207</v>
      </c>
      <c r="K173" s="11" t="s">
        <v>4827</v>
      </c>
      <c r="L173" s="11">
        <v>2</v>
      </c>
    </row>
    <row r="174" spans="1:12">
      <c r="A174" s="11" t="s">
        <v>108</v>
      </c>
      <c r="D174" s="11" t="s">
        <v>206</v>
      </c>
      <c r="E174" s="19" t="s">
        <v>370</v>
      </c>
      <c r="F174" s="10">
        <v>42036</v>
      </c>
      <c r="G174" s="10">
        <v>44228</v>
      </c>
      <c r="H174" s="11">
        <v>7</v>
      </c>
      <c r="I174" s="20" t="s">
        <v>205</v>
      </c>
      <c r="J174" s="11" t="s">
        <v>207</v>
      </c>
      <c r="K174" s="11" t="s">
        <v>4827</v>
      </c>
      <c r="L174" s="11">
        <v>2</v>
      </c>
    </row>
    <row r="175" spans="1:12">
      <c r="A175" s="11" t="s">
        <v>109</v>
      </c>
      <c r="D175" s="11" t="s">
        <v>206</v>
      </c>
      <c r="E175" s="19" t="s">
        <v>371</v>
      </c>
      <c r="F175" s="10">
        <v>42036</v>
      </c>
      <c r="G175" s="10">
        <v>44228</v>
      </c>
      <c r="H175" s="11">
        <v>7</v>
      </c>
      <c r="I175" s="20" t="s">
        <v>205</v>
      </c>
      <c r="J175" s="11" t="s">
        <v>207</v>
      </c>
      <c r="K175" s="11" t="s">
        <v>4827</v>
      </c>
      <c r="L175" s="11">
        <v>2</v>
      </c>
    </row>
    <row r="176" spans="1:12">
      <c r="A176" s="11" t="s">
        <v>110</v>
      </c>
      <c r="D176" s="11" t="s">
        <v>206</v>
      </c>
      <c r="E176" s="19" t="s">
        <v>372</v>
      </c>
      <c r="F176" s="10">
        <v>42036</v>
      </c>
      <c r="G176" s="10">
        <v>44228</v>
      </c>
      <c r="H176" s="11">
        <v>7</v>
      </c>
      <c r="I176" s="20" t="s">
        <v>205</v>
      </c>
      <c r="J176" s="11" t="s">
        <v>207</v>
      </c>
      <c r="K176" s="11" t="s">
        <v>4827</v>
      </c>
      <c r="L176" s="11">
        <v>2</v>
      </c>
    </row>
    <row r="177" spans="1:12">
      <c r="A177" s="11" t="s">
        <v>111</v>
      </c>
      <c r="D177" s="11" t="s">
        <v>206</v>
      </c>
      <c r="E177" s="19" t="s">
        <v>373</v>
      </c>
      <c r="F177" s="10">
        <v>42036</v>
      </c>
      <c r="G177" s="10">
        <v>44228</v>
      </c>
      <c r="H177" s="11">
        <v>7</v>
      </c>
      <c r="I177" s="20" t="s">
        <v>205</v>
      </c>
      <c r="J177" s="11" t="s">
        <v>207</v>
      </c>
      <c r="K177" s="11" t="s">
        <v>4827</v>
      </c>
      <c r="L177" s="11">
        <v>2</v>
      </c>
    </row>
    <row r="178" spans="1:12">
      <c r="A178" s="11" t="s">
        <v>112</v>
      </c>
      <c r="D178" s="11" t="s">
        <v>206</v>
      </c>
      <c r="E178" s="19" t="s">
        <v>374</v>
      </c>
      <c r="F178" s="10">
        <v>42036</v>
      </c>
      <c r="G178" s="10">
        <v>44228</v>
      </c>
      <c r="H178" s="11">
        <v>7</v>
      </c>
      <c r="I178" s="20" t="s">
        <v>205</v>
      </c>
      <c r="J178" s="11" t="s">
        <v>207</v>
      </c>
      <c r="K178" s="11" t="s">
        <v>4827</v>
      </c>
      <c r="L178" s="11">
        <v>2</v>
      </c>
    </row>
    <row r="179" spans="1:12">
      <c r="A179" s="11" t="s">
        <v>113</v>
      </c>
      <c r="D179" s="11" t="s">
        <v>206</v>
      </c>
      <c r="E179" s="19" t="s">
        <v>375</v>
      </c>
      <c r="F179" s="10">
        <v>42036</v>
      </c>
      <c r="G179" s="10">
        <v>44228</v>
      </c>
      <c r="H179" s="11">
        <v>7</v>
      </c>
      <c r="I179" s="20" t="s">
        <v>205</v>
      </c>
      <c r="J179" s="11" t="s">
        <v>207</v>
      </c>
      <c r="K179" s="11" t="s">
        <v>4827</v>
      </c>
      <c r="L179" s="11">
        <v>2</v>
      </c>
    </row>
    <row r="180" spans="1:12">
      <c r="A180" s="11" t="s">
        <v>114</v>
      </c>
      <c r="D180" s="11" t="s">
        <v>206</v>
      </c>
      <c r="E180" s="19" t="s">
        <v>376</v>
      </c>
      <c r="F180" s="10">
        <v>42036</v>
      </c>
      <c r="G180" s="10">
        <v>44228</v>
      </c>
      <c r="H180" s="11">
        <v>7</v>
      </c>
      <c r="I180" s="20" t="s">
        <v>205</v>
      </c>
      <c r="J180" s="11" t="s">
        <v>207</v>
      </c>
      <c r="K180" s="11" t="s">
        <v>4827</v>
      </c>
      <c r="L180" s="11">
        <v>2</v>
      </c>
    </row>
    <row r="181" spans="1:12">
      <c r="A181" s="11" t="s">
        <v>115</v>
      </c>
      <c r="D181" s="11" t="s">
        <v>206</v>
      </c>
      <c r="E181" s="19" t="s">
        <v>377</v>
      </c>
      <c r="F181" s="10">
        <v>42036</v>
      </c>
      <c r="G181" s="10">
        <v>44228</v>
      </c>
      <c r="H181" s="11">
        <v>7</v>
      </c>
      <c r="I181" s="20" t="s">
        <v>205</v>
      </c>
      <c r="J181" s="11" t="s">
        <v>207</v>
      </c>
      <c r="K181" s="11" t="s">
        <v>4827</v>
      </c>
      <c r="L181" s="11">
        <v>2</v>
      </c>
    </row>
    <row r="182" spans="1:12">
      <c r="A182" s="11" t="s">
        <v>116</v>
      </c>
      <c r="D182" s="11" t="s">
        <v>206</v>
      </c>
      <c r="E182" s="19" t="s">
        <v>378</v>
      </c>
      <c r="F182" s="10">
        <v>42036</v>
      </c>
      <c r="G182" s="10">
        <v>44228</v>
      </c>
      <c r="H182" s="11">
        <v>7</v>
      </c>
      <c r="I182" s="20" t="s">
        <v>205</v>
      </c>
      <c r="J182" s="11" t="s">
        <v>207</v>
      </c>
      <c r="K182" s="11" t="s">
        <v>4827</v>
      </c>
      <c r="L182" s="11">
        <v>2</v>
      </c>
    </row>
    <row r="183" spans="1:12">
      <c r="A183" s="11" t="s">
        <v>117</v>
      </c>
      <c r="D183" s="11" t="s">
        <v>206</v>
      </c>
      <c r="E183" s="19" t="s">
        <v>379</v>
      </c>
      <c r="F183" s="10">
        <v>42036</v>
      </c>
      <c r="G183" s="10">
        <v>44228</v>
      </c>
      <c r="H183" s="11">
        <v>7</v>
      </c>
      <c r="I183" s="20" t="s">
        <v>205</v>
      </c>
      <c r="J183" s="11" t="s">
        <v>207</v>
      </c>
      <c r="K183" s="11" t="s">
        <v>4827</v>
      </c>
      <c r="L183" s="11">
        <v>2</v>
      </c>
    </row>
    <row r="184" spans="1:12">
      <c r="A184" s="11" t="s">
        <v>118</v>
      </c>
      <c r="D184" s="11" t="s">
        <v>206</v>
      </c>
      <c r="E184" s="19" t="s">
        <v>380</v>
      </c>
      <c r="F184" s="10">
        <v>42036</v>
      </c>
      <c r="G184" s="10">
        <v>44228</v>
      </c>
      <c r="H184" s="11">
        <v>7</v>
      </c>
      <c r="I184" s="20" t="s">
        <v>205</v>
      </c>
      <c r="J184" s="11" t="s">
        <v>207</v>
      </c>
      <c r="K184" s="11" t="s">
        <v>4827</v>
      </c>
      <c r="L184" s="11">
        <v>2</v>
      </c>
    </row>
    <row r="185" spans="1:12">
      <c r="A185" s="11" t="s">
        <v>119</v>
      </c>
      <c r="D185" s="11" t="s">
        <v>206</v>
      </c>
      <c r="E185" s="19" t="s">
        <v>381</v>
      </c>
      <c r="F185" s="10">
        <v>42036</v>
      </c>
      <c r="G185" s="10">
        <v>44228</v>
      </c>
      <c r="H185" s="11">
        <v>7</v>
      </c>
      <c r="I185" s="20" t="s">
        <v>205</v>
      </c>
      <c r="J185" s="11" t="s">
        <v>207</v>
      </c>
      <c r="K185" s="11" t="s">
        <v>4827</v>
      </c>
      <c r="L185" s="11">
        <v>2</v>
      </c>
    </row>
    <row r="186" spans="1:12">
      <c r="A186" s="11" t="s">
        <v>120</v>
      </c>
      <c r="D186" s="11" t="s">
        <v>206</v>
      </c>
      <c r="E186" s="19" t="s">
        <v>382</v>
      </c>
      <c r="F186" s="10">
        <v>42036</v>
      </c>
      <c r="G186" s="10">
        <v>44228</v>
      </c>
      <c r="H186" s="11">
        <v>7</v>
      </c>
      <c r="I186" s="20" t="s">
        <v>205</v>
      </c>
      <c r="J186" s="11" t="s">
        <v>207</v>
      </c>
      <c r="K186" s="11" t="s">
        <v>4827</v>
      </c>
      <c r="L186" s="11">
        <v>2</v>
      </c>
    </row>
    <row r="187" spans="1:12">
      <c r="A187" s="11" t="s">
        <v>121</v>
      </c>
      <c r="D187" s="11" t="s">
        <v>206</v>
      </c>
      <c r="E187" s="19" t="s">
        <v>383</v>
      </c>
      <c r="F187" s="10">
        <v>42036</v>
      </c>
      <c r="G187" s="10">
        <v>44228</v>
      </c>
      <c r="H187" s="11">
        <v>7</v>
      </c>
      <c r="I187" s="20" t="s">
        <v>205</v>
      </c>
      <c r="J187" s="11" t="s">
        <v>207</v>
      </c>
      <c r="K187" s="11" t="s">
        <v>4827</v>
      </c>
      <c r="L187" s="11">
        <v>2</v>
      </c>
    </row>
    <row r="188" spans="1:12">
      <c r="A188" s="11" t="s">
        <v>122</v>
      </c>
      <c r="D188" s="11" t="s">
        <v>206</v>
      </c>
      <c r="E188" s="19" t="s">
        <v>384</v>
      </c>
      <c r="F188" s="10">
        <v>42036</v>
      </c>
      <c r="G188" s="10">
        <v>44228</v>
      </c>
      <c r="H188" s="11">
        <v>7</v>
      </c>
      <c r="I188" s="20" t="s">
        <v>205</v>
      </c>
      <c r="J188" s="11" t="s">
        <v>207</v>
      </c>
      <c r="K188" s="11" t="s">
        <v>4827</v>
      </c>
      <c r="L188" s="11">
        <v>2</v>
      </c>
    </row>
    <row r="189" spans="1:12">
      <c r="A189" s="11" t="s">
        <v>123</v>
      </c>
      <c r="D189" s="11" t="s">
        <v>206</v>
      </c>
      <c r="E189" s="19" t="s">
        <v>385</v>
      </c>
      <c r="F189" s="10">
        <v>42036</v>
      </c>
      <c r="G189" s="10">
        <v>44228</v>
      </c>
      <c r="H189" s="11">
        <v>7</v>
      </c>
      <c r="I189" s="20" t="s">
        <v>205</v>
      </c>
      <c r="J189" s="11" t="s">
        <v>207</v>
      </c>
      <c r="K189" s="11" t="s">
        <v>4827</v>
      </c>
      <c r="L189" s="11">
        <v>2</v>
      </c>
    </row>
    <row r="190" spans="1:12">
      <c r="A190" s="11" t="s">
        <v>124</v>
      </c>
      <c r="D190" s="11" t="s">
        <v>206</v>
      </c>
      <c r="E190" s="19" t="s">
        <v>386</v>
      </c>
      <c r="F190" s="10">
        <v>42036</v>
      </c>
      <c r="G190" s="10">
        <v>44228</v>
      </c>
      <c r="H190" s="11">
        <v>7</v>
      </c>
      <c r="I190" s="20" t="s">
        <v>205</v>
      </c>
      <c r="J190" s="11" t="s">
        <v>207</v>
      </c>
      <c r="K190" s="11" t="s">
        <v>4827</v>
      </c>
      <c r="L190" s="11">
        <v>2</v>
      </c>
    </row>
    <row r="191" spans="1:12">
      <c r="A191" s="11" t="s">
        <v>125</v>
      </c>
      <c r="D191" s="11" t="s">
        <v>206</v>
      </c>
      <c r="E191" s="19" t="s">
        <v>387</v>
      </c>
      <c r="F191" s="10">
        <v>42036</v>
      </c>
      <c r="G191" s="10">
        <v>44228</v>
      </c>
      <c r="H191" s="11">
        <v>7</v>
      </c>
      <c r="I191" s="20" t="s">
        <v>205</v>
      </c>
      <c r="J191" s="11" t="s">
        <v>207</v>
      </c>
      <c r="K191" s="11" t="s">
        <v>4827</v>
      </c>
      <c r="L191" s="11">
        <v>2</v>
      </c>
    </row>
    <row r="192" spans="1:12">
      <c r="A192" s="11" t="s">
        <v>126</v>
      </c>
      <c r="D192" s="11" t="s">
        <v>206</v>
      </c>
      <c r="E192" s="19" t="s">
        <v>388</v>
      </c>
      <c r="F192" s="10">
        <v>42036</v>
      </c>
      <c r="G192" s="10">
        <v>44228</v>
      </c>
      <c r="H192" s="11">
        <v>7</v>
      </c>
      <c r="I192" s="20" t="s">
        <v>205</v>
      </c>
      <c r="J192" s="11" t="s">
        <v>207</v>
      </c>
      <c r="K192" s="11" t="s">
        <v>4827</v>
      </c>
      <c r="L192" s="11">
        <v>2</v>
      </c>
    </row>
    <row r="193" spans="1:12">
      <c r="A193" s="11" t="s">
        <v>127</v>
      </c>
      <c r="D193" s="11" t="s">
        <v>206</v>
      </c>
      <c r="E193" s="19" t="s">
        <v>389</v>
      </c>
      <c r="F193" s="10">
        <v>42036</v>
      </c>
      <c r="G193" s="10">
        <v>44228</v>
      </c>
      <c r="H193" s="11">
        <v>7</v>
      </c>
      <c r="I193" s="20" t="s">
        <v>205</v>
      </c>
      <c r="J193" s="11" t="s">
        <v>207</v>
      </c>
      <c r="K193" s="11" t="s">
        <v>4827</v>
      </c>
      <c r="L193" s="11">
        <v>2</v>
      </c>
    </row>
    <row r="194" spans="1:12">
      <c r="A194" s="11" t="s">
        <v>128</v>
      </c>
      <c r="D194" s="11" t="s">
        <v>206</v>
      </c>
      <c r="E194" s="19" t="s">
        <v>390</v>
      </c>
      <c r="F194" s="10">
        <v>42036</v>
      </c>
      <c r="G194" s="10">
        <v>44228</v>
      </c>
      <c r="H194" s="11">
        <v>7</v>
      </c>
      <c r="I194" s="20" t="s">
        <v>205</v>
      </c>
      <c r="J194" s="11" t="s">
        <v>207</v>
      </c>
      <c r="K194" s="11" t="s">
        <v>4827</v>
      </c>
      <c r="L194" s="11">
        <v>2</v>
      </c>
    </row>
    <row r="195" spans="1:12">
      <c r="A195" s="11" t="s">
        <v>129</v>
      </c>
      <c r="D195" s="11" t="s">
        <v>206</v>
      </c>
      <c r="E195" s="19" t="s">
        <v>391</v>
      </c>
      <c r="F195" s="10">
        <v>42036</v>
      </c>
      <c r="G195" s="10">
        <v>44228</v>
      </c>
      <c r="H195" s="11">
        <v>7</v>
      </c>
      <c r="I195" s="20" t="s">
        <v>205</v>
      </c>
      <c r="J195" s="11" t="s">
        <v>207</v>
      </c>
      <c r="K195" s="11" t="s">
        <v>4827</v>
      </c>
      <c r="L195" s="11">
        <v>2</v>
      </c>
    </row>
    <row r="196" spans="1:12">
      <c r="A196" s="11" t="s">
        <v>130</v>
      </c>
      <c r="D196" s="11" t="s">
        <v>206</v>
      </c>
      <c r="E196" s="19" t="s">
        <v>392</v>
      </c>
      <c r="F196" s="10">
        <v>42036</v>
      </c>
      <c r="G196" s="10">
        <v>44228</v>
      </c>
      <c r="H196" s="11">
        <v>7</v>
      </c>
      <c r="I196" s="20" t="s">
        <v>205</v>
      </c>
      <c r="J196" s="11" t="s">
        <v>207</v>
      </c>
      <c r="K196" s="11" t="s">
        <v>4827</v>
      </c>
      <c r="L196" s="11">
        <v>2</v>
      </c>
    </row>
    <row r="197" spans="1:12">
      <c r="A197" s="11" t="s">
        <v>131</v>
      </c>
      <c r="D197" s="11" t="s">
        <v>206</v>
      </c>
      <c r="E197" s="19" t="s">
        <v>393</v>
      </c>
      <c r="F197" s="10">
        <v>42036</v>
      </c>
      <c r="G197" s="10">
        <v>44228</v>
      </c>
      <c r="H197" s="11">
        <v>7</v>
      </c>
      <c r="I197" s="20" t="s">
        <v>205</v>
      </c>
      <c r="J197" s="11" t="s">
        <v>207</v>
      </c>
      <c r="K197" s="11" t="s">
        <v>4827</v>
      </c>
      <c r="L197" s="11">
        <v>2</v>
      </c>
    </row>
    <row r="198" spans="1:12">
      <c r="A198" s="11" t="s">
        <v>132</v>
      </c>
      <c r="D198" s="11" t="s">
        <v>206</v>
      </c>
      <c r="E198" s="19" t="s">
        <v>394</v>
      </c>
      <c r="F198" s="10">
        <v>42036</v>
      </c>
      <c r="G198" s="10">
        <v>44228</v>
      </c>
      <c r="H198" s="11">
        <v>7</v>
      </c>
      <c r="I198" s="20" t="s">
        <v>205</v>
      </c>
      <c r="J198" s="11" t="s">
        <v>207</v>
      </c>
      <c r="K198" s="11" t="s">
        <v>4827</v>
      </c>
      <c r="L198" s="11">
        <v>2</v>
      </c>
    </row>
    <row r="199" spans="1:12">
      <c r="A199" s="11" t="s">
        <v>133</v>
      </c>
      <c r="D199" s="11" t="s">
        <v>206</v>
      </c>
      <c r="E199" s="19" t="s">
        <v>395</v>
      </c>
      <c r="F199" s="10">
        <v>42036</v>
      </c>
      <c r="G199" s="10">
        <v>44228</v>
      </c>
      <c r="H199" s="11">
        <v>7</v>
      </c>
      <c r="I199" s="20" t="s">
        <v>205</v>
      </c>
      <c r="J199" s="11" t="s">
        <v>207</v>
      </c>
      <c r="K199" s="11" t="s">
        <v>4827</v>
      </c>
      <c r="L199" s="11">
        <v>2</v>
      </c>
    </row>
    <row r="200" spans="1:12">
      <c r="A200" s="11" t="s">
        <v>134</v>
      </c>
      <c r="D200" s="11" t="s">
        <v>206</v>
      </c>
      <c r="E200" s="19" t="s">
        <v>396</v>
      </c>
      <c r="F200" s="10">
        <v>42036</v>
      </c>
      <c r="G200" s="10">
        <v>44228</v>
      </c>
      <c r="H200" s="11">
        <v>7</v>
      </c>
      <c r="I200" s="20" t="s">
        <v>205</v>
      </c>
      <c r="J200" s="11" t="s">
        <v>207</v>
      </c>
      <c r="K200" s="11" t="s">
        <v>4827</v>
      </c>
      <c r="L200" s="11">
        <v>2</v>
      </c>
    </row>
    <row r="201" spans="1:12">
      <c r="A201" s="11" t="s">
        <v>135</v>
      </c>
      <c r="D201" s="11" t="s">
        <v>206</v>
      </c>
      <c r="E201" s="19" t="s">
        <v>397</v>
      </c>
      <c r="F201" s="10">
        <v>42036</v>
      </c>
      <c r="G201" s="10">
        <v>44228</v>
      </c>
      <c r="H201" s="11">
        <v>7</v>
      </c>
      <c r="I201" s="20" t="s">
        <v>205</v>
      </c>
      <c r="J201" s="11" t="s">
        <v>207</v>
      </c>
      <c r="K201" s="11" t="s">
        <v>4827</v>
      </c>
      <c r="L201" s="11">
        <v>2</v>
      </c>
    </row>
    <row r="202" spans="1:12">
      <c r="A202" s="11" t="s">
        <v>136</v>
      </c>
      <c r="D202" s="11" t="s">
        <v>206</v>
      </c>
      <c r="E202" s="19" t="s">
        <v>398</v>
      </c>
      <c r="F202" s="10">
        <v>42036</v>
      </c>
      <c r="G202" s="10">
        <v>44228</v>
      </c>
      <c r="H202" s="11">
        <v>7</v>
      </c>
      <c r="I202" s="20" t="s">
        <v>205</v>
      </c>
      <c r="J202" s="11" t="s">
        <v>207</v>
      </c>
      <c r="K202" s="11" t="s">
        <v>4827</v>
      </c>
      <c r="L202" s="11">
        <v>2</v>
      </c>
    </row>
    <row r="203" spans="1:12">
      <c r="A203" s="11" t="s">
        <v>137</v>
      </c>
      <c r="D203" s="11" t="s">
        <v>206</v>
      </c>
      <c r="E203" s="19" t="s">
        <v>399</v>
      </c>
      <c r="F203" s="10">
        <v>42036</v>
      </c>
      <c r="G203" s="10">
        <v>44228</v>
      </c>
      <c r="H203" s="11">
        <v>7</v>
      </c>
      <c r="I203" s="20" t="s">
        <v>205</v>
      </c>
      <c r="J203" s="11" t="s">
        <v>207</v>
      </c>
      <c r="K203" s="11" t="s">
        <v>4827</v>
      </c>
      <c r="L203" s="11">
        <v>2</v>
      </c>
    </row>
    <row r="204" spans="1:12">
      <c r="A204" s="11" t="s">
        <v>138</v>
      </c>
      <c r="D204" s="11" t="s">
        <v>206</v>
      </c>
      <c r="E204" s="19" t="s">
        <v>400</v>
      </c>
      <c r="F204" s="10">
        <v>42036</v>
      </c>
      <c r="G204" s="10">
        <v>44228</v>
      </c>
      <c r="H204" s="11">
        <v>7</v>
      </c>
      <c r="I204" s="20" t="s">
        <v>205</v>
      </c>
      <c r="J204" s="11" t="s">
        <v>207</v>
      </c>
      <c r="K204" s="11" t="s">
        <v>4827</v>
      </c>
      <c r="L204" s="11">
        <v>2</v>
      </c>
    </row>
    <row r="205" spans="1:12">
      <c r="A205" s="11" t="s">
        <v>139</v>
      </c>
      <c r="D205" s="11" t="s">
        <v>206</v>
      </c>
      <c r="E205" s="19" t="s">
        <v>401</v>
      </c>
      <c r="F205" s="10">
        <v>42036</v>
      </c>
      <c r="G205" s="10">
        <v>44228</v>
      </c>
      <c r="H205" s="11">
        <v>7</v>
      </c>
      <c r="I205" s="20" t="s">
        <v>205</v>
      </c>
      <c r="J205" s="11" t="s">
        <v>207</v>
      </c>
      <c r="K205" s="11" t="s">
        <v>4827</v>
      </c>
      <c r="L205" s="11">
        <v>2</v>
      </c>
    </row>
    <row r="206" spans="1:12">
      <c r="A206" s="11" t="s">
        <v>140</v>
      </c>
      <c r="D206" s="11" t="s">
        <v>206</v>
      </c>
      <c r="E206" s="19" t="s">
        <v>402</v>
      </c>
      <c r="F206" s="10">
        <v>42036</v>
      </c>
      <c r="G206" s="10">
        <v>44228</v>
      </c>
      <c r="H206" s="11">
        <v>7</v>
      </c>
      <c r="I206" s="20" t="s">
        <v>205</v>
      </c>
      <c r="J206" s="11" t="s">
        <v>207</v>
      </c>
      <c r="K206" s="11" t="s">
        <v>4827</v>
      </c>
      <c r="L206" s="11">
        <v>2</v>
      </c>
    </row>
    <row r="207" spans="1:12">
      <c r="A207" s="11" t="s">
        <v>141</v>
      </c>
      <c r="D207" s="11" t="s">
        <v>206</v>
      </c>
      <c r="E207" s="19" t="s">
        <v>403</v>
      </c>
      <c r="F207" s="10">
        <v>42036</v>
      </c>
      <c r="G207" s="10">
        <v>44228</v>
      </c>
      <c r="H207" s="11">
        <v>7</v>
      </c>
      <c r="I207" s="20" t="s">
        <v>205</v>
      </c>
      <c r="J207" s="11" t="s">
        <v>207</v>
      </c>
      <c r="K207" s="11" t="s">
        <v>4827</v>
      </c>
      <c r="L207" s="11">
        <v>2</v>
      </c>
    </row>
    <row r="208" spans="1:12">
      <c r="A208" s="11" t="s">
        <v>142</v>
      </c>
      <c r="D208" s="11" t="s">
        <v>206</v>
      </c>
      <c r="E208" s="19" t="s">
        <v>404</v>
      </c>
      <c r="F208" s="10">
        <v>42036</v>
      </c>
      <c r="G208" s="10">
        <v>44228</v>
      </c>
      <c r="H208" s="11">
        <v>7</v>
      </c>
      <c r="I208" s="20" t="s">
        <v>205</v>
      </c>
      <c r="J208" s="11" t="s">
        <v>207</v>
      </c>
      <c r="K208" s="11" t="s">
        <v>4827</v>
      </c>
      <c r="L208" s="11">
        <v>2</v>
      </c>
    </row>
    <row r="209" spans="1:12">
      <c r="A209" s="11" t="s">
        <v>143</v>
      </c>
      <c r="D209" s="11" t="s">
        <v>206</v>
      </c>
      <c r="E209" s="19" t="s">
        <v>405</v>
      </c>
      <c r="F209" s="10">
        <v>42036</v>
      </c>
      <c r="G209" s="10">
        <v>44228</v>
      </c>
      <c r="H209" s="11">
        <v>7</v>
      </c>
      <c r="I209" s="20" t="s">
        <v>205</v>
      </c>
      <c r="J209" s="11" t="s">
        <v>207</v>
      </c>
      <c r="K209" s="11" t="s">
        <v>4827</v>
      </c>
      <c r="L209" s="11">
        <v>2</v>
      </c>
    </row>
    <row r="210" spans="1:12">
      <c r="A210" s="11" t="s">
        <v>144</v>
      </c>
      <c r="D210" s="11" t="s">
        <v>206</v>
      </c>
      <c r="E210" s="19" t="s">
        <v>406</v>
      </c>
      <c r="F210" s="10">
        <v>42036</v>
      </c>
      <c r="G210" s="10">
        <v>44228</v>
      </c>
      <c r="H210" s="11">
        <v>7</v>
      </c>
      <c r="I210" s="20" t="s">
        <v>205</v>
      </c>
      <c r="J210" s="11" t="s">
        <v>207</v>
      </c>
      <c r="K210" s="11" t="s">
        <v>4827</v>
      </c>
      <c r="L210" s="11">
        <v>2</v>
      </c>
    </row>
    <row r="211" spans="1:12">
      <c r="A211" s="11" t="s">
        <v>145</v>
      </c>
      <c r="D211" s="11" t="s">
        <v>206</v>
      </c>
      <c r="E211" s="19" t="s">
        <v>407</v>
      </c>
      <c r="F211" s="10">
        <v>42036</v>
      </c>
      <c r="G211" s="10">
        <v>44228</v>
      </c>
      <c r="H211" s="11">
        <v>7</v>
      </c>
      <c r="I211" s="20" t="s">
        <v>205</v>
      </c>
      <c r="J211" s="11" t="s">
        <v>207</v>
      </c>
      <c r="K211" s="11" t="s">
        <v>4827</v>
      </c>
      <c r="L211" s="11">
        <v>2</v>
      </c>
    </row>
    <row r="212" spans="1:12">
      <c r="A212" s="11" t="s">
        <v>146</v>
      </c>
      <c r="D212" s="11" t="s">
        <v>206</v>
      </c>
      <c r="E212" s="19" t="s">
        <v>408</v>
      </c>
      <c r="F212" s="10">
        <v>42036</v>
      </c>
      <c r="G212" s="10">
        <v>44228</v>
      </c>
      <c r="H212" s="11">
        <v>7</v>
      </c>
      <c r="I212" s="20" t="s">
        <v>205</v>
      </c>
      <c r="J212" s="11" t="s">
        <v>207</v>
      </c>
      <c r="K212" s="11" t="s">
        <v>4827</v>
      </c>
      <c r="L212" s="11">
        <v>2</v>
      </c>
    </row>
    <row r="213" spans="1:12">
      <c r="A213" s="11" t="s">
        <v>147</v>
      </c>
      <c r="D213" s="11" t="s">
        <v>206</v>
      </c>
      <c r="E213" s="19" t="s">
        <v>409</v>
      </c>
      <c r="F213" s="10">
        <v>42036</v>
      </c>
      <c r="G213" s="10">
        <v>44228</v>
      </c>
      <c r="H213" s="11">
        <v>7</v>
      </c>
      <c r="I213" s="20" t="s">
        <v>205</v>
      </c>
      <c r="J213" s="11" t="s">
        <v>207</v>
      </c>
      <c r="K213" s="11" t="s">
        <v>4827</v>
      </c>
      <c r="L213" s="11">
        <v>2</v>
      </c>
    </row>
    <row r="214" spans="1:12">
      <c r="A214" s="11" t="s">
        <v>148</v>
      </c>
      <c r="D214" s="11" t="s">
        <v>206</v>
      </c>
      <c r="E214" s="19" t="s">
        <v>410</v>
      </c>
      <c r="F214" s="10">
        <v>42036</v>
      </c>
      <c r="G214" s="10">
        <v>44228</v>
      </c>
      <c r="H214" s="11">
        <v>7</v>
      </c>
      <c r="I214" s="20" t="s">
        <v>205</v>
      </c>
      <c r="J214" s="11" t="s">
        <v>207</v>
      </c>
      <c r="K214" s="11" t="s">
        <v>4827</v>
      </c>
      <c r="L214" s="11">
        <v>2</v>
      </c>
    </row>
    <row r="215" spans="1:12">
      <c r="A215" s="11" t="s">
        <v>149</v>
      </c>
      <c r="D215" s="11" t="s">
        <v>206</v>
      </c>
      <c r="E215" s="19" t="s">
        <v>411</v>
      </c>
      <c r="F215" s="10">
        <v>42036</v>
      </c>
      <c r="G215" s="10">
        <v>44228</v>
      </c>
      <c r="H215" s="11">
        <v>7</v>
      </c>
      <c r="I215" s="20" t="s">
        <v>205</v>
      </c>
      <c r="J215" s="11" t="s">
        <v>207</v>
      </c>
      <c r="K215" s="11" t="s">
        <v>4827</v>
      </c>
      <c r="L215" s="11">
        <v>2</v>
      </c>
    </row>
    <row r="216" spans="1:12">
      <c r="A216" s="11" t="s">
        <v>150</v>
      </c>
      <c r="D216" s="11" t="s">
        <v>206</v>
      </c>
      <c r="E216" s="19" t="s">
        <v>412</v>
      </c>
      <c r="F216" s="10">
        <v>42036</v>
      </c>
      <c r="G216" s="10">
        <v>44228</v>
      </c>
      <c r="H216" s="11">
        <v>7</v>
      </c>
      <c r="I216" s="20" t="s">
        <v>205</v>
      </c>
      <c r="J216" s="11" t="s">
        <v>207</v>
      </c>
      <c r="K216" s="11" t="s">
        <v>4827</v>
      </c>
      <c r="L216" s="11">
        <v>2</v>
      </c>
    </row>
    <row r="217" spans="1:12">
      <c r="A217" s="11" t="s">
        <v>151</v>
      </c>
      <c r="D217" s="11" t="s">
        <v>206</v>
      </c>
      <c r="E217" s="19" t="s">
        <v>413</v>
      </c>
      <c r="F217" s="10">
        <v>42036</v>
      </c>
      <c r="G217" s="10">
        <v>44228</v>
      </c>
      <c r="H217" s="11">
        <v>7</v>
      </c>
      <c r="I217" s="20" t="s">
        <v>205</v>
      </c>
      <c r="J217" s="11" t="s">
        <v>207</v>
      </c>
      <c r="K217" s="11" t="s">
        <v>4827</v>
      </c>
      <c r="L217" s="11">
        <v>2</v>
      </c>
    </row>
    <row r="218" spans="1:12">
      <c r="A218" s="11" t="s">
        <v>152</v>
      </c>
      <c r="D218" s="11" t="s">
        <v>206</v>
      </c>
      <c r="E218" s="19" t="s">
        <v>414</v>
      </c>
      <c r="F218" s="10">
        <v>42036</v>
      </c>
      <c r="G218" s="10">
        <v>44228</v>
      </c>
      <c r="H218" s="11">
        <v>7</v>
      </c>
      <c r="I218" s="20" t="s">
        <v>205</v>
      </c>
      <c r="J218" s="11" t="s">
        <v>207</v>
      </c>
      <c r="K218" s="11" t="s">
        <v>4827</v>
      </c>
      <c r="L218" s="11">
        <v>2</v>
      </c>
    </row>
    <row r="219" spans="1:12">
      <c r="A219" s="11" t="s">
        <v>153</v>
      </c>
      <c r="D219" s="11" t="s">
        <v>206</v>
      </c>
      <c r="E219" s="19" t="s">
        <v>415</v>
      </c>
      <c r="F219" s="10">
        <v>42036</v>
      </c>
      <c r="G219" s="10">
        <v>44228</v>
      </c>
      <c r="H219" s="11">
        <v>7</v>
      </c>
      <c r="I219" s="20" t="s">
        <v>205</v>
      </c>
      <c r="J219" s="11" t="s">
        <v>207</v>
      </c>
      <c r="K219" s="11" t="s">
        <v>4827</v>
      </c>
      <c r="L219" s="11">
        <v>2</v>
      </c>
    </row>
    <row r="220" spans="1:12">
      <c r="A220" s="11" t="s">
        <v>154</v>
      </c>
      <c r="D220" s="11" t="s">
        <v>206</v>
      </c>
      <c r="E220" s="19" t="s">
        <v>416</v>
      </c>
      <c r="F220" s="10">
        <v>42036</v>
      </c>
      <c r="G220" s="10">
        <v>44228</v>
      </c>
      <c r="H220" s="11">
        <v>7</v>
      </c>
      <c r="I220" s="20" t="s">
        <v>205</v>
      </c>
      <c r="J220" s="11" t="s">
        <v>207</v>
      </c>
      <c r="K220" s="11" t="s">
        <v>4827</v>
      </c>
      <c r="L220" s="11">
        <v>2</v>
      </c>
    </row>
    <row r="221" spans="1:12">
      <c r="A221" s="11" t="s">
        <v>155</v>
      </c>
      <c r="D221" s="11" t="s">
        <v>206</v>
      </c>
      <c r="E221" s="19" t="s">
        <v>417</v>
      </c>
      <c r="F221" s="10">
        <v>42036</v>
      </c>
      <c r="G221" s="10">
        <v>44228</v>
      </c>
      <c r="H221" s="11">
        <v>7</v>
      </c>
      <c r="I221" s="20" t="s">
        <v>205</v>
      </c>
      <c r="J221" s="11" t="s">
        <v>207</v>
      </c>
      <c r="K221" s="11" t="s">
        <v>4827</v>
      </c>
      <c r="L221" s="11">
        <v>2</v>
      </c>
    </row>
    <row r="222" spans="1:12">
      <c r="A222" s="11" t="s">
        <v>156</v>
      </c>
      <c r="D222" s="11" t="s">
        <v>206</v>
      </c>
      <c r="E222" s="19" t="s">
        <v>418</v>
      </c>
      <c r="F222" s="10">
        <v>42036</v>
      </c>
      <c r="G222" s="10">
        <v>44228</v>
      </c>
      <c r="H222" s="11">
        <v>7</v>
      </c>
      <c r="I222" s="20" t="s">
        <v>205</v>
      </c>
      <c r="J222" s="11" t="s">
        <v>207</v>
      </c>
      <c r="K222" s="11" t="s">
        <v>4827</v>
      </c>
      <c r="L222" s="11">
        <v>2</v>
      </c>
    </row>
    <row r="223" spans="1:12">
      <c r="A223" s="11" t="s">
        <v>157</v>
      </c>
      <c r="D223" s="11" t="s">
        <v>206</v>
      </c>
      <c r="E223" s="19" t="s">
        <v>419</v>
      </c>
      <c r="F223" s="10">
        <v>42036</v>
      </c>
      <c r="G223" s="10">
        <v>44228</v>
      </c>
      <c r="H223" s="11">
        <v>7</v>
      </c>
      <c r="I223" s="20" t="s">
        <v>205</v>
      </c>
      <c r="J223" s="11" t="s">
        <v>207</v>
      </c>
      <c r="K223" s="11" t="s">
        <v>4827</v>
      </c>
      <c r="L223" s="11">
        <v>2</v>
      </c>
    </row>
    <row r="224" spans="1:12">
      <c r="A224" s="11" t="s">
        <v>158</v>
      </c>
      <c r="D224" s="11" t="s">
        <v>206</v>
      </c>
      <c r="E224" s="19" t="s">
        <v>420</v>
      </c>
      <c r="F224" s="10">
        <v>42036</v>
      </c>
      <c r="G224" s="10">
        <v>44228</v>
      </c>
      <c r="H224" s="11">
        <v>7</v>
      </c>
      <c r="I224" s="20" t="s">
        <v>205</v>
      </c>
      <c r="J224" s="11" t="s">
        <v>207</v>
      </c>
      <c r="K224" s="11" t="s">
        <v>4827</v>
      </c>
      <c r="L224" s="11">
        <v>2</v>
      </c>
    </row>
    <row r="225" spans="1:12">
      <c r="A225" s="11" t="s">
        <v>159</v>
      </c>
      <c r="D225" s="11" t="s">
        <v>206</v>
      </c>
      <c r="E225" s="19" t="s">
        <v>421</v>
      </c>
      <c r="F225" s="10">
        <v>42036</v>
      </c>
      <c r="G225" s="10">
        <v>44228</v>
      </c>
      <c r="H225" s="11">
        <v>7</v>
      </c>
      <c r="I225" s="20" t="s">
        <v>205</v>
      </c>
      <c r="J225" s="11" t="s">
        <v>207</v>
      </c>
      <c r="K225" s="11" t="s">
        <v>4827</v>
      </c>
      <c r="L225" s="11">
        <v>2</v>
      </c>
    </row>
    <row r="226" spans="1:12">
      <c r="A226" s="11" t="s">
        <v>160</v>
      </c>
      <c r="D226" s="11" t="s">
        <v>206</v>
      </c>
      <c r="E226" s="19" t="s">
        <v>422</v>
      </c>
      <c r="F226" s="10">
        <v>42036</v>
      </c>
      <c r="G226" s="10">
        <v>44228</v>
      </c>
      <c r="H226" s="11">
        <v>7</v>
      </c>
      <c r="I226" s="20" t="s">
        <v>205</v>
      </c>
      <c r="J226" s="11" t="s">
        <v>207</v>
      </c>
      <c r="K226" s="11" t="s">
        <v>4827</v>
      </c>
      <c r="L226" s="11">
        <v>2</v>
      </c>
    </row>
    <row r="227" spans="1:12">
      <c r="A227" s="11" t="s">
        <v>161</v>
      </c>
      <c r="D227" s="11" t="s">
        <v>206</v>
      </c>
      <c r="E227" s="19" t="s">
        <v>423</v>
      </c>
      <c r="F227" s="10">
        <v>42036</v>
      </c>
      <c r="G227" s="10">
        <v>44228</v>
      </c>
      <c r="H227" s="11">
        <v>7</v>
      </c>
      <c r="I227" s="20" t="s">
        <v>205</v>
      </c>
      <c r="J227" s="11" t="s">
        <v>207</v>
      </c>
      <c r="K227" s="11" t="s">
        <v>4827</v>
      </c>
      <c r="L227" s="11">
        <v>2</v>
      </c>
    </row>
    <row r="228" spans="1:12">
      <c r="A228" s="11" t="s">
        <v>162</v>
      </c>
      <c r="D228" s="11" t="s">
        <v>206</v>
      </c>
      <c r="E228" s="19" t="s">
        <v>424</v>
      </c>
      <c r="F228" s="10">
        <v>42036</v>
      </c>
      <c r="G228" s="10">
        <v>44228</v>
      </c>
      <c r="H228" s="11">
        <v>7</v>
      </c>
      <c r="I228" s="20" t="s">
        <v>205</v>
      </c>
      <c r="J228" s="11" t="s">
        <v>207</v>
      </c>
      <c r="K228" s="11" t="s">
        <v>4827</v>
      </c>
      <c r="L228" s="11">
        <v>2</v>
      </c>
    </row>
    <row r="229" spans="1:12">
      <c r="A229" s="11" t="s">
        <v>163</v>
      </c>
      <c r="D229" s="11" t="s">
        <v>206</v>
      </c>
      <c r="E229" s="19" t="s">
        <v>425</v>
      </c>
      <c r="F229" s="10">
        <v>42036</v>
      </c>
      <c r="G229" s="10">
        <v>44228</v>
      </c>
      <c r="H229" s="11">
        <v>7</v>
      </c>
      <c r="I229" s="20" t="s">
        <v>205</v>
      </c>
      <c r="J229" s="11" t="s">
        <v>207</v>
      </c>
      <c r="K229" s="11" t="s">
        <v>4827</v>
      </c>
      <c r="L229" s="11">
        <v>2</v>
      </c>
    </row>
    <row r="230" spans="1:12">
      <c r="A230" s="11" t="s">
        <v>164</v>
      </c>
      <c r="D230" s="11" t="s">
        <v>206</v>
      </c>
      <c r="E230" s="19" t="s">
        <v>426</v>
      </c>
      <c r="F230" s="10">
        <v>42036</v>
      </c>
      <c r="G230" s="10">
        <v>44228</v>
      </c>
      <c r="H230" s="11">
        <v>7</v>
      </c>
      <c r="I230" s="20" t="s">
        <v>205</v>
      </c>
      <c r="J230" s="11" t="s">
        <v>207</v>
      </c>
      <c r="K230" s="11" t="s">
        <v>4827</v>
      </c>
      <c r="L230" s="11">
        <v>2</v>
      </c>
    </row>
    <row r="231" spans="1:12">
      <c r="A231" s="11" t="s">
        <v>165</v>
      </c>
      <c r="D231" s="11" t="s">
        <v>206</v>
      </c>
      <c r="E231" s="19" t="s">
        <v>427</v>
      </c>
      <c r="F231" s="10">
        <v>42036</v>
      </c>
      <c r="G231" s="10">
        <v>44228</v>
      </c>
      <c r="H231" s="11">
        <v>7</v>
      </c>
      <c r="I231" s="20" t="s">
        <v>205</v>
      </c>
      <c r="J231" s="11" t="s">
        <v>207</v>
      </c>
      <c r="K231" s="11" t="s">
        <v>4827</v>
      </c>
      <c r="L231" s="11">
        <v>2</v>
      </c>
    </row>
    <row r="232" spans="1:12">
      <c r="A232" s="11" t="s">
        <v>166</v>
      </c>
      <c r="D232" s="11" t="s">
        <v>206</v>
      </c>
      <c r="E232" s="19" t="s">
        <v>428</v>
      </c>
      <c r="F232" s="10">
        <v>42036</v>
      </c>
      <c r="G232" s="10">
        <v>44228</v>
      </c>
      <c r="H232" s="11">
        <v>7</v>
      </c>
      <c r="I232" s="20" t="s">
        <v>205</v>
      </c>
      <c r="J232" s="11" t="s">
        <v>207</v>
      </c>
      <c r="K232" s="11" t="s">
        <v>4827</v>
      </c>
      <c r="L232" s="11">
        <v>2</v>
      </c>
    </row>
    <row r="233" spans="1:12">
      <c r="A233" s="11" t="s">
        <v>167</v>
      </c>
      <c r="D233" s="11" t="s">
        <v>206</v>
      </c>
      <c r="E233" s="19" t="s">
        <v>429</v>
      </c>
      <c r="F233" s="10">
        <v>42036</v>
      </c>
      <c r="G233" s="10">
        <v>44228</v>
      </c>
      <c r="H233" s="11">
        <v>7</v>
      </c>
      <c r="I233" s="20" t="s">
        <v>205</v>
      </c>
      <c r="J233" s="11" t="s">
        <v>207</v>
      </c>
      <c r="K233" s="11" t="s">
        <v>4827</v>
      </c>
      <c r="L233" s="11">
        <v>2</v>
      </c>
    </row>
    <row r="234" spans="1:12">
      <c r="A234" s="11" t="s">
        <v>168</v>
      </c>
      <c r="D234" s="11" t="s">
        <v>206</v>
      </c>
      <c r="E234" s="19" t="s">
        <v>430</v>
      </c>
      <c r="F234" s="10">
        <v>42036</v>
      </c>
      <c r="G234" s="10">
        <v>44228</v>
      </c>
      <c r="H234" s="11">
        <v>7</v>
      </c>
      <c r="I234" s="20" t="s">
        <v>205</v>
      </c>
      <c r="J234" s="11" t="s">
        <v>207</v>
      </c>
      <c r="K234" s="11" t="s">
        <v>4827</v>
      </c>
      <c r="L234" s="11">
        <v>2</v>
      </c>
    </row>
    <row r="235" spans="1:12">
      <c r="A235" s="11" t="s">
        <v>169</v>
      </c>
      <c r="D235" s="11" t="s">
        <v>206</v>
      </c>
      <c r="E235" s="19" t="s">
        <v>431</v>
      </c>
      <c r="F235" s="10">
        <v>42036</v>
      </c>
      <c r="G235" s="10">
        <v>44228</v>
      </c>
      <c r="H235" s="11">
        <v>7</v>
      </c>
      <c r="I235" s="20" t="s">
        <v>205</v>
      </c>
      <c r="J235" s="11" t="s">
        <v>207</v>
      </c>
      <c r="K235" s="11" t="s">
        <v>4827</v>
      </c>
      <c r="L235" s="11">
        <v>2</v>
      </c>
    </row>
    <row r="236" spans="1:12">
      <c r="A236" s="11" t="s">
        <v>170</v>
      </c>
      <c r="D236" s="11" t="s">
        <v>206</v>
      </c>
      <c r="E236" s="19" t="s">
        <v>432</v>
      </c>
      <c r="F236" s="10">
        <v>42036</v>
      </c>
      <c r="G236" s="10">
        <v>44228</v>
      </c>
      <c r="H236" s="11">
        <v>7</v>
      </c>
      <c r="I236" s="20" t="s">
        <v>205</v>
      </c>
      <c r="J236" s="11" t="s">
        <v>207</v>
      </c>
      <c r="K236" s="11" t="s">
        <v>4827</v>
      </c>
      <c r="L236" s="11">
        <v>2</v>
      </c>
    </row>
    <row r="237" spans="1:12">
      <c r="A237" s="11" t="s">
        <v>171</v>
      </c>
      <c r="D237" s="11" t="s">
        <v>206</v>
      </c>
      <c r="E237" s="19" t="s">
        <v>433</v>
      </c>
      <c r="F237" s="10">
        <v>42036</v>
      </c>
      <c r="G237" s="10">
        <v>44228</v>
      </c>
      <c r="H237" s="11">
        <v>7</v>
      </c>
      <c r="I237" s="20" t="s">
        <v>205</v>
      </c>
      <c r="J237" s="11" t="s">
        <v>207</v>
      </c>
      <c r="K237" s="11" t="s">
        <v>4827</v>
      </c>
      <c r="L237" s="11">
        <v>2</v>
      </c>
    </row>
    <row r="238" spans="1:12">
      <c r="A238" s="11" t="s">
        <v>172</v>
      </c>
      <c r="D238" s="11" t="s">
        <v>206</v>
      </c>
      <c r="E238" s="19" t="s">
        <v>434</v>
      </c>
      <c r="F238" s="10">
        <v>42036</v>
      </c>
      <c r="G238" s="10">
        <v>44228</v>
      </c>
      <c r="H238" s="11">
        <v>7</v>
      </c>
      <c r="I238" s="20" t="s">
        <v>205</v>
      </c>
      <c r="J238" s="11" t="s">
        <v>207</v>
      </c>
      <c r="K238" s="11" t="s">
        <v>4827</v>
      </c>
      <c r="L238" s="11">
        <v>2</v>
      </c>
    </row>
    <row r="239" spans="1:12">
      <c r="A239" s="11" t="s">
        <v>173</v>
      </c>
      <c r="D239" s="11" t="s">
        <v>206</v>
      </c>
      <c r="E239" s="19" t="s">
        <v>435</v>
      </c>
      <c r="F239" s="10">
        <v>42036</v>
      </c>
      <c r="G239" s="10">
        <v>44228</v>
      </c>
      <c r="H239" s="11">
        <v>7</v>
      </c>
      <c r="I239" s="20" t="s">
        <v>205</v>
      </c>
      <c r="J239" s="11" t="s">
        <v>207</v>
      </c>
      <c r="K239" s="11" t="s">
        <v>4827</v>
      </c>
      <c r="L239" s="11">
        <v>2</v>
      </c>
    </row>
    <row r="240" spans="1:12">
      <c r="A240" s="11" t="s">
        <v>174</v>
      </c>
      <c r="D240" s="11" t="s">
        <v>206</v>
      </c>
      <c r="E240" s="19" t="s">
        <v>436</v>
      </c>
      <c r="F240" s="10">
        <v>42036</v>
      </c>
      <c r="G240" s="10">
        <v>44228</v>
      </c>
      <c r="H240" s="11">
        <v>7</v>
      </c>
      <c r="I240" s="20" t="s">
        <v>205</v>
      </c>
      <c r="J240" s="11" t="s">
        <v>207</v>
      </c>
      <c r="K240" s="11" t="s">
        <v>4827</v>
      </c>
      <c r="L240" s="11">
        <v>2</v>
      </c>
    </row>
    <row r="241" spans="1:12">
      <c r="A241" s="11" t="s">
        <v>175</v>
      </c>
      <c r="D241" s="11" t="s">
        <v>206</v>
      </c>
      <c r="E241" s="19" t="s">
        <v>437</v>
      </c>
      <c r="F241" s="10">
        <v>42036</v>
      </c>
      <c r="G241" s="10">
        <v>44228</v>
      </c>
      <c r="H241" s="11">
        <v>7</v>
      </c>
      <c r="I241" s="20" t="s">
        <v>205</v>
      </c>
      <c r="J241" s="11" t="s">
        <v>207</v>
      </c>
      <c r="K241" s="11" t="s">
        <v>4827</v>
      </c>
      <c r="L241" s="11">
        <v>2</v>
      </c>
    </row>
    <row r="242" spans="1:12">
      <c r="A242" s="11" t="s">
        <v>176</v>
      </c>
      <c r="D242" s="11" t="s">
        <v>206</v>
      </c>
      <c r="E242" s="19" t="s">
        <v>438</v>
      </c>
      <c r="F242" s="10">
        <v>42036</v>
      </c>
      <c r="G242" s="10">
        <v>44228</v>
      </c>
      <c r="H242" s="11">
        <v>7</v>
      </c>
      <c r="I242" s="20" t="s">
        <v>205</v>
      </c>
      <c r="J242" s="11" t="s">
        <v>207</v>
      </c>
      <c r="K242" s="11" t="s">
        <v>4827</v>
      </c>
      <c r="L242" s="11">
        <v>2</v>
      </c>
    </row>
    <row r="243" spans="1:12">
      <c r="A243" s="11" t="s">
        <v>177</v>
      </c>
      <c r="D243" s="11" t="s">
        <v>206</v>
      </c>
      <c r="E243" s="19" t="s">
        <v>439</v>
      </c>
      <c r="F243" s="10">
        <v>42036</v>
      </c>
      <c r="G243" s="10">
        <v>44228</v>
      </c>
      <c r="H243" s="11">
        <v>7</v>
      </c>
      <c r="I243" s="20" t="s">
        <v>205</v>
      </c>
      <c r="J243" s="11" t="s">
        <v>207</v>
      </c>
      <c r="K243" s="11" t="s">
        <v>4827</v>
      </c>
      <c r="L243" s="11">
        <v>2</v>
      </c>
    </row>
    <row r="244" spans="1:12">
      <c r="A244" s="11" t="s">
        <v>178</v>
      </c>
      <c r="D244" s="11" t="s">
        <v>206</v>
      </c>
      <c r="E244" s="19" t="s">
        <v>440</v>
      </c>
      <c r="F244" s="10">
        <v>42036</v>
      </c>
      <c r="G244" s="10">
        <v>44228</v>
      </c>
      <c r="H244" s="11">
        <v>7</v>
      </c>
      <c r="I244" s="20" t="s">
        <v>205</v>
      </c>
      <c r="J244" s="11" t="s">
        <v>207</v>
      </c>
      <c r="K244" s="11" t="s">
        <v>4827</v>
      </c>
      <c r="L244" s="11">
        <v>2</v>
      </c>
    </row>
    <row r="245" spans="1:12">
      <c r="A245" s="11" t="s">
        <v>179</v>
      </c>
      <c r="D245" s="11" t="s">
        <v>206</v>
      </c>
      <c r="E245" s="19" t="s">
        <v>441</v>
      </c>
      <c r="F245" s="10">
        <v>42036</v>
      </c>
      <c r="G245" s="10">
        <v>44228</v>
      </c>
      <c r="H245" s="11">
        <v>7</v>
      </c>
      <c r="I245" s="20" t="s">
        <v>205</v>
      </c>
      <c r="J245" s="11" t="s">
        <v>207</v>
      </c>
      <c r="K245" s="11" t="s">
        <v>4827</v>
      </c>
      <c r="L245" s="11">
        <v>2</v>
      </c>
    </row>
    <row r="246" spans="1:12">
      <c r="A246" s="11" t="s">
        <v>180</v>
      </c>
      <c r="D246" s="11" t="s">
        <v>206</v>
      </c>
      <c r="E246" s="19" t="s">
        <v>442</v>
      </c>
      <c r="F246" s="10">
        <v>42036</v>
      </c>
      <c r="G246" s="10">
        <v>44228</v>
      </c>
      <c r="H246" s="11">
        <v>7</v>
      </c>
      <c r="I246" s="20" t="s">
        <v>205</v>
      </c>
      <c r="J246" s="11" t="s">
        <v>207</v>
      </c>
      <c r="K246" s="11" t="s">
        <v>4827</v>
      </c>
      <c r="L246" s="11">
        <v>2</v>
      </c>
    </row>
    <row r="247" spans="1:12">
      <c r="A247" s="11" t="s">
        <v>181</v>
      </c>
      <c r="D247" s="11" t="s">
        <v>206</v>
      </c>
      <c r="E247" s="19" t="s">
        <v>443</v>
      </c>
      <c r="F247" s="10">
        <v>42036</v>
      </c>
      <c r="G247" s="10">
        <v>44228</v>
      </c>
      <c r="H247" s="11">
        <v>7</v>
      </c>
      <c r="I247" s="20" t="s">
        <v>205</v>
      </c>
      <c r="J247" s="11" t="s">
        <v>207</v>
      </c>
      <c r="K247" s="11" t="s">
        <v>4827</v>
      </c>
      <c r="L247" s="11">
        <v>2</v>
      </c>
    </row>
    <row r="248" spans="1:12">
      <c r="A248" s="11" t="s">
        <v>182</v>
      </c>
      <c r="D248" s="11" t="s">
        <v>206</v>
      </c>
      <c r="E248" s="19" t="s">
        <v>444</v>
      </c>
      <c r="F248" s="10">
        <v>42036</v>
      </c>
      <c r="G248" s="10">
        <v>44228</v>
      </c>
      <c r="H248" s="11">
        <v>7</v>
      </c>
      <c r="I248" s="20" t="s">
        <v>205</v>
      </c>
      <c r="J248" s="11" t="s">
        <v>207</v>
      </c>
      <c r="K248" s="11" t="s">
        <v>4827</v>
      </c>
      <c r="L248" s="11">
        <v>2</v>
      </c>
    </row>
    <row r="249" spans="1:12">
      <c r="A249" s="11" t="s">
        <v>183</v>
      </c>
      <c r="D249" s="11" t="s">
        <v>206</v>
      </c>
      <c r="E249" s="19" t="s">
        <v>445</v>
      </c>
      <c r="F249" s="10">
        <v>42036</v>
      </c>
      <c r="G249" s="10">
        <v>44228</v>
      </c>
      <c r="H249" s="11">
        <v>7</v>
      </c>
      <c r="I249" s="20" t="s">
        <v>205</v>
      </c>
      <c r="J249" s="11" t="s">
        <v>207</v>
      </c>
      <c r="K249" s="11" t="s">
        <v>4827</v>
      </c>
      <c r="L249" s="11">
        <v>2</v>
      </c>
    </row>
    <row r="250" spans="1:12">
      <c r="A250" s="11" t="s">
        <v>184</v>
      </c>
      <c r="D250" s="11" t="s">
        <v>206</v>
      </c>
      <c r="E250" s="19" t="s">
        <v>446</v>
      </c>
      <c r="F250" s="10">
        <v>42036</v>
      </c>
      <c r="G250" s="10">
        <v>44228</v>
      </c>
      <c r="H250" s="11">
        <v>7</v>
      </c>
      <c r="I250" s="20" t="s">
        <v>205</v>
      </c>
      <c r="J250" s="11" t="s">
        <v>207</v>
      </c>
      <c r="K250" s="11" t="s">
        <v>4827</v>
      </c>
      <c r="L250" s="11">
        <v>2</v>
      </c>
    </row>
    <row r="251" spans="1:12">
      <c r="A251" s="11" t="s">
        <v>185</v>
      </c>
      <c r="D251" s="11" t="s">
        <v>206</v>
      </c>
      <c r="E251" s="19" t="s">
        <v>447</v>
      </c>
      <c r="F251" s="10">
        <v>42036</v>
      </c>
      <c r="G251" s="10">
        <v>44228</v>
      </c>
      <c r="H251" s="11">
        <v>7</v>
      </c>
      <c r="I251" s="20" t="s">
        <v>205</v>
      </c>
      <c r="J251" s="11" t="s">
        <v>207</v>
      </c>
      <c r="K251" s="11" t="s">
        <v>4827</v>
      </c>
      <c r="L251" s="11">
        <v>2</v>
      </c>
    </row>
    <row r="252" spans="1:12">
      <c r="A252" s="11" t="s">
        <v>186</v>
      </c>
      <c r="D252" s="11" t="s">
        <v>206</v>
      </c>
      <c r="E252" s="19" t="s">
        <v>448</v>
      </c>
      <c r="F252" s="10">
        <v>42036</v>
      </c>
      <c r="G252" s="10">
        <v>44228</v>
      </c>
      <c r="H252" s="11">
        <v>7</v>
      </c>
      <c r="I252" s="20" t="s">
        <v>205</v>
      </c>
      <c r="J252" s="11" t="s">
        <v>207</v>
      </c>
      <c r="K252" s="11" t="s">
        <v>4827</v>
      </c>
      <c r="L252" s="11">
        <v>2</v>
      </c>
    </row>
    <row r="253" spans="1:12">
      <c r="A253" s="11" t="s">
        <v>187</v>
      </c>
      <c r="D253" s="11" t="s">
        <v>206</v>
      </c>
      <c r="E253" s="19" t="s">
        <v>449</v>
      </c>
      <c r="F253" s="10">
        <v>42036</v>
      </c>
      <c r="G253" s="10">
        <v>44228</v>
      </c>
      <c r="H253" s="11">
        <v>7</v>
      </c>
      <c r="I253" s="20" t="s">
        <v>205</v>
      </c>
      <c r="J253" s="11" t="s">
        <v>207</v>
      </c>
      <c r="K253" s="11" t="s">
        <v>4827</v>
      </c>
      <c r="L253" s="11">
        <v>2</v>
      </c>
    </row>
    <row r="254" spans="1:12">
      <c r="A254" s="11" t="s">
        <v>188</v>
      </c>
      <c r="D254" s="11" t="s">
        <v>206</v>
      </c>
      <c r="E254" s="19" t="s">
        <v>450</v>
      </c>
      <c r="F254" s="10">
        <v>42036</v>
      </c>
      <c r="G254" s="10">
        <v>44228</v>
      </c>
      <c r="H254" s="11">
        <v>7</v>
      </c>
      <c r="I254" s="20" t="s">
        <v>205</v>
      </c>
      <c r="J254" s="11" t="s">
        <v>207</v>
      </c>
      <c r="K254" s="11" t="s">
        <v>4827</v>
      </c>
      <c r="L254" s="11">
        <v>2</v>
      </c>
    </row>
    <row r="255" spans="1:12">
      <c r="A255" s="11" t="s">
        <v>189</v>
      </c>
      <c r="D255" s="11" t="s">
        <v>206</v>
      </c>
      <c r="E255" s="19" t="s">
        <v>451</v>
      </c>
      <c r="F255" s="10">
        <v>42036</v>
      </c>
      <c r="G255" s="10">
        <v>44228</v>
      </c>
      <c r="H255" s="11">
        <v>7</v>
      </c>
      <c r="I255" s="20" t="s">
        <v>205</v>
      </c>
      <c r="J255" s="11" t="s">
        <v>207</v>
      </c>
      <c r="K255" s="11" t="s">
        <v>4827</v>
      </c>
      <c r="L255" s="11">
        <v>2</v>
      </c>
    </row>
    <row r="256" spans="1:12">
      <c r="A256" s="11" t="s">
        <v>190</v>
      </c>
      <c r="D256" s="11" t="s">
        <v>206</v>
      </c>
      <c r="E256" s="19" t="s">
        <v>452</v>
      </c>
      <c r="F256" s="10">
        <v>42036</v>
      </c>
      <c r="G256" s="10">
        <v>44228</v>
      </c>
      <c r="H256" s="11">
        <v>7</v>
      </c>
      <c r="I256" s="20" t="s">
        <v>205</v>
      </c>
      <c r="J256" s="11" t="s">
        <v>207</v>
      </c>
      <c r="K256" s="11" t="s">
        <v>4827</v>
      </c>
      <c r="L256" s="11">
        <v>2</v>
      </c>
    </row>
    <row r="257" spans="1:12">
      <c r="A257" s="11" t="s">
        <v>191</v>
      </c>
      <c r="D257" s="11" t="s">
        <v>206</v>
      </c>
      <c r="E257" s="19" t="s">
        <v>453</v>
      </c>
      <c r="F257" s="10">
        <v>42036</v>
      </c>
      <c r="G257" s="10">
        <v>44228</v>
      </c>
      <c r="H257" s="11">
        <v>7</v>
      </c>
      <c r="I257" s="20" t="s">
        <v>205</v>
      </c>
      <c r="J257" s="11" t="s">
        <v>207</v>
      </c>
      <c r="K257" s="11" t="s">
        <v>4827</v>
      </c>
      <c r="L257" s="11">
        <v>2</v>
      </c>
    </row>
    <row r="258" spans="1:12">
      <c r="A258" s="11" t="s">
        <v>192</v>
      </c>
      <c r="D258" s="11" t="s">
        <v>206</v>
      </c>
      <c r="E258" s="19" t="s">
        <v>454</v>
      </c>
      <c r="F258" s="10">
        <v>42036</v>
      </c>
      <c r="G258" s="10">
        <v>44228</v>
      </c>
      <c r="H258" s="11">
        <v>7</v>
      </c>
      <c r="I258" s="20" t="s">
        <v>205</v>
      </c>
      <c r="J258" s="11" t="s">
        <v>207</v>
      </c>
      <c r="K258" s="11" t="s">
        <v>4827</v>
      </c>
      <c r="L258" s="11">
        <v>2</v>
      </c>
    </row>
    <row r="259" spans="1:12">
      <c r="A259" s="11" t="s">
        <v>193</v>
      </c>
      <c r="D259" s="11" t="s">
        <v>206</v>
      </c>
      <c r="E259" s="19" t="s">
        <v>455</v>
      </c>
      <c r="F259" s="10">
        <v>42036</v>
      </c>
      <c r="G259" s="10">
        <v>44228</v>
      </c>
      <c r="H259" s="11">
        <v>7</v>
      </c>
      <c r="I259" s="20" t="s">
        <v>205</v>
      </c>
      <c r="J259" s="11" t="s">
        <v>207</v>
      </c>
      <c r="K259" s="11" t="s">
        <v>4827</v>
      </c>
      <c r="L259" s="11">
        <v>2</v>
      </c>
    </row>
    <row r="260" spans="1:12">
      <c r="A260" s="11" t="s">
        <v>194</v>
      </c>
      <c r="D260" s="11" t="s">
        <v>206</v>
      </c>
      <c r="E260" s="19" t="s">
        <v>456</v>
      </c>
      <c r="F260" s="10">
        <v>42036</v>
      </c>
      <c r="G260" s="10">
        <v>44228</v>
      </c>
      <c r="H260" s="11">
        <v>7</v>
      </c>
      <c r="I260" s="20" t="s">
        <v>205</v>
      </c>
      <c r="J260" s="11" t="s">
        <v>207</v>
      </c>
      <c r="K260" s="11" t="s">
        <v>4827</v>
      </c>
      <c r="L260" s="11">
        <v>2</v>
      </c>
    </row>
    <row r="261" spans="1:12">
      <c r="A261" s="11" t="s">
        <v>195</v>
      </c>
      <c r="D261" s="11" t="s">
        <v>206</v>
      </c>
      <c r="E261" s="19" t="s">
        <v>457</v>
      </c>
      <c r="F261" s="10">
        <v>42036</v>
      </c>
      <c r="G261" s="10">
        <v>44228</v>
      </c>
      <c r="H261" s="11">
        <v>7</v>
      </c>
      <c r="I261" s="20" t="s">
        <v>205</v>
      </c>
      <c r="J261" s="11" t="s">
        <v>207</v>
      </c>
      <c r="K261" s="11" t="s">
        <v>4827</v>
      </c>
      <c r="L261" s="11">
        <v>2</v>
      </c>
    </row>
    <row r="262" spans="1:12">
      <c r="A262" s="11" t="s">
        <v>458</v>
      </c>
      <c r="D262" s="11" t="s">
        <v>206</v>
      </c>
      <c r="E262" s="19" t="s">
        <v>654</v>
      </c>
      <c r="F262" s="10">
        <v>42036</v>
      </c>
      <c r="G262" s="10">
        <v>44228</v>
      </c>
      <c r="H262" s="11">
        <v>7</v>
      </c>
      <c r="I262" s="20" t="s">
        <v>205</v>
      </c>
      <c r="J262" s="11" t="s">
        <v>207</v>
      </c>
      <c r="K262" s="11" t="s">
        <v>4827</v>
      </c>
      <c r="L262" s="11">
        <v>2</v>
      </c>
    </row>
    <row r="263" spans="1:12">
      <c r="A263" s="11" t="s">
        <v>459</v>
      </c>
      <c r="D263" s="11" t="s">
        <v>206</v>
      </c>
      <c r="E263" s="19" t="s">
        <v>655</v>
      </c>
      <c r="F263" s="10">
        <v>42036</v>
      </c>
      <c r="G263" s="10">
        <v>44228</v>
      </c>
      <c r="H263" s="11">
        <v>7</v>
      </c>
      <c r="I263" s="20" t="s">
        <v>205</v>
      </c>
      <c r="J263" s="11" t="s">
        <v>207</v>
      </c>
      <c r="K263" s="11" t="s">
        <v>4827</v>
      </c>
      <c r="L263" s="11">
        <v>2</v>
      </c>
    </row>
    <row r="264" spans="1:12">
      <c r="A264" s="11" t="s">
        <v>460</v>
      </c>
      <c r="D264" s="11" t="s">
        <v>206</v>
      </c>
      <c r="E264" s="19" t="s">
        <v>656</v>
      </c>
      <c r="F264" s="10">
        <v>42036</v>
      </c>
      <c r="G264" s="10">
        <v>44228</v>
      </c>
      <c r="H264" s="11">
        <v>7</v>
      </c>
      <c r="I264" s="20" t="s">
        <v>205</v>
      </c>
      <c r="J264" s="11" t="s">
        <v>207</v>
      </c>
      <c r="K264" s="11" t="s">
        <v>4827</v>
      </c>
      <c r="L264" s="11">
        <v>2</v>
      </c>
    </row>
    <row r="265" spans="1:12">
      <c r="A265" s="11" t="s">
        <v>461</v>
      </c>
      <c r="D265" s="11" t="s">
        <v>206</v>
      </c>
      <c r="E265" s="19" t="s">
        <v>657</v>
      </c>
      <c r="F265" s="10">
        <v>42036</v>
      </c>
      <c r="G265" s="10">
        <v>44228</v>
      </c>
      <c r="H265" s="11">
        <v>7</v>
      </c>
      <c r="I265" s="20" t="s">
        <v>205</v>
      </c>
      <c r="J265" s="11" t="s">
        <v>207</v>
      </c>
      <c r="K265" s="11" t="s">
        <v>4827</v>
      </c>
      <c r="L265" s="11">
        <v>2</v>
      </c>
    </row>
    <row r="266" spans="1:12">
      <c r="A266" s="11" t="s">
        <v>462</v>
      </c>
      <c r="D266" s="11" t="s">
        <v>206</v>
      </c>
      <c r="E266" s="19" t="s">
        <v>658</v>
      </c>
      <c r="F266" s="10">
        <v>42036</v>
      </c>
      <c r="G266" s="10">
        <v>44228</v>
      </c>
      <c r="H266" s="11">
        <v>7</v>
      </c>
      <c r="I266" s="20" t="s">
        <v>205</v>
      </c>
      <c r="J266" s="11" t="s">
        <v>207</v>
      </c>
      <c r="K266" s="11" t="s">
        <v>4827</v>
      </c>
      <c r="L266" s="11">
        <v>2</v>
      </c>
    </row>
    <row r="267" spans="1:12">
      <c r="A267" s="11" t="s">
        <v>463</v>
      </c>
      <c r="D267" s="11" t="s">
        <v>206</v>
      </c>
      <c r="E267" s="19" t="s">
        <v>659</v>
      </c>
      <c r="F267" s="10">
        <v>42036</v>
      </c>
      <c r="G267" s="10">
        <v>44228</v>
      </c>
      <c r="H267" s="11">
        <v>7</v>
      </c>
      <c r="I267" s="20" t="s">
        <v>205</v>
      </c>
      <c r="J267" s="11" t="s">
        <v>207</v>
      </c>
      <c r="K267" s="11" t="s">
        <v>4827</v>
      </c>
      <c r="L267" s="11">
        <v>2</v>
      </c>
    </row>
    <row r="268" spans="1:12">
      <c r="A268" s="11" t="s">
        <v>464</v>
      </c>
      <c r="D268" s="11" t="s">
        <v>206</v>
      </c>
      <c r="E268" s="19" t="s">
        <v>660</v>
      </c>
      <c r="F268" s="10">
        <v>42036</v>
      </c>
      <c r="G268" s="10">
        <v>44228</v>
      </c>
      <c r="H268" s="11">
        <v>7</v>
      </c>
      <c r="I268" s="20" t="s">
        <v>205</v>
      </c>
      <c r="J268" s="11" t="s">
        <v>207</v>
      </c>
      <c r="K268" s="11" t="s">
        <v>4827</v>
      </c>
      <c r="L268" s="11">
        <v>2</v>
      </c>
    </row>
    <row r="269" spans="1:12">
      <c r="A269" s="11" t="s">
        <v>465</v>
      </c>
      <c r="D269" s="11" t="s">
        <v>206</v>
      </c>
      <c r="E269" s="19" t="s">
        <v>661</v>
      </c>
      <c r="F269" s="10">
        <v>42036</v>
      </c>
      <c r="G269" s="10">
        <v>44228</v>
      </c>
      <c r="H269" s="11">
        <v>7</v>
      </c>
      <c r="I269" s="20" t="s">
        <v>205</v>
      </c>
      <c r="J269" s="11" t="s">
        <v>207</v>
      </c>
      <c r="K269" s="11" t="s">
        <v>4827</v>
      </c>
      <c r="L269" s="11">
        <v>2</v>
      </c>
    </row>
    <row r="270" spans="1:12">
      <c r="A270" s="11" t="s">
        <v>466</v>
      </c>
      <c r="D270" s="11" t="s">
        <v>206</v>
      </c>
      <c r="E270" s="19" t="s">
        <v>662</v>
      </c>
      <c r="F270" s="10">
        <v>42036</v>
      </c>
      <c r="G270" s="10">
        <v>44228</v>
      </c>
      <c r="H270" s="11">
        <v>7</v>
      </c>
      <c r="I270" s="20" t="s">
        <v>205</v>
      </c>
      <c r="J270" s="11" t="s">
        <v>207</v>
      </c>
      <c r="K270" s="11" t="s">
        <v>4827</v>
      </c>
      <c r="L270" s="11">
        <v>2</v>
      </c>
    </row>
    <row r="271" spans="1:12">
      <c r="A271" s="11" t="s">
        <v>467</v>
      </c>
      <c r="D271" s="11" t="s">
        <v>206</v>
      </c>
      <c r="E271" s="19" t="s">
        <v>663</v>
      </c>
      <c r="F271" s="10">
        <v>42036</v>
      </c>
      <c r="G271" s="10">
        <v>44228</v>
      </c>
      <c r="H271" s="11">
        <v>7</v>
      </c>
      <c r="I271" s="20" t="s">
        <v>205</v>
      </c>
      <c r="J271" s="11" t="s">
        <v>207</v>
      </c>
      <c r="K271" s="11" t="s">
        <v>4827</v>
      </c>
      <c r="L271" s="11">
        <v>2</v>
      </c>
    </row>
    <row r="272" spans="1:12">
      <c r="A272" s="11" t="s">
        <v>468</v>
      </c>
      <c r="D272" s="11" t="s">
        <v>206</v>
      </c>
      <c r="E272" s="19" t="s">
        <v>664</v>
      </c>
      <c r="F272" s="10">
        <v>42036</v>
      </c>
      <c r="G272" s="10">
        <v>44228</v>
      </c>
      <c r="H272" s="11">
        <v>7</v>
      </c>
      <c r="I272" s="20" t="s">
        <v>205</v>
      </c>
      <c r="J272" s="11" t="s">
        <v>207</v>
      </c>
      <c r="K272" s="11" t="s">
        <v>4827</v>
      </c>
      <c r="L272" s="11">
        <v>2</v>
      </c>
    </row>
    <row r="273" spans="1:12">
      <c r="A273" s="11" t="s">
        <v>469</v>
      </c>
      <c r="D273" s="11" t="s">
        <v>206</v>
      </c>
      <c r="E273" s="19" t="s">
        <v>665</v>
      </c>
      <c r="F273" s="10">
        <v>42036</v>
      </c>
      <c r="G273" s="10">
        <v>44228</v>
      </c>
      <c r="H273" s="11">
        <v>7</v>
      </c>
      <c r="I273" s="20" t="s">
        <v>205</v>
      </c>
      <c r="J273" s="11" t="s">
        <v>207</v>
      </c>
      <c r="K273" s="11" t="s">
        <v>4827</v>
      </c>
      <c r="L273" s="11">
        <v>2</v>
      </c>
    </row>
    <row r="274" spans="1:12">
      <c r="A274" s="11" t="s">
        <v>470</v>
      </c>
      <c r="D274" s="11" t="s">
        <v>206</v>
      </c>
      <c r="E274" s="19" t="s">
        <v>666</v>
      </c>
      <c r="F274" s="10">
        <v>42036</v>
      </c>
      <c r="G274" s="10">
        <v>44228</v>
      </c>
      <c r="H274" s="11">
        <v>7</v>
      </c>
      <c r="I274" s="20" t="s">
        <v>205</v>
      </c>
      <c r="J274" s="11" t="s">
        <v>207</v>
      </c>
      <c r="K274" s="11" t="s">
        <v>4827</v>
      </c>
      <c r="L274" s="11">
        <v>2</v>
      </c>
    </row>
    <row r="275" spans="1:12">
      <c r="A275" s="11" t="s">
        <v>471</v>
      </c>
      <c r="D275" s="11" t="s">
        <v>206</v>
      </c>
      <c r="E275" s="19" t="s">
        <v>667</v>
      </c>
      <c r="F275" s="10">
        <v>42036</v>
      </c>
      <c r="G275" s="10">
        <v>44228</v>
      </c>
      <c r="H275" s="11">
        <v>7</v>
      </c>
      <c r="I275" s="20" t="s">
        <v>205</v>
      </c>
      <c r="J275" s="11" t="s">
        <v>207</v>
      </c>
      <c r="K275" s="11" t="s">
        <v>4827</v>
      </c>
      <c r="L275" s="11">
        <v>2</v>
      </c>
    </row>
    <row r="276" spans="1:12">
      <c r="A276" s="11" t="s">
        <v>472</v>
      </c>
      <c r="D276" s="11" t="s">
        <v>206</v>
      </c>
      <c r="E276" s="19" t="s">
        <v>668</v>
      </c>
      <c r="F276" s="10">
        <v>42036</v>
      </c>
      <c r="G276" s="10">
        <v>44228</v>
      </c>
      <c r="H276" s="11">
        <v>7</v>
      </c>
      <c r="I276" s="20" t="s">
        <v>205</v>
      </c>
      <c r="J276" s="11" t="s">
        <v>207</v>
      </c>
      <c r="K276" s="11" t="s">
        <v>4827</v>
      </c>
      <c r="L276" s="11">
        <v>2</v>
      </c>
    </row>
    <row r="277" spans="1:12">
      <c r="A277" s="11" t="s">
        <v>473</v>
      </c>
      <c r="D277" s="11" t="s">
        <v>206</v>
      </c>
      <c r="E277" s="19" t="s">
        <v>669</v>
      </c>
      <c r="F277" s="10">
        <v>42036</v>
      </c>
      <c r="G277" s="10">
        <v>44228</v>
      </c>
      <c r="H277" s="11">
        <v>7</v>
      </c>
      <c r="I277" s="20" t="s">
        <v>205</v>
      </c>
      <c r="J277" s="11" t="s">
        <v>207</v>
      </c>
      <c r="K277" s="11" t="s">
        <v>4827</v>
      </c>
      <c r="L277" s="11">
        <v>2</v>
      </c>
    </row>
    <row r="278" spans="1:12">
      <c r="A278" s="11" t="s">
        <v>474</v>
      </c>
      <c r="D278" s="11" t="s">
        <v>206</v>
      </c>
      <c r="E278" s="19" t="s">
        <v>670</v>
      </c>
      <c r="F278" s="10">
        <v>42036</v>
      </c>
      <c r="G278" s="10">
        <v>44228</v>
      </c>
      <c r="H278" s="11">
        <v>7</v>
      </c>
      <c r="I278" s="20" t="s">
        <v>205</v>
      </c>
      <c r="J278" s="11" t="s">
        <v>207</v>
      </c>
      <c r="K278" s="11" t="s">
        <v>4827</v>
      </c>
      <c r="L278" s="11">
        <v>2</v>
      </c>
    </row>
    <row r="279" spans="1:12">
      <c r="A279" s="11" t="s">
        <v>475</v>
      </c>
      <c r="D279" s="11" t="s">
        <v>206</v>
      </c>
      <c r="E279" s="19" t="s">
        <v>671</v>
      </c>
      <c r="F279" s="10">
        <v>42036</v>
      </c>
      <c r="G279" s="10">
        <v>44228</v>
      </c>
      <c r="H279" s="11">
        <v>7</v>
      </c>
      <c r="I279" s="20" t="s">
        <v>205</v>
      </c>
      <c r="J279" s="11" t="s">
        <v>207</v>
      </c>
      <c r="K279" s="11" t="s">
        <v>4827</v>
      </c>
      <c r="L279" s="11">
        <v>2</v>
      </c>
    </row>
    <row r="280" spans="1:12">
      <c r="A280" s="11" t="s">
        <v>476</v>
      </c>
      <c r="D280" s="11" t="s">
        <v>206</v>
      </c>
      <c r="E280" s="19" t="s">
        <v>672</v>
      </c>
      <c r="F280" s="10">
        <v>42036</v>
      </c>
      <c r="G280" s="10">
        <v>44228</v>
      </c>
      <c r="H280" s="11">
        <v>7</v>
      </c>
      <c r="I280" s="20" t="s">
        <v>205</v>
      </c>
      <c r="J280" s="11" t="s">
        <v>207</v>
      </c>
      <c r="K280" s="11" t="s">
        <v>4827</v>
      </c>
      <c r="L280" s="11">
        <v>2</v>
      </c>
    </row>
    <row r="281" spans="1:12">
      <c r="A281" s="11" t="s">
        <v>477</v>
      </c>
      <c r="D281" s="11" t="s">
        <v>206</v>
      </c>
      <c r="E281" s="19" t="s">
        <v>673</v>
      </c>
      <c r="F281" s="10">
        <v>42036</v>
      </c>
      <c r="G281" s="10">
        <v>44228</v>
      </c>
      <c r="H281" s="11">
        <v>7</v>
      </c>
      <c r="I281" s="20" t="s">
        <v>205</v>
      </c>
      <c r="J281" s="11" t="s">
        <v>207</v>
      </c>
      <c r="K281" s="11" t="s">
        <v>4827</v>
      </c>
      <c r="L281" s="11">
        <v>2</v>
      </c>
    </row>
    <row r="282" spans="1:12">
      <c r="A282" s="11" t="s">
        <v>478</v>
      </c>
      <c r="D282" s="11" t="s">
        <v>206</v>
      </c>
      <c r="E282" s="19" t="s">
        <v>674</v>
      </c>
      <c r="F282" s="10">
        <v>42036</v>
      </c>
      <c r="G282" s="10">
        <v>44228</v>
      </c>
      <c r="H282" s="11">
        <v>7</v>
      </c>
      <c r="I282" s="20" t="s">
        <v>205</v>
      </c>
      <c r="J282" s="11" t="s">
        <v>207</v>
      </c>
      <c r="K282" s="11" t="s">
        <v>4827</v>
      </c>
      <c r="L282" s="11">
        <v>2</v>
      </c>
    </row>
    <row r="283" spans="1:12">
      <c r="A283" s="11" t="s">
        <v>479</v>
      </c>
      <c r="D283" s="11" t="s">
        <v>206</v>
      </c>
      <c r="E283" s="19" t="s">
        <v>675</v>
      </c>
      <c r="F283" s="10">
        <v>42036</v>
      </c>
      <c r="G283" s="10">
        <v>44228</v>
      </c>
      <c r="H283" s="11">
        <v>7</v>
      </c>
      <c r="I283" s="20" t="s">
        <v>205</v>
      </c>
      <c r="J283" s="11" t="s">
        <v>207</v>
      </c>
      <c r="K283" s="11" t="s">
        <v>4827</v>
      </c>
      <c r="L283" s="11">
        <v>2</v>
      </c>
    </row>
    <row r="284" spans="1:12">
      <c r="A284" s="11" t="s">
        <v>480</v>
      </c>
      <c r="D284" s="11" t="s">
        <v>206</v>
      </c>
      <c r="E284" s="19" t="s">
        <v>676</v>
      </c>
      <c r="F284" s="10">
        <v>42036</v>
      </c>
      <c r="G284" s="10">
        <v>44228</v>
      </c>
      <c r="H284" s="11">
        <v>7</v>
      </c>
      <c r="I284" s="20" t="s">
        <v>205</v>
      </c>
      <c r="J284" s="11" t="s">
        <v>207</v>
      </c>
      <c r="K284" s="11" t="s">
        <v>4827</v>
      </c>
      <c r="L284" s="11">
        <v>2</v>
      </c>
    </row>
    <row r="285" spans="1:12">
      <c r="A285" s="11" t="s">
        <v>481</v>
      </c>
      <c r="D285" s="11" t="s">
        <v>206</v>
      </c>
      <c r="E285" s="19" t="s">
        <v>677</v>
      </c>
      <c r="F285" s="10">
        <v>42036</v>
      </c>
      <c r="G285" s="10">
        <v>44228</v>
      </c>
      <c r="H285" s="11">
        <v>7</v>
      </c>
      <c r="I285" s="20" t="s">
        <v>205</v>
      </c>
      <c r="J285" s="11" t="s">
        <v>207</v>
      </c>
      <c r="K285" s="11" t="s">
        <v>4827</v>
      </c>
      <c r="L285" s="11">
        <v>2</v>
      </c>
    </row>
    <row r="286" spans="1:12">
      <c r="A286" s="11" t="s">
        <v>482</v>
      </c>
      <c r="D286" s="11" t="s">
        <v>206</v>
      </c>
      <c r="E286" s="19" t="s">
        <v>678</v>
      </c>
      <c r="F286" s="10">
        <v>42036</v>
      </c>
      <c r="G286" s="10">
        <v>44228</v>
      </c>
      <c r="H286" s="11">
        <v>7</v>
      </c>
      <c r="I286" s="20" t="s">
        <v>205</v>
      </c>
      <c r="J286" s="11" t="s">
        <v>207</v>
      </c>
      <c r="K286" s="11" t="s">
        <v>4827</v>
      </c>
      <c r="L286" s="11">
        <v>2</v>
      </c>
    </row>
    <row r="287" spans="1:12">
      <c r="A287" s="11" t="s">
        <v>483</v>
      </c>
      <c r="D287" s="11" t="s">
        <v>206</v>
      </c>
      <c r="E287" s="19" t="s">
        <v>679</v>
      </c>
      <c r="F287" s="10">
        <v>42036</v>
      </c>
      <c r="G287" s="10">
        <v>44228</v>
      </c>
      <c r="H287" s="11">
        <v>7</v>
      </c>
      <c r="I287" s="20" t="s">
        <v>205</v>
      </c>
      <c r="J287" s="11" t="s">
        <v>207</v>
      </c>
      <c r="K287" s="11" t="s">
        <v>4827</v>
      </c>
      <c r="L287" s="11">
        <v>2</v>
      </c>
    </row>
    <row r="288" spans="1:12">
      <c r="A288" s="11" t="s">
        <v>484</v>
      </c>
      <c r="D288" s="11" t="s">
        <v>206</v>
      </c>
      <c r="E288" s="19" t="s">
        <v>680</v>
      </c>
      <c r="F288" s="10">
        <v>42036</v>
      </c>
      <c r="G288" s="10">
        <v>44228</v>
      </c>
      <c r="H288" s="11">
        <v>7</v>
      </c>
      <c r="I288" s="20" t="s">
        <v>205</v>
      </c>
      <c r="J288" s="11" t="s">
        <v>207</v>
      </c>
      <c r="K288" s="11" t="s">
        <v>4827</v>
      </c>
      <c r="L288" s="11">
        <v>2</v>
      </c>
    </row>
    <row r="289" spans="1:12">
      <c r="A289" s="11" t="s">
        <v>485</v>
      </c>
      <c r="D289" s="11" t="s">
        <v>206</v>
      </c>
      <c r="E289" s="19" t="s">
        <v>681</v>
      </c>
      <c r="F289" s="10">
        <v>42036</v>
      </c>
      <c r="G289" s="10">
        <v>44228</v>
      </c>
      <c r="H289" s="11">
        <v>7</v>
      </c>
      <c r="I289" s="20" t="s">
        <v>205</v>
      </c>
      <c r="J289" s="11" t="s">
        <v>207</v>
      </c>
      <c r="K289" s="11" t="s">
        <v>4827</v>
      </c>
      <c r="L289" s="11">
        <v>2</v>
      </c>
    </row>
    <row r="290" spans="1:12">
      <c r="A290" s="11" t="s">
        <v>486</v>
      </c>
      <c r="D290" s="11" t="s">
        <v>206</v>
      </c>
      <c r="E290" s="19" t="s">
        <v>682</v>
      </c>
      <c r="F290" s="10">
        <v>42036</v>
      </c>
      <c r="G290" s="10">
        <v>44228</v>
      </c>
      <c r="H290" s="11">
        <v>7</v>
      </c>
      <c r="I290" s="20" t="s">
        <v>205</v>
      </c>
      <c r="J290" s="11" t="s">
        <v>207</v>
      </c>
      <c r="K290" s="11" t="s">
        <v>4827</v>
      </c>
      <c r="L290" s="11">
        <v>2</v>
      </c>
    </row>
    <row r="291" spans="1:12">
      <c r="A291" s="11" t="s">
        <v>487</v>
      </c>
      <c r="D291" s="11" t="s">
        <v>206</v>
      </c>
      <c r="E291" s="19" t="s">
        <v>683</v>
      </c>
      <c r="F291" s="10">
        <v>42036</v>
      </c>
      <c r="G291" s="10">
        <v>44228</v>
      </c>
      <c r="H291" s="11">
        <v>7</v>
      </c>
      <c r="I291" s="20" t="s">
        <v>205</v>
      </c>
      <c r="J291" s="11" t="s">
        <v>207</v>
      </c>
      <c r="K291" s="11" t="s">
        <v>4827</v>
      </c>
      <c r="L291" s="11">
        <v>2</v>
      </c>
    </row>
    <row r="292" spans="1:12">
      <c r="A292" s="11" t="s">
        <v>488</v>
      </c>
      <c r="D292" s="11" t="s">
        <v>206</v>
      </c>
      <c r="E292" s="19" t="s">
        <v>684</v>
      </c>
      <c r="F292" s="10">
        <v>42036</v>
      </c>
      <c r="G292" s="10">
        <v>44228</v>
      </c>
      <c r="H292" s="11">
        <v>7</v>
      </c>
      <c r="I292" s="20" t="s">
        <v>205</v>
      </c>
      <c r="J292" s="11" t="s">
        <v>207</v>
      </c>
      <c r="K292" s="11" t="s">
        <v>4827</v>
      </c>
      <c r="L292" s="11">
        <v>2</v>
      </c>
    </row>
    <row r="293" spans="1:12">
      <c r="A293" s="11" t="s">
        <v>489</v>
      </c>
      <c r="D293" s="11" t="s">
        <v>206</v>
      </c>
      <c r="E293" s="19" t="s">
        <v>685</v>
      </c>
      <c r="F293" s="10">
        <v>42036</v>
      </c>
      <c r="G293" s="10">
        <v>44228</v>
      </c>
      <c r="H293" s="11">
        <v>7</v>
      </c>
      <c r="I293" s="20" t="s">
        <v>205</v>
      </c>
      <c r="J293" s="11" t="s">
        <v>207</v>
      </c>
      <c r="K293" s="11" t="s">
        <v>4827</v>
      </c>
      <c r="L293" s="11">
        <v>2</v>
      </c>
    </row>
    <row r="294" spans="1:12">
      <c r="A294" s="11" t="s">
        <v>490</v>
      </c>
      <c r="D294" s="11" t="s">
        <v>206</v>
      </c>
      <c r="E294" s="19" t="s">
        <v>686</v>
      </c>
      <c r="F294" s="10">
        <v>42036</v>
      </c>
      <c r="G294" s="10">
        <v>44228</v>
      </c>
      <c r="H294" s="11">
        <v>7</v>
      </c>
      <c r="I294" s="20" t="s">
        <v>205</v>
      </c>
      <c r="J294" s="11" t="s">
        <v>207</v>
      </c>
      <c r="K294" s="11" t="s">
        <v>4827</v>
      </c>
      <c r="L294" s="11">
        <v>2</v>
      </c>
    </row>
    <row r="295" spans="1:12">
      <c r="A295" s="11" t="s">
        <v>491</v>
      </c>
      <c r="D295" s="11" t="s">
        <v>206</v>
      </c>
      <c r="E295" s="19" t="s">
        <v>687</v>
      </c>
      <c r="F295" s="10">
        <v>42036</v>
      </c>
      <c r="G295" s="10">
        <v>44228</v>
      </c>
      <c r="H295" s="11">
        <v>7</v>
      </c>
      <c r="I295" s="20" t="s">
        <v>205</v>
      </c>
      <c r="J295" s="11" t="s">
        <v>207</v>
      </c>
      <c r="K295" s="11" t="s">
        <v>4827</v>
      </c>
      <c r="L295" s="11">
        <v>2</v>
      </c>
    </row>
    <row r="296" spans="1:12">
      <c r="A296" s="11" t="s">
        <v>492</v>
      </c>
      <c r="D296" s="11" t="s">
        <v>206</v>
      </c>
      <c r="E296" s="19" t="s">
        <v>688</v>
      </c>
      <c r="F296" s="10">
        <v>42036</v>
      </c>
      <c r="G296" s="10">
        <v>44228</v>
      </c>
      <c r="H296" s="11">
        <v>7</v>
      </c>
      <c r="I296" s="20" t="s">
        <v>205</v>
      </c>
      <c r="J296" s="11" t="s">
        <v>207</v>
      </c>
      <c r="K296" s="11" t="s">
        <v>4827</v>
      </c>
      <c r="L296" s="11">
        <v>2</v>
      </c>
    </row>
    <row r="297" spans="1:12">
      <c r="A297" s="11" t="s">
        <v>493</v>
      </c>
      <c r="D297" s="11" t="s">
        <v>206</v>
      </c>
      <c r="E297" s="19" t="s">
        <v>689</v>
      </c>
      <c r="F297" s="10">
        <v>42036</v>
      </c>
      <c r="G297" s="10">
        <v>44228</v>
      </c>
      <c r="H297" s="11">
        <v>7</v>
      </c>
      <c r="I297" s="20" t="s">
        <v>205</v>
      </c>
      <c r="J297" s="11" t="s">
        <v>207</v>
      </c>
      <c r="K297" s="11" t="s">
        <v>4827</v>
      </c>
      <c r="L297" s="11">
        <v>2</v>
      </c>
    </row>
    <row r="298" spans="1:12">
      <c r="A298" s="11" t="s">
        <v>494</v>
      </c>
      <c r="D298" s="11" t="s">
        <v>206</v>
      </c>
      <c r="E298" s="19" t="s">
        <v>690</v>
      </c>
      <c r="F298" s="10">
        <v>42036</v>
      </c>
      <c r="G298" s="10">
        <v>44228</v>
      </c>
      <c r="H298" s="11">
        <v>7</v>
      </c>
      <c r="I298" s="20" t="s">
        <v>205</v>
      </c>
      <c r="J298" s="11" t="s">
        <v>207</v>
      </c>
      <c r="K298" s="11" t="s">
        <v>4827</v>
      </c>
      <c r="L298" s="11">
        <v>2</v>
      </c>
    </row>
    <row r="299" spans="1:12">
      <c r="A299" s="11" t="s">
        <v>495</v>
      </c>
      <c r="D299" s="11" t="s">
        <v>206</v>
      </c>
      <c r="E299" s="19" t="s">
        <v>691</v>
      </c>
      <c r="F299" s="10">
        <v>42036</v>
      </c>
      <c r="G299" s="10">
        <v>44228</v>
      </c>
      <c r="H299" s="11">
        <v>7</v>
      </c>
      <c r="I299" s="20" t="s">
        <v>205</v>
      </c>
      <c r="J299" s="11" t="s">
        <v>207</v>
      </c>
      <c r="K299" s="11" t="s">
        <v>4827</v>
      </c>
      <c r="L299" s="11">
        <v>2</v>
      </c>
    </row>
    <row r="300" spans="1:12">
      <c r="A300" s="11" t="s">
        <v>496</v>
      </c>
      <c r="D300" s="11" t="s">
        <v>206</v>
      </c>
      <c r="E300" s="19" t="s">
        <v>692</v>
      </c>
      <c r="F300" s="10">
        <v>42036</v>
      </c>
      <c r="G300" s="10">
        <v>44228</v>
      </c>
      <c r="H300" s="11">
        <v>7</v>
      </c>
      <c r="I300" s="20" t="s">
        <v>205</v>
      </c>
      <c r="J300" s="11" t="s">
        <v>207</v>
      </c>
      <c r="K300" s="11" t="s">
        <v>4827</v>
      </c>
      <c r="L300" s="11">
        <v>2</v>
      </c>
    </row>
    <row r="301" spans="1:12">
      <c r="A301" s="11" t="s">
        <v>497</v>
      </c>
      <c r="D301" s="11" t="s">
        <v>206</v>
      </c>
      <c r="E301" s="19" t="s">
        <v>693</v>
      </c>
      <c r="F301" s="10">
        <v>42036</v>
      </c>
      <c r="G301" s="10">
        <v>44228</v>
      </c>
      <c r="H301" s="11">
        <v>7</v>
      </c>
      <c r="I301" s="20" t="s">
        <v>205</v>
      </c>
      <c r="J301" s="11" t="s">
        <v>207</v>
      </c>
      <c r="K301" s="11" t="s">
        <v>4827</v>
      </c>
      <c r="L301" s="11">
        <v>2</v>
      </c>
    </row>
    <row r="302" spans="1:12">
      <c r="A302" s="11" t="s">
        <v>498</v>
      </c>
      <c r="D302" s="11" t="s">
        <v>206</v>
      </c>
      <c r="E302" s="19" t="s">
        <v>694</v>
      </c>
      <c r="F302" s="10">
        <v>42036</v>
      </c>
      <c r="G302" s="10">
        <v>44228</v>
      </c>
      <c r="H302" s="11">
        <v>7</v>
      </c>
      <c r="I302" s="20" t="s">
        <v>205</v>
      </c>
      <c r="J302" s="11" t="s">
        <v>207</v>
      </c>
      <c r="K302" s="11" t="s">
        <v>4827</v>
      </c>
      <c r="L302" s="11">
        <v>2</v>
      </c>
    </row>
    <row r="303" spans="1:12">
      <c r="A303" s="11" t="s">
        <v>499</v>
      </c>
      <c r="D303" s="11" t="s">
        <v>206</v>
      </c>
      <c r="E303" s="19" t="s">
        <v>695</v>
      </c>
      <c r="F303" s="10">
        <v>42036</v>
      </c>
      <c r="G303" s="10">
        <v>44228</v>
      </c>
      <c r="H303" s="11">
        <v>7</v>
      </c>
      <c r="I303" s="20" t="s">
        <v>205</v>
      </c>
      <c r="J303" s="11" t="s">
        <v>207</v>
      </c>
      <c r="K303" s="11" t="s">
        <v>4827</v>
      </c>
      <c r="L303" s="11">
        <v>2</v>
      </c>
    </row>
    <row r="304" spans="1:12">
      <c r="A304" s="11" t="s">
        <v>500</v>
      </c>
      <c r="D304" s="11" t="s">
        <v>206</v>
      </c>
      <c r="E304" s="19" t="s">
        <v>696</v>
      </c>
      <c r="F304" s="10">
        <v>42036</v>
      </c>
      <c r="G304" s="10">
        <v>44228</v>
      </c>
      <c r="H304" s="11">
        <v>7</v>
      </c>
      <c r="I304" s="20" t="s">
        <v>205</v>
      </c>
      <c r="J304" s="11" t="s">
        <v>207</v>
      </c>
      <c r="K304" s="11" t="s">
        <v>4827</v>
      </c>
      <c r="L304" s="11">
        <v>2</v>
      </c>
    </row>
    <row r="305" spans="1:12">
      <c r="A305" s="11" t="s">
        <v>501</v>
      </c>
      <c r="D305" s="11" t="s">
        <v>206</v>
      </c>
      <c r="E305" s="19" t="s">
        <v>697</v>
      </c>
      <c r="F305" s="10">
        <v>42036</v>
      </c>
      <c r="G305" s="10">
        <v>44228</v>
      </c>
      <c r="H305" s="11">
        <v>7</v>
      </c>
      <c r="I305" s="20" t="s">
        <v>205</v>
      </c>
      <c r="J305" s="11" t="s">
        <v>207</v>
      </c>
      <c r="K305" s="11" t="s">
        <v>4827</v>
      </c>
      <c r="L305" s="11">
        <v>2</v>
      </c>
    </row>
    <row r="306" spans="1:12">
      <c r="A306" s="11" t="s">
        <v>502</v>
      </c>
      <c r="D306" s="11" t="s">
        <v>206</v>
      </c>
      <c r="E306" s="19" t="s">
        <v>698</v>
      </c>
      <c r="F306" s="10">
        <v>42036</v>
      </c>
      <c r="G306" s="10">
        <v>44228</v>
      </c>
      <c r="H306" s="11">
        <v>7</v>
      </c>
      <c r="I306" s="20" t="s">
        <v>205</v>
      </c>
      <c r="J306" s="11" t="s">
        <v>207</v>
      </c>
      <c r="K306" s="11" t="s">
        <v>4827</v>
      </c>
      <c r="L306" s="11">
        <v>2</v>
      </c>
    </row>
    <row r="307" spans="1:12">
      <c r="A307" s="11" t="s">
        <v>503</v>
      </c>
      <c r="D307" s="11" t="s">
        <v>206</v>
      </c>
      <c r="E307" s="19" t="s">
        <v>699</v>
      </c>
      <c r="F307" s="10">
        <v>42036</v>
      </c>
      <c r="G307" s="10">
        <v>44228</v>
      </c>
      <c r="H307" s="11">
        <v>7</v>
      </c>
      <c r="I307" s="20" t="s">
        <v>205</v>
      </c>
      <c r="J307" s="11" t="s">
        <v>207</v>
      </c>
      <c r="K307" s="11" t="s">
        <v>4827</v>
      </c>
      <c r="L307" s="11">
        <v>2</v>
      </c>
    </row>
    <row r="308" spans="1:12">
      <c r="A308" s="11" t="s">
        <v>504</v>
      </c>
      <c r="D308" s="11" t="s">
        <v>206</v>
      </c>
      <c r="E308" s="19" t="s">
        <v>700</v>
      </c>
      <c r="F308" s="10">
        <v>42036</v>
      </c>
      <c r="G308" s="10">
        <v>44228</v>
      </c>
      <c r="H308" s="11">
        <v>7</v>
      </c>
      <c r="I308" s="20" t="s">
        <v>205</v>
      </c>
      <c r="J308" s="11" t="s">
        <v>207</v>
      </c>
      <c r="K308" s="11" t="s">
        <v>4827</v>
      </c>
      <c r="L308" s="11">
        <v>2</v>
      </c>
    </row>
    <row r="309" spans="1:12">
      <c r="A309" s="11" t="s">
        <v>505</v>
      </c>
      <c r="D309" s="11" t="s">
        <v>206</v>
      </c>
      <c r="E309" s="19" t="s">
        <v>701</v>
      </c>
      <c r="F309" s="10">
        <v>42036</v>
      </c>
      <c r="G309" s="10">
        <v>44228</v>
      </c>
      <c r="H309" s="11">
        <v>7</v>
      </c>
      <c r="I309" s="20" t="s">
        <v>205</v>
      </c>
      <c r="J309" s="11" t="s">
        <v>207</v>
      </c>
      <c r="K309" s="11" t="s">
        <v>4827</v>
      </c>
      <c r="L309" s="11">
        <v>2</v>
      </c>
    </row>
    <row r="310" spans="1:12">
      <c r="A310" s="11" t="s">
        <v>506</v>
      </c>
      <c r="D310" s="11" t="s">
        <v>206</v>
      </c>
      <c r="E310" s="19" t="s">
        <v>702</v>
      </c>
      <c r="F310" s="10">
        <v>42036</v>
      </c>
      <c r="G310" s="10">
        <v>44228</v>
      </c>
      <c r="H310" s="11">
        <v>7</v>
      </c>
      <c r="I310" s="20" t="s">
        <v>205</v>
      </c>
      <c r="J310" s="11" t="s">
        <v>207</v>
      </c>
      <c r="K310" s="11" t="s">
        <v>4827</v>
      </c>
      <c r="L310" s="11">
        <v>2</v>
      </c>
    </row>
    <row r="311" spans="1:12">
      <c r="A311" s="11" t="s">
        <v>507</v>
      </c>
      <c r="D311" s="11" t="s">
        <v>206</v>
      </c>
      <c r="E311" s="19" t="s">
        <v>703</v>
      </c>
      <c r="F311" s="10">
        <v>42036</v>
      </c>
      <c r="G311" s="10">
        <v>44228</v>
      </c>
      <c r="H311" s="11">
        <v>7</v>
      </c>
      <c r="I311" s="20" t="s">
        <v>205</v>
      </c>
      <c r="J311" s="11" t="s">
        <v>207</v>
      </c>
      <c r="K311" s="11" t="s">
        <v>4827</v>
      </c>
      <c r="L311" s="11">
        <v>2</v>
      </c>
    </row>
    <row r="312" spans="1:12">
      <c r="A312" s="11" t="s">
        <v>4934</v>
      </c>
      <c r="D312" s="11" t="s">
        <v>206</v>
      </c>
      <c r="E312" s="19" t="s">
        <v>704</v>
      </c>
      <c r="F312" s="10">
        <v>42036</v>
      </c>
      <c r="G312" s="10">
        <v>44228</v>
      </c>
      <c r="H312" s="11">
        <v>7</v>
      </c>
      <c r="I312" s="20" t="s">
        <v>205</v>
      </c>
      <c r="J312" s="11" t="s">
        <v>207</v>
      </c>
      <c r="K312" s="11" t="s">
        <v>4827</v>
      </c>
      <c r="L312" s="11">
        <v>2</v>
      </c>
    </row>
    <row r="313" spans="1:12">
      <c r="A313" s="11" t="s">
        <v>4935</v>
      </c>
      <c r="D313" s="11" t="s">
        <v>206</v>
      </c>
      <c r="E313" s="19" t="s">
        <v>705</v>
      </c>
      <c r="F313" s="10">
        <v>42036</v>
      </c>
      <c r="G313" s="10">
        <v>44228</v>
      </c>
      <c r="H313" s="11">
        <v>7</v>
      </c>
      <c r="I313" s="20" t="s">
        <v>205</v>
      </c>
      <c r="J313" s="11" t="s">
        <v>207</v>
      </c>
      <c r="K313" s="11" t="s">
        <v>4827</v>
      </c>
      <c r="L313" s="11">
        <v>2</v>
      </c>
    </row>
    <row r="314" spans="1:12">
      <c r="A314" s="11" t="s">
        <v>4936</v>
      </c>
      <c r="D314" s="11" t="s">
        <v>206</v>
      </c>
      <c r="E314" s="19" t="s">
        <v>706</v>
      </c>
      <c r="F314" s="10">
        <v>42036</v>
      </c>
      <c r="G314" s="10">
        <v>44228</v>
      </c>
      <c r="H314" s="11">
        <v>7</v>
      </c>
      <c r="I314" s="20" t="s">
        <v>205</v>
      </c>
      <c r="J314" s="11" t="s">
        <v>207</v>
      </c>
      <c r="K314" s="11" t="s">
        <v>4827</v>
      </c>
      <c r="L314" s="11">
        <v>2</v>
      </c>
    </row>
    <row r="315" spans="1:12">
      <c r="A315" s="11" t="s">
        <v>4937</v>
      </c>
      <c r="D315" s="11" t="s">
        <v>206</v>
      </c>
      <c r="E315" s="19" t="s">
        <v>707</v>
      </c>
      <c r="F315" s="10">
        <v>42036</v>
      </c>
      <c r="G315" s="10">
        <v>44228</v>
      </c>
      <c r="H315" s="11">
        <v>7</v>
      </c>
      <c r="I315" s="20" t="s">
        <v>205</v>
      </c>
      <c r="J315" s="11" t="s">
        <v>207</v>
      </c>
      <c r="K315" s="11" t="s">
        <v>4827</v>
      </c>
      <c r="L315" s="11">
        <v>2</v>
      </c>
    </row>
    <row r="316" spans="1:12">
      <c r="A316" s="11" t="s">
        <v>4938</v>
      </c>
      <c r="D316" s="11" t="s">
        <v>206</v>
      </c>
      <c r="E316" s="19" t="s">
        <v>708</v>
      </c>
      <c r="F316" s="10">
        <v>42036</v>
      </c>
      <c r="G316" s="10">
        <v>44228</v>
      </c>
      <c r="H316" s="11">
        <v>7</v>
      </c>
      <c r="I316" s="20" t="s">
        <v>205</v>
      </c>
      <c r="J316" s="11" t="s">
        <v>207</v>
      </c>
      <c r="K316" s="11" t="s">
        <v>4827</v>
      </c>
      <c r="L316" s="11">
        <v>2</v>
      </c>
    </row>
    <row r="317" spans="1:12">
      <c r="A317" s="11" t="s">
        <v>4939</v>
      </c>
      <c r="D317" s="11" t="s">
        <v>206</v>
      </c>
      <c r="E317" s="19" t="s">
        <v>709</v>
      </c>
      <c r="F317" s="10">
        <v>42036</v>
      </c>
      <c r="G317" s="10">
        <v>44228</v>
      </c>
      <c r="H317" s="11">
        <v>7</v>
      </c>
      <c r="I317" s="20" t="s">
        <v>205</v>
      </c>
      <c r="J317" s="11" t="s">
        <v>207</v>
      </c>
      <c r="K317" s="11" t="s">
        <v>4827</v>
      </c>
      <c r="L317" s="11">
        <v>2</v>
      </c>
    </row>
    <row r="318" spans="1:12">
      <c r="A318" s="11" t="s">
        <v>4940</v>
      </c>
      <c r="D318" s="11" t="s">
        <v>206</v>
      </c>
      <c r="E318" s="19" t="s">
        <v>710</v>
      </c>
      <c r="F318" s="10">
        <v>42036</v>
      </c>
      <c r="G318" s="10">
        <v>44228</v>
      </c>
      <c r="H318" s="11">
        <v>7</v>
      </c>
      <c r="I318" s="20" t="s">
        <v>205</v>
      </c>
      <c r="J318" s="11" t="s">
        <v>207</v>
      </c>
      <c r="K318" s="11" t="s">
        <v>4827</v>
      </c>
      <c r="L318" s="11">
        <v>2</v>
      </c>
    </row>
    <row r="319" spans="1:12">
      <c r="A319" s="11" t="s">
        <v>4941</v>
      </c>
      <c r="D319" s="11" t="s">
        <v>206</v>
      </c>
      <c r="E319" s="19" t="s">
        <v>711</v>
      </c>
      <c r="F319" s="10">
        <v>42036</v>
      </c>
      <c r="G319" s="10">
        <v>44228</v>
      </c>
      <c r="H319" s="11">
        <v>7</v>
      </c>
      <c r="I319" s="20" t="s">
        <v>205</v>
      </c>
      <c r="J319" s="11" t="s">
        <v>207</v>
      </c>
      <c r="K319" s="11" t="s">
        <v>4827</v>
      </c>
      <c r="L319" s="11">
        <v>2</v>
      </c>
    </row>
    <row r="320" spans="1:12">
      <c r="A320" s="11" t="s">
        <v>4942</v>
      </c>
      <c r="D320" s="11" t="s">
        <v>206</v>
      </c>
      <c r="E320" s="19" t="s">
        <v>712</v>
      </c>
      <c r="F320" s="10">
        <v>42036</v>
      </c>
      <c r="G320" s="10">
        <v>44228</v>
      </c>
      <c r="H320" s="11">
        <v>7</v>
      </c>
      <c r="I320" s="20" t="s">
        <v>205</v>
      </c>
      <c r="J320" s="11" t="s">
        <v>207</v>
      </c>
      <c r="K320" s="11" t="s">
        <v>4827</v>
      </c>
      <c r="L320" s="11">
        <v>2</v>
      </c>
    </row>
    <row r="321" spans="1:12">
      <c r="A321" s="11" t="s">
        <v>4943</v>
      </c>
      <c r="D321" s="11" t="s">
        <v>206</v>
      </c>
      <c r="E321" s="19" t="s">
        <v>713</v>
      </c>
      <c r="F321" s="10">
        <v>42036</v>
      </c>
      <c r="G321" s="10">
        <v>44228</v>
      </c>
      <c r="H321" s="11">
        <v>7</v>
      </c>
      <c r="I321" s="20" t="s">
        <v>205</v>
      </c>
      <c r="J321" s="11" t="s">
        <v>207</v>
      </c>
      <c r="K321" s="11" t="s">
        <v>4827</v>
      </c>
      <c r="L321" s="11">
        <v>2</v>
      </c>
    </row>
    <row r="322" spans="1:12">
      <c r="A322" s="11" t="s">
        <v>4944</v>
      </c>
      <c r="D322" s="11" t="s">
        <v>206</v>
      </c>
      <c r="E322" s="19" t="s">
        <v>714</v>
      </c>
      <c r="F322" s="10">
        <v>42036</v>
      </c>
      <c r="G322" s="10">
        <v>44228</v>
      </c>
      <c r="H322" s="11">
        <v>7</v>
      </c>
      <c r="I322" s="20" t="s">
        <v>205</v>
      </c>
      <c r="J322" s="11" t="s">
        <v>207</v>
      </c>
      <c r="K322" s="11" t="s">
        <v>4827</v>
      </c>
      <c r="L322" s="11">
        <v>2</v>
      </c>
    </row>
    <row r="323" spans="1:12">
      <c r="A323" s="11" t="s">
        <v>4945</v>
      </c>
      <c r="D323" s="11" t="s">
        <v>206</v>
      </c>
      <c r="E323" s="19" t="s">
        <v>715</v>
      </c>
      <c r="F323" s="10">
        <v>42036</v>
      </c>
      <c r="G323" s="10">
        <v>44228</v>
      </c>
      <c r="H323" s="11">
        <v>7</v>
      </c>
      <c r="I323" s="20" t="s">
        <v>205</v>
      </c>
      <c r="J323" s="11" t="s">
        <v>207</v>
      </c>
      <c r="K323" s="11" t="s">
        <v>4827</v>
      </c>
      <c r="L323" s="11">
        <v>2</v>
      </c>
    </row>
    <row r="324" spans="1:12">
      <c r="A324" s="11" t="s">
        <v>5042</v>
      </c>
      <c r="D324" s="11" t="s">
        <v>206</v>
      </c>
      <c r="E324" s="19" t="s">
        <v>716</v>
      </c>
      <c r="F324" s="10">
        <v>42036</v>
      </c>
      <c r="G324" s="10">
        <v>44228</v>
      </c>
      <c r="H324" s="11">
        <v>7</v>
      </c>
      <c r="I324" s="20" t="s">
        <v>205</v>
      </c>
      <c r="J324" s="11" t="s">
        <v>207</v>
      </c>
      <c r="K324" s="11" t="s">
        <v>4827</v>
      </c>
      <c r="L324" s="11">
        <v>2</v>
      </c>
    </row>
    <row r="325" spans="1:12">
      <c r="A325" s="11" t="s">
        <v>5043</v>
      </c>
      <c r="D325" s="11" t="s">
        <v>206</v>
      </c>
      <c r="E325" s="19" t="s">
        <v>717</v>
      </c>
      <c r="F325" s="10">
        <v>42036</v>
      </c>
      <c r="G325" s="10">
        <v>44228</v>
      </c>
      <c r="H325" s="11">
        <v>7</v>
      </c>
      <c r="I325" s="20" t="s">
        <v>205</v>
      </c>
      <c r="J325" s="11" t="s">
        <v>207</v>
      </c>
      <c r="K325" s="11" t="s">
        <v>4827</v>
      </c>
      <c r="L325" s="11">
        <v>2</v>
      </c>
    </row>
    <row r="326" spans="1:12">
      <c r="A326" s="11" t="s">
        <v>5044</v>
      </c>
      <c r="D326" s="11" t="s">
        <v>206</v>
      </c>
      <c r="E326" s="19" t="s">
        <v>718</v>
      </c>
      <c r="F326" s="10">
        <v>42036</v>
      </c>
      <c r="G326" s="10">
        <v>44228</v>
      </c>
      <c r="H326" s="11">
        <v>7</v>
      </c>
      <c r="I326" s="20" t="s">
        <v>205</v>
      </c>
      <c r="J326" s="11" t="s">
        <v>207</v>
      </c>
      <c r="K326" s="11" t="s">
        <v>4827</v>
      </c>
      <c r="L326" s="11">
        <v>2</v>
      </c>
    </row>
    <row r="327" spans="1:12">
      <c r="A327" s="11" t="s">
        <v>5045</v>
      </c>
      <c r="D327" s="11" t="s">
        <v>206</v>
      </c>
      <c r="E327" s="19" t="s">
        <v>719</v>
      </c>
      <c r="F327" s="10">
        <v>42036</v>
      </c>
      <c r="G327" s="10">
        <v>44228</v>
      </c>
      <c r="H327" s="11">
        <v>7</v>
      </c>
      <c r="I327" s="20" t="s">
        <v>205</v>
      </c>
      <c r="J327" s="11" t="s">
        <v>207</v>
      </c>
      <c r="K327" s="11" t="s">
        <v>4827</v>
      </c>
      <c r="L327" s="11">
        <v>2</v>
      </c>
    </row>
    <row r="328" spans="1:12">
      <c r="A328" s="11" t="s">
        <v>5046</v>
      </c>
      <c r="D328" s="11" t="s">
        <v>206</v>
      </c>
      <c r="E328" s="19" t="s">
        <v>720</v>
      </c>
      <c r="F328" s="10">
        <v>42036</v>
      </c>
      <c r="G328" s="10">
        <v>44228</v>
      </c>
      <c r="H328" s="11">
        <v>7</v>
      </c>
      <c r="I328" s="20" t="s">
        <v>205</v>
      </c>
      <c r="J328" s="11" t="s">
        <v>207</v>
      </c>
      <c r="K328" s="11" t="s">
        <v>4827</v>
      </c>
      <c r="L328" s="11">
        <v>2</v>
      </c>
    </row>
    <row r="329" spans="1:12">
      <c r="A329" s="11" t="s">
        <v>5047</v>
      </c>
      <c r="D329" s="11" t="s">
        <v>206</v>
      </c>
      <c r="E329" s="19" t="s">
        <v>721</v>
      </c>
      <c r="F329" s="10">
        <v>42036</v>
      </c>
      <c r="G329" s="10">
        <v>44228</v>
      </c>
      <c r="H329" s="11">
        <v>7</v>
      </c>
      <c r="I329" s="20" t="s">
        <v>205</v>
      </c>
      <c r="J329" s="11" t="s">
        <v>207</v>
      </c>
      <c r="K329" s="11" t="s">
        <v>4827</v>
      </c>
      <c r="L329" s="11">
        <v>2</v>
      </c>
    </row>
    <row r="330" spans="1:12">
      <c r="A330" s="11" t="s">
        <v>5048</v>
      </c>
      <c r="D330" s="11" t="s">
        <v>206</v>
      </c>
      <c r="E330" s="19" t="s">
        <v>722</v>
      </c>
      <c r="F330" s="10">
        <v>42036</v>
      </c>
      <c r="G330" s="10">
        <v>44228</v>
      </c>
      <c r="H330" s="11">
        <v>7</v>
      </c>
      <c r="I330" s="20" t="s">
        <v>205</v>
      </c>
      <c r="J330" s="11" t="s">
        <v>207</v>
      </c>
      <c r="K330" s="11" t="s">
        <v>4827</v>
      </c>
      <c r="L330" s="11">
        <v>2</v>
      </c>
    </row>
    <row r="331" spans="1:12">
      <c r="A331" s="11" t="s">
        <v>5049</v>
      </c>
      <c r="D331" s="11" t="s">
        <v>206</v>
      </c>
      <c r="E331" s="19" t="s">
        <v>723</v>
      </c>
      <c r="F331" s="10">
        <v>42036</v>
      </c>
      <c r="G331" s="10">
        <v>44228</v>
      </c>
      <c r="H331" s="11">
        <v>7</v>
      </c>
      <c r="I331" s="20" t="s">
        <v>205</v>
      </c>
      <c r="J331" s="11" t="s">
        <v>207</v>
      </c>
      <c r="K331" s="11" t="s">
        <v>4827</v>
      </c>
      <c r="L331" s="11">
        <v>2</v>
      </c>
    </row>
    <row r="332" spans="1:12">
      <c r="A332" s="11" t="s">
        <v>5050</v>
      </c>
      <c r="D332" s="11" t="s">
        <v>206</v>
      </c>
      <c r="E332" s="19" t="s">
        <v>724</v>
      </c>
      <c r="F332" s="10">
        <v>42036</v>
      </c>
      <c r="G332" s="10">
        <v>44228</v>
      </c>
      <c r="H332" s="11">
        <v>7</v>
      </c>
      <c r="I332" s="20" t="s">
        <v>205</v>
      </c>
      <c r="J332" s="11" t="s">
        <v>207</v>
      </c>
      <c r="K332" s="11" t="s">
        <v>4827</v>
      </c>
      <c r="L332" s="11">
        <v>2</v>
      </c>
    </row>
    <row r="333" spans="1:12">
      <c r="A333" s="11" t="s">
        <v>5051</v>
      </c>
      <c r="D333" s="11" t="s">
        <v>206</v>
      </c>
      <c r="E333" s="19" t="s">
        <v>725</v>
      </c>
      <c r="F333" s="10">
        <v>42036</v>
      </c>
      <c r="G333" s="10">
        <v>44228</v>
      </c>
      <c r="H333" s="11">
        <v>7</v>
      </c>
      <c r="I333" s="20" t="s">
        <v>205</v>
      </c>
      <c r="J333" s="11" t="s">
        <v>207</v>
      </c>
      <c r="K333" s="11" t="s">
        <v>4827</v>
      </c>
      <c r="L333" s="11">
        <v>2</v>
      </c>
    </row>
    <row r="334" spans="1:12">
      <c r="A334" s="11" t="s">
        <v>5052</v>
      </c>
      <c r="D334" s="11" t="s">
        <v>206</v>
      </c>
      <c r="E334" s="19" t="s">
        <v>726</v>
      </c>
      <c r="F334" s="10">
        <v>42036</v>
      </c>
      <c r="G334" s="10">
        <v>44228</v>
      </c>
      <c r="H334" s="11">
        <v>7</v>
      </c>
      <c r="I334" s="20" t="s">
        <v>205</v>
      </c>
      <c r="J334" s="11" t="s">
        <v>207</v>
      </c>
      <c r="K334" s="11" t="s">
        <v>4827</v>
      </c>
      <c r="L334" s="11">
        <v>2</v>
      </c>
    </row>
    <row r="335" spans="1:12">
      <c r="A335" s="11" t="s">
        <v>5053</v>
      </c>
      <c r="D335" s="11" t="s">
        <v>206</v>
      </c>
      <c r="E335" s="19" t="s">
        <v>727</v>
      </c>
      <c r="F335" s="10">
        <v>42036</v>
      </c>
      <c r="G335" s="10">
        <v>44228</v>
      </c>
      <c r="H335" s="11">
        <v>7</v>
      </c>
      <c r="I335" s="20" t="s">
        <v>205</v>
      </c>
      <c r="J335" s="11" t="s">
        <v>207</v>
      </c>
      <c r="K335" s="11" t="s">
        <v>4827</v>
      </c>
      <c r="L335" s="11">
        <v>2</v>
      </c>
    </row>
    <row r="336" spans="1:12">
      <c r="A336" s="11" t="s">
        <v>5144</v>
      </c>
      <c r="D336" s="11" t="s">
        <v>206</v>
      </c>
      <c r="E336" s="19" t="s">
        <v>728</v>
      </c>
      <c r="F336" s="10">
        <v>42036</v>
      </c>
      <c r="G336" s="10">
        <v>44228</v>
      </c>
      <c r="H336" s="11">
        <v>7</v>
      </c>
      <c r="I336" s="20" t="s">
        <v>205</v>
      </c>
      <c r="J336" s="11" t="s">
        <v>207</v>
      </c>
      <c r="K336" s="11" t="s">
        <v>4827</v>
      </c>
      <c r="L336" s="11">
        <v>2</v>
      </c>
    </row>
    <row r="337" spans="1:12">
      <c r="A337" s="11" t="s">
        <v>5145</v>
      </c>
      <c r="D337" s="11" t="s">
        <v>206</v>
      </c>
      <c r="E337" s="19" t="s">
        <v>729</v>
      </c>
      <c r="F337" s="10">
        <v>42036</v>
      </c>
      <c r="G337" s="10">
        <v>44228</v>
      </c>
      <c r="H337" s="11">
        <v>7</v>
      </c>
      <c r="I337" s="20" t="s">
        <v>205</v>
      </c>
      <c r="J337" s="11" t="s">
        <v>207</v>
      </c>
      <c r="K337" s="11" t="s">
        <v>4827</v>
      </c>
      <c r="L337" s="11">
        <v>2</v>
      </c>
    </row>
    <row r="338" spans="1:12">
      <c r="A338" s="11" t="s">
        <v>5146</v>
      </c>
      <c r="D338" s="11" t="s">
        <v>206</v>
      </c>
      <c r="E338" s="19" t="s">
        <v>730</v>
      </c>
      <c r="F338" s="10">
        <v>42036</v>
      </c>
      <c r="G338" s="10">
        <v>44228</v>
      </c>
      <c r="H338" s="11">
        <v>7</v>
      </c>
      <c r="I338" s="20" t="s">
        <v>205</v>
      </c>
      <c r="J338" s="11" t="s">
        <v>207</v>
      </c>
      <c r="K338" s="11" t="s">
        <v>4827</v>
      </c>
      <c r="L338" s="11">
        <v>2</v>
      </c>
    </row>
    <row r="339" spans="1:12">
      <c r="A339" s="11" t="s">
        <v>5147</v>
      </c>
      <c r="D339" s="11" t="s">
        <v>206</v>
      </c>
      <c r="E339" s="19" t="s">
        <v>731</v>
      </c>
      <c r="F339" s="10">
        <v>42036</v>
      </c>
      <c r="G339" s="10">
        <v>44228</v>
      </c>
      <c r="H339" s="11">
        <v>7</v>
      </c>
      <c r="I339" s="20" t="s">
        <v>205</v>
      </c>
      <c r="J339" s="11" t="s">
        <v>207</v>
      </c>
      <c r="K339" s="11" t="s">
        <v>4827</v>
      </c>
      <c r="L339" s="11">
        <v>2</v>
      </c>
    </row>
    <row r="340" spans="1:12">
      <c r="A340" s="11" t="s">
        <v>5148</v>
      </c>
      <c r="D340" s="11" t="s">
        <v>206</v>
      </c>
      <c r="E340" s="19" t="s">
        <v>732</v>
      </c>
      <c r="F340" s="10">
        <v>42036</v>
      </c>
      <c r="G340" s="10">
        <v>44228</v>
      </c>
      <c r="H340" s="11">
        <v>7</v>
      </c>
      <c r="I340" s="20" t="s">
        <v>205</v>
      </c>
      <c r="J340" s="11" t="s">
        <v>207</v>
      </c>
      <c r="K340" s="11" t="s">
        <v>4827</v>
      </c>
      <c r="L340" s="11">
        <v>2</v>
      </c>
    </row>
    <row r="341" spans="1:12">
      <c r="A341" s="11" t="s">
        <v>5149</v>
      </c>
      <c r="D341" s="11" t="s">
        <v>206</v>
      </c>
      <c r="E341" s="19" t="s">
        <v>733</v>
      </c>
      <c r="F341" s="10">
        <v>42036</v>
      </c>
      <c r="G341" s="10">
        <v>44228</v>
      </c>
      <c r="H341" s="11">
        <v>7</v>
      </c>
      <c r="I341" s="20" t="s">
        <v>205</v>
      </c>
      <c r="J341" s="11" t="s">
        <v>207</v>
      </c>
      <c r="K341" s="11" t="s">
        <v>4827</v>
      </c>
      <c r="L341" s="11">
        <v>2</v>
      </c>
    </row>
    <row r="342" spans="1:12">
      <c r="A342" s="11" t="s">
        <v>5204</v>
      </c>
      <c r="D342" s="11" t="s">
        <v>206</v>
      </c>
      <c r="E342" s="19" t="s">
        <v>734</v>
      </c>
      <c r="F342" s="10">
        <v>42036</v>
      </c>
      <c r="G342" s="10">
        <v>44228</v>
      </c>
      <c r="H342" s="11">
        <v>7</v>
      </c>
      <c r="I342" s="20" t="s">
        <v>205</v>
      </c>
      <c r="J342" s="11" t="s">
        <v>207</v>
      </c>
      <c r="K342" s="11" t="s">
        <v>4827</v>
      </c>
      <c r="L342" s="11">
        <v>2</v>
      </c>
    </row>
    <row r="343" spans="1:12">
      <c r="A343" s="11" t="s">
        <v>5205</v>
      </c>
      <c r="D343" s="11" t="s">
        <v>206</v>
      </c>
      <c r="E343" s="19" t="s">
        <v>735</v>
      </c>
      <c r="F343" s="10">
        <v>42036</v>
      </c>
      <c r="G343" s="10">
        <v>44228</v>
      </c>
      <c r="H343" s="11">
        <v>7</v>
      </c>
      <c r="I343" s="20" t="s">
        <v>205</v>
      </c>
      <c r="J343" s="11" t="s">
        <v>207</v>
      </c>
      <c r="K343" s="11" t="s">
        <v>4827</v>
      </c>
      <c r="L343" s="11">
        <v>2</v>
      </c>
    </row>
    <row r="344" spans="1:12">
      <c r="A344" s="11" t="s">
        <v>5206</v>
      </c>
      <c r="D344" s="11" t="s">
        <v>206</v>
      </c>
      <c r="E344" s="19" t="s">
        <v>736</v>
      </c>
      <c r="F344" s="10">
        <v>42036</v>
      </c>
      <c r="G344" s="10">
        <v>44228</v>
      </c>
      <c r="H344" s="11">
        <v>7</v>
      </c>
      <c r="I344" s="20" t="s">
        <v>205</v>
      </c>
      <c r="J344" s="11" t="s">
        <v>207</v>
      </c>
      <c r="K344" s="11" t="s">
        <v>4827</v>
      </c>
      <c r="L344" s="11">
        <v>2</v>
      </c>
    </row>
    <row r="345" spans="1:12">
      <c r="A345" s="11" t="s">
        <v>5207</v>
      </c>
      <c r="D345" s="11" t="s">
        <v>206</v>
      </c>
      <c r="E345" s="19" t="s">
        <v>737</v>
      </c>
      <c r="F345" s="10">
        <v>42036</v>
      </c>
      <c r="G345" s="10">
        <v>44228</v>
      </c>
      <c r="H345" s="11">
        <v>7</v>
      </c>
      <c r="I345" s="20" t="s">
        <v>205</v>
      </c>
      <c r="J345" s="11" t="s">
        <v>207</v>
      </c>
      <c r="K345" s="11" t="s">
        <v>4827</v>
      </c>
      <c r="L345" s="11">
        <v>2</v>
      </c>
    </row>
    <row r="346" spans="1:12">
      <c r="A346" s="11" t="s">
        <v>5208</v>
      </c>
      <c r="D346" s="11" t="s">
        <v>206</v>
      </c>
      <c r="E346" s="19" t="s">
        <v>738</v>
      </c>
      <c r="F346" s="10">
        <v>42036</v>
      </c>
      <c r="G346" s="10">
        <v>44228</v>
      </c>
      <c r="H346" s="11">
        <v>7</v>
      </c>
      <c r="I346" s="20" t="s">
        <v>205</v>
      </c>
      <c r="J346" s="11" t="s">
        <v>207</v>
      </c>
      <c r="K346" s="11" t="s">
        <v>4827</v>
      </c>
      <c r="L346" s="11">
        <v>2</v>
      </c>
    </row>
    <row r="347" spans="1:12">
      <c r="A347" s="11" t="s">
        <v>5209</v>
      </c>
      <c r="D347" s="11" t="s">
        <v>206</v>
      </c>
      <c r="E347" s="19" t="s">
        <v>739</v>
      </c>
      <c r="F347" s="10">
        <v>42036</v>
      </c>
      <c r="G347" s="10">
        <v>44228</v>
      </c>
      <c r="H347" s="11">
        <v>7</v>
      </c>
      <c r="I347" s="20" t="s">
        <v>205</v>
      </c>
      <c r="J347" s="11" t="s">
        <v>207</v>
      </c>
      <c r="K347" s="11" t="s">
        <v>4827</v>
      </c>
      <c r="L347" s="11">
        <v>2</v>
      </c>
    </row>
    <row r="348" spans="1:12">
      <c r="A348" s="11" t="s">
        <v>5210</v>
      </c>
      <c r="D348" s="11" t="s">
        <v>206</v>
      </c>
      <c r="E348" s="19" t="s">
        <v>740</v>
      </c>
      <c r="F348" s="10">
        <v>42036</v>
      </c>
      <c r="G348" s="10">
        <v>44228</v>
      </c>
      <c r="H348" s="11">
        <v>7</v>
      </c>
      <c r="I348" s="20" t="s">
        <v>205</v>
      </c>
      <c r="J348" s="11" t="s">
        <v>207</v>
      </c>
      <c r="K348" s="11" t="s">
        <v>4827</v>
      </c>
      <c r="L348" s="11">
        <v>2</v>
      </c>
    </row>
    <row r="349" spans="1:12">
      <c r="A349" s="11" t="s">
        <v>5211</v>
      </c>
      <c r="D349" s="11" t="s">
        <v>206</v>
      </c>
      <c r="E349" s="19" t="s">
        <v>741</v>
      </c>
      <c r="F349" s="10">
        <v>42036</v>
      </c>
      <c r="G349" s="10">
        <v>44228</v>
      </c>
      <c r="H349" s="11">
        <v>7</v>
      </c>
      <c r="I349" s="20" t="s">
        <v>205</v>
      </c>
      <c r="J349" s="11" t="s">
        <v>207</v>
      </c>
      <c r="K349" s="11" t="s">
        <v>4827</v>
      </c>
      <c r="L349" s="11">
        <v>2</v>
      </c>
    </row>
    <row r="350" spans="1:12">
      <c r="A350" s="11" t="s">
        <v>5212</v>
      </c>
      <c r="D350" s="11" t="s">
        <v>206</v>
      </c>
      <c r="E350" s="19" t="s">
        <v>742</v>
      </c>
      <c r="F350" s="10">
        <v>42036</v>
      </c>
      <c r="G350" s="10">
        <v>44228</v>
      </c>
      <c r="H350" s="11">
        <v>7</v>
      </c>
      <c r="I350" s="20" t="s">
        <v>205</v>
      </c>
      <c r="J350" s="11" t="s">
        <v>207</v>
      </c>
      <c r="K350" s="11" t="s">
        <v>4827</v>
      </c>
      <c r="L350" s="11">
        <v>2</v>
      </c>
    </row>
    <row r="351" spans="1:12">
      <c r="A351" s="11" t="s">
        <v>5213</v>
      </c>
      <c r="D351" s="11" t="s">
        <v>206</v>
      </c>
      <c r="E351" s="19" t="s">
        <v>743</v>
      </c>
      <c r="F351" s="10">
        <v>42036</v>
      </c>
      <c r="G351" s="10">
        <v>44228</v>
      </c>
      <c r="H351" s="11">
        <v>7</v>
      </c>
      <c r="I351" s="20" t="s">
        <v>205</v>
      </c>
      <c r="J351" s="11" t="s">
        <v>207</v>
      </c>
      <c r="K351" s="11" t="s">
        <v>4827</v>
      </c>
      <c r="L351" s="11">
        <v>2</v>
      </c>
    </row>
    <row r="352" spans="1:12">
      <c r="A352" s="11" t="s">
        <v>5214</v>
      </c>
      <c r="D352" s="11" t="s">
        <v>206</v>
      </c>
      <c r="E352" s="19" t="s">
        <v>744</v>
      </c>
      <c r="F352" s="10">
        <v>42036</v>
      </c>
      <c r="G352" s="10">
        <v>44228</v>
      </c>
      <c r="H352" s="11">
        <v>7</v>
      </c>
      <c r="I352" s="20" t="s">
        <v>205</v>
      </c>
      <c r="J352" s="11" t="s">
        <v>207</v>
      </c>
      <c r="K352" s="11" t="s">
        <v>4827</v>
      </c>
      <c r="L352" s="11">
        <v>2</v>
      </c>
    </row>
    <row r="353" spans="1:12">
      <c r="A353" s="11" t="s">
        <v>5215</v>
      </c>
      <c r="D353" s="11" t="s">
        <v>206</v>
      </c>
      <c r="E353" s="19" t="s">
        <v>745</v>
      </c>
      <c r="F353" s="10">
        <v>42036</v>
      </c>
      <c r="G353" s="10">
        <v>44228</v>
      </c>
      <c r="H353" s="11">
        <v>7</v>
      </c>
      <c r="I353" s="20" t="s">
        <v>205</v>
      </c>
      <c r="J353" s="11" t="s">
        <v>207</v>
      </c>
      <c r="K353" s="11" t="s">
        <v>4827</v>
      </c>
      <c r="L353" s="11">
        <v>2</v>
      </c>
    </row>
    <row r="354" spans="1:12">
      <c r="A354" s="11" t="s">
        <v>5306</v>
      </c>
      <c r="D354" s="11" t="s">
        <v>206</v>
      </c>
      <c r="E354" s="19" t="s">
        <v>746</v>
      </c>
      <c r="F354" s="10">
        <v>42036</v>
      </c>
      <c r="G354" s="10">
        <v>44228</v>
      </c>
      <c r="H354" s="11">
        <v>7</v>
      </c>
      <c r="I354" s="20" t="s">
        <v>205</v>
      </c>
      <c r="J354" s="11" t="s">
        <v>207</v>
      </c>
      <c r="K354" s="11" t="s">
        <v>4827</v>
      </c>
      <c r="L354" s="11">
        <v>2</v>
      </c>
    </row>
    <row r="355" spans="1:12">
      <c r="A355" s="11" t="s">
        <v>5307</v>
      </c>
      <c r="D355" s="11" t="s">
        <v>206</v>
      </c>
      <c r="E355" s="19" t="s">
        <v>747</v>
      </c>
      <c r="F355" s="10">
        <v>42036</v>
      </c>
      <c r="G355" s="10">
        <v>44228</v>
      </c>
      <c r="H355" s="11">
        <v>7</v>
      </c>
      <c r="I355" s="20" t="s">
        <v>205</v>
      </c>
      <c r="J355" s="11" t="s">
        <v>207</v>
      </c>
      <c r="K355" s="11" t="s">
        <v>4827</v>
      </c>
      <c r="L355" s="11">
        <v>2</v>
      </c>
    </row>
    <row r="356" spans="1:12">
      <c r="A356" s="11" t="s">
        <v>5308</v>
      </c>
      <c r="D356" s="11" t="s">
        <v>206</v>
      </c>
      <c r="E356" s="19" t="s">
        <v>748</v>
      </c>
      <c r="F356" s="10">
        <v>42036</v>
      </c>
      <c r="G356" s="10">
        <v>44228</v>
      </c>
      <c r="H356" s="11">
        <v>7</v>
      </c>
      <c r="I356" s="20" t="s">
        <v>205</v>
      </c>
      <c r="J356" s="11" t="s">
        <v>207</v>
      </c>
      <c r="K356" s="11" t="s">
        <v>4827</v>
      </c>
      <c r="L356" s="11">
        <v>2</v>
      </c>
    </row>
    <row r="357" spans="1:12">
      <c r="A357" s="11" t="s">
        <v>5309</v>
      </c>
      <c r="D357" s="11" t="s">
        <v>206</v>
      </c>
      <c r="E357" s="19" t="s">
        <v>749</v>
      </c>
      <c r="F357" s="10">
        <v>42036</v>
      </c>
      <c r="G357" s="10">
        <v>44228</v>
      </c>
      <c r="H357" s="11">
        <v>7</v>
      </c>
      <c r="I357" s="20" t="s">
        <v>205</v>
      </c>
      <c r="J357" s="11" t="s">
        <v>207</v>
      </c>
      <c r="K357" s="11" t="s">
        <v>4827</v>
      </c>
      <c r="L357" s="11">
        <v>2</v>
      </c>
    </row>
    <row r="358" spans="1:12">
      <c r="A358" s="11" t="s">
        <v>5310</v>
      </c>
      <c r="D358" s="11" t="s">
        <v>206</v>
      </c>
      <c r="E358" s="19" t="s">
        <v>750</v>
      </c>
      <c r="F358" s="10">
        <v>42036</v>
      </c>
      <c r="G358" s="10">
        <v>44228</v>
      </c>
      <c r="H358" s="11">
        <v>7</v>
      </c>
      <c r="I358" s="20" t="s">
        <v>205</v>
      </c>
      <c r="J358" s="11" t="s">
        <v>207</v>
      </c>
      <c r="K358" s="11" t="s">
        <v>4827</v>
      </c>
      <c r="L358" s="11">
        <v>2</v>
      </c>
    </row>
    <row r="359" spans="1:12">
      <c r="A359" s="11" t="s">
        <v>5311</v>
      </c>
      <c r="D359" s="11" t="s">
        <v>206</v>
      </c>
      <c r="E359" s="19" t="s">
        <v>751</v>
      </c>
      <c r="F359" s="10">
        <v>42036</v>
      </c>
      <c r="G359" s="10">
        <v>44228</v>
      </c>
      <c r="H359" s="11">
        <v>7</v>
      </c>
      <c r="I359" s="20" t="s">
        <v>205</v>
      </c>
      <c r="J359" s="11" t="s">
        <v>207</v>
      </c>
      <c r="K359" s="11" t="s">
        <v>4827</v>
      </c>
      <c r="L359" s="11">
        <v>2</v>
      </c>
    </row>
    <row r="360" spans="1:12">
      <c r="A360" s="11" t="s">
        <v>5360</v>
      </c>
      <c r="D360" s="11" t="s">
        <v>206</v>
      </c>
      <c r="E360" s="19" t="s">
        <v>752</v>
      </c>
      <c r="F360" s="10">
        <v>42036</v>
      </c>
      <c r="G360" s="10">
        <v>44228</v>
      </c>
      <c r="H360" s="11">
        <v>7</v>
      </c>
      <c r="I360" s="20" t="s">
        <v>205</v>
      </c>
      <c r="J360" s="11" t="s">
        <v>207</v>
      </c>
      <c r="K360" s="11" t="s">
        <v>4827</v>
      </c>
      <c r="L360" s="11">
        <v>2</v>
      </c>
    </row>
    <row r="361" spans="1:12">
      <c r="A361" s="11" t="s">
        <v>5361</v>
      </c>
      <c r="D361" s="11" t="s">
        <v>206</v>
      </c>
      <c r="E361" s="19" t="s">
        <v>753</v>
      </c>
      <c r="F361" s="10">
        <v>42036</v>
      </c>
      <c r="G361" s="10">
        <v>44228</v>
      </c>
      <c r="H361" s="11">
        <v>7</v>
      </c>
      <c r="I361" s="20" t="s">
        <v>205</v>
      </c>
      <c r="J361" s="11" t="s">
        <v>207</v>
      </c>
      <c r="K361" s="11" t="s">
        <v>4827</v>
      </c>
      <c r="L361" s="11">
        <v>2</v>
      </c>
    </row>
    <row r="362" spans="1:12">
      <c r="A362" s="11" t="s">
        <v>5362</v>
      </c>
      <c r="D362" s="11" t="s">
        <v>206</v>
      </c>
      <c r="E362" s="19" t="s">
        <v>754</v>
      </c>
      <c r="F362" s="10">
        <v>42036</v>
      </c>
      <c r="G362" s="10">
        <v>44228</v>
      </c>
      <c r="H362" s="11">
        <v>7</v>
      </c>
      <c r="I362" s="20" t="s">
        <v>205</v>
      </c>
      <c r="J362" s="11" t="s">
        <v>207</v>
      </c>
      <c r="K362" s="11" t="s">
        <v>4827</v>
      </c>
      <c r="L362" s="11">
        <v>2</v>
      </c>
    </row>
    <row r="363" spans="1:12">
      <c r="A363" s="11" t="s">
        <v>5363</v>
      </c>
      <c r="D363" s="11" t="s">
        <v>206</v>
      </c>
      <c r="E363" s="19" t="s">
        <v>755</v>
      </c>
      <c r="F363" s="10">
        <v>42036</v>
      </c>
      <c r="G363" s="10">
        <v>44228</v>
      </c>
      <c r="H363" s="11">
        <v>7</v>
      </c>
      <c r="I363" s="20" t="s">
        <v>205</v>
      </c>
      <c r="J363" s="11" t="s">
        <v>207</v>
      </c>
      <c r="K363" s="11" t="s">
        <v>4827</v>
      </c>
      <c r="L363" s="11">
        <v>2</v>
      </c>
    </row>
    <row r="364" spans="1:12">
      <c r="A364" s="11" t="s">
        <v>5364</v>
      </c>
      <c r="D364" s="11" t="s">
        <v>206</v>
      </c>
      <c r="E364" s="19" t="s">
        <v>756</v>
      </c>
      <c r="F364" s="10">
        <v>42036</v>
      </c>
      <c r="G364" s="10">
        <v>44228</v>
      </c>
      <c r="H364" s="11">
        <v>7</v>
      </c>
      <c r="I364" s="20" t="s">
        <v>205</v>
      </c>
      <c r="J364" s="11" t="s">
        <v>207</v>
      </c>
      <c r="K364" s="11" t="s">
        <v>4827</v>
      </c>
      <c r="L364" s="11">
        <v>2</v>
      </c>
    </row>
    <row r="365" spans="1:12">
      <c r="A365" s="11" t="s">
        <v>5365</v>
      </c>
      <c r="D365" s="11" t="s">
        <v>206</v>
      </c>
      <c r="E365" s="19" t="s">
        <v>757</v>
      </c>
      <c r="F365" s="10">
        <v>42036</v>
      </c>
      <c r="G365" s="10">
        <v>44228</v>
      </c>
      <c r="H365" s="11">
        <v>7</v>
      </c>
      <c r="I365" s="20" t="s">
        <v>205</v>
      </c>
      <c r="J365" s="11" t="s">
        <v>207</v>
      </c>
      <c r="K365" s="11" t="s">
        <v>4827</v>
      </c>
      <c r="L365" s="11">
        <v>2</v>
      </c>
    </row>
    <row r="366" spans="1:12">
      <c r="A366" s="11" t="s">
        <v>508</v>
      </c>
      <c r="D366" s="11" t="s">
        <v>206</v>
      </c>
      <c r="E366" s="19" t="s">
        <v>758</v>
      </c>
      <c r="F366" s="10">
        <v>42036</v>
      </c>
      <c r="G366" s="10">
        <v>44228</v>
      </c>
      <c r="H366" s="11">
        <v>7</v>
      </c>
      <c r="I366" s="20" t="s">
        <v>205</v>
      </c>
      <c r="J366" s="11" t="s">
        <v>207</v>
      </c>
      <c r="K366" s="11" t="s">
        <v>4827</v>
      </c>
      <c r="L366" s="11">
        <v>2</v>
      </c>
    </row>
    <row r="367" spans="1:12">
      <c r="A367" s="11" t="s">
        <v>509</v>
      </c>
      <c r="D367" s="11" t="s">
        <v>206</v>
      </c>
      <c r="E367" s="19" t="s">
        <v>759</v>
      </c>
      <c r="F367" s="10">
        <v>42036</v>
      </c>
      <c r="G367" s="10">
        <v>44228</v>
      </c>
      <c r="H367" s="11">
        <v>7</v>
      </c>
      <c r="I367" s="20" t="s">
        <v>205</v>
      </c>
      <c r="J367" s="11" t="s">
        <v>207</v>
      </c>
      <c r="K367" s="11" t="s">
        <v>4827</v>
      </c>
      <c r="L367" s="11">
        <v>2</v>
      </c>
    </row>
    <row r="368" spans="1:12">
      <c r="A368" s="11" t="s">
        <v>510</v>
      </c>
      <c r="D368" s="11" t="s">
        <v>206</v>
      </c>
      <c r="E368" s="19" t="s">
        <v>760</v>
      </c>
      <c r="F368" s="10">
        <v>42036</v>
      </c>
      <c r="G368" s="10">
        <v>44228</v>
      </c>
      <c r="H368" s="11">
        <v>7</v>
      </c>
      <c r="I368" s="20" t="s">
        <v>205</v>
      </c>
      <c r="J368" s="11" t="s">
        <v>207</v>
      </c>
      <c r="K368" s="11" t="s">
        <v>4827</v>
      </c>
      <c r="L368" s="11">
        <v>2</v>
      </c>
    </row>
    <row r="369" spans="1:12">
      <c r="A369" s="11" t="s">
        <v>511</v>
      </c>
      <c r="D369" s="11" t="s">
        <v>206</v>
      </c>
      <c r="E369" s="19" t="s">
        <v>761</v>
      </c>
      <c r="F369" s="10">
        <v>42036</v>
      </c>
      <c r="G369" s="10">
        <v>44228</v>
      </c>
      <c r="H369" s="11">
        <v>7</v>
      </c>
      <c r="I369" s="20" t="s">
        <v>205</v>
      </c>
      <c r="J369" s="11" t="s">
        <v>207</v>
      </c>
      <c r="K369" s="11" t="s">
        <v>4827</v>
      </c>
      <c r="L369" s="11">
        <v>2</v>
      </c>
    </row>
    <row r="370" spans="1:12">
      <c r="A370" s="11" t="s">
        <v>512</v>
      </c>
      <c r="D370" s="11" t="s">
        <v>206</v>
      </c>
      <c r="E370" s="19" t="s">
        <v>762</v>
      </c>
      <c r="F370" s="10">
        <v>42036</v>
      </c>
      <c r="G370" s="10">
        <v>44228</v>
      </c>
      <c r="H370" s="11">
        <v>7</v>
      </c>
      <c r="I370" s="20" t="s">
        <v>205</v>
      </c>
      <c r="J370" s="11" t="s">
        <v>207</v>
      </c>
      <c r="K370" s="11" t="s">
        <v>4827</v>
      </c>
      <c r="L370" s="11">
        <v>2</v>
      </c>
    </row>
    <row r="371" spans="1:12">
      <c r="A371" s="11" t="s">
        <v>513</v>
      </c>
      <c r="D371" s="11" t="s">
        <v>206</v>
      </c>
      <c r="E371" s="19" t="s">
        <v>763</v>
      </c>
      <c r="F371" s="10">
        <v>42036</v>
      </c>
      <c r="G371" s="10">
        <v>44228</v>
      </c>
      <c r="H371" s="11">
        <v>7</v>
      </c>
      <c r="I371" s="20" t="s">
        <v>205</v>
      </c>
      <c r="J371" s="11" t="s">
        <v>207</v>
      </c>
      <c r="K371" s="11" t="s">
        <v>4827</v>
      </c>
      <c r="L371" s="11">
        <v>2</v>
      </c>
    </row>
    <row r="372" spans="1:12">
      <c r="A372" s="11" t="s">
        <v>514</v>
      </c>
      <c r="D372" s="11" t="s">
        <v>206</v>
      </c>
      <c r="E372" s="19" t="s">
        <v>764</v>
      </c>
      <c r="F372" s="10">
        <v>42036</v>
      </c>
      <c r="G372" s="10">
        <v>44228</v>
      </c>
      <c r="H372" s="11">
        <v>7</v>
      </c>
      <c r="I372" s="20" t="s">
        <v>205</v>
      </c>
      <c r="J372" s="11" t="s">
        <v>207</v>
      </c>
      <c r="K372" s="11" t="s">
        <v>4827</v>
      </c>
      <c r="L372" s="11">
        <v>2</v>
      </c>
    </row>
    <row r="373" spans="1:12">
      <c r="A373" s="11" t="s">
        <v>515</v>
      </c>
      <c r="D373" s="11" t="s">
        <v>206</v>
      </c>
      <c r="E373" s="19" t="s">
        <v>765</v>
      </c>
      <c r="F373" s="10">
        <v>42036</v>
      </c>
      <c r="G373" s="10">
        <v>44228</v>
      </c>
      <c r="H373" s="11">
        <v>7</v>
      </c>
      <c r="I373" s="20" t="s">
        <v>205</v>
      </c>
      <c r="J373" s="11" t="s">
        <v>207</v>
      </c>
      <c r="K373" s="11" t="s">
        <v>4827</v>
      </c>
      <c r="L373" s="11">
        <v>2</v>
      </c>
    </row>
    <row r="374" spans="1:12">
      <c r="A374" s="11" t="s">
        <v>516</v>
      </c>
      <c r="D374" s="11" t="s">
        <v>206</v>
      </c>
      <c r="E374" s="19" t="s">
        <v>766</v>
      </c>
      <c r="F374" s="10">
        <v>42036</v>
      </c>
      <c r="G374" s="10">
        <v>44228</v>
      </c>
      <c r="H374" s="11">
        <v>7</v>
      </c>
      <c r="I374" s="20" t="s">
        <v>205</v>
      </c>
      <c r="J374" s="11" t="s">
        <v>207</v>
      </c>
      <c r="K374" s="11" t="s">
        <v>4827</v>
      </c>
      <c r="L374" s="11">
        <v>2</v>
      </c>
    </row>
    <row r="375" spans="1:12">
      <c r="A375" s="11" t="s">
        <v>517</v>
      </c>
      <c r="D375" s="11" t="s">
        <v>206</v>
      </c>
      <c r="E375" s="19" t="s">
        <v>767</v>
      </c>
      <c r="F375" s="10">
        <v>42036</v>
      </c>
      <c r="G375" s="10">
        <v>44228</v>
      </c>
      <c r="H375" s="11">
        <v>7</v>
      </c>
      <c r="I375" s="20" t="s">
        <v>205</v>
      </c>
      <c r="J375" s="11" t="s">
        <v>207</v>
      </c>
      <c r="K375" s="11" t="s">
        <v>4827</v>
      </c>
      <c r="L375" s="11">
        <v>2</v>
      </c>
    </row>
    <row r="376" spans="1:12">
      <c r="A376" s="11" t="s">
        <v>518</v>
      </c>
      <c r="D376" s="11" t="s">
        <v>206</v>
      </c>
      <c r="E376" s="19" t="s">
        <v>768</v>
      </c>
      <c r="F376" s="10">
        <v>42036</v>
      </c>
      <c r="G376" s="10">
        <v>44228</v>
      </c>
      <c r="H376" s="11">
        <v>7</v>
      </c>
      <c r="I376" s="20" t="s">
        <v>205</v>
      </c>
      <c r="J376" s="11" t="s">
        <v>207</v>
      </c>
      <c r="K376" s="11" t="s">
        <v>4827</v>
      </c>
      <c r="L376" s="11">
        <v>2</v>
      </c>
    </row>
    <row r="377" spans="1:12">
      <c r="A377" s="11" t="s">
        <v>519</v>
      </c>
      <c r="D377" s="11" t="s">
        <v>206</v>
      </c>
      <c r="E377" s="19" t="s">
        <v>769</v>
      </c>
      <c r="F377" s="10">
        <v>42036</v>
      </c>
      <c r="G377" s="10">
        <v>44228</v>
      </c>
      <c r="H377" s="11">
        <v>7</v>
      </c>
      <c r="I377" s="20" t="s">
        <v>205</v>
      </c>
      <c r="J377" s="11" t="s">
        <v>207</v>
      </c>
      <c r="K377" s="11" t="s">
        <v>4827</v>
      </c>
      <c r="L377" s="11">
        <v>2</v>
      </c>
    </row>
    <row r="378" spans="1:12">
      <c r="A378" s="11" t="s">
        <v>520</v>
      </c>
      <c r="D378" s="11" t="s">
        <v>206</v>
      </c>
      <c r="E378" s="19" t="s">
        <v>770</v>
      </c>
      <c r="F378" s="10">
        <v>42036</v>
      </c>
      <c r="G378" s="10">
        <v>44228</v>
      </c>
      <c r="H378" s="11">
        <v>7</v>
      </c>
      <c r="I378" s="20" t="s">
        <v>205</v>
      </c>
      <c r="J378" s="11" t="s">
        <v>207</v>
      </c>
      <c r="K378" s="11" t="s">
        <v>4827</v>
      </c>
      <c r="L378" s="11">
        <v>2</v>
      </c>
    </row>
    <row r="379" spans="1:12">
      <c r="A379" s="11" t="s">
        <v>521</v>
      </c>
      <c r="D379" s="11" t="s">
        <v>206</v>
      </c>
      <c r="E379" s="19" t="s">
        <v>771</v>
      </c>
      <c r="F379" s="10">
        <v>42036</v>
      </c>
      <c r="G379" s="10">
        <v>44228</v>
      </c>
      <c r="H379" s="11">
        <v>7</v>
      </c>
      <c r="I379" s="20" t="s">
        <v>205</v>
      </c>
      <c r="J379" s="11" t="s">
        <v>207</v>
      </c>
      <c r="K379" s="11" t="s">
        <v>4827</v>
      </c>
      <c r="L379" s="11">
        <v>2</v>
      </c>
    </row>
    <row r="380" spans="1:12">
      <c r="A380" s="11" t="s">
        <v>522</v>
      </c>
      <c r="D380" s="11" t="s">
        <v>206</v>
      </c>
      <c r="E380" s="19" t="s">
        <v>772</v>
      </c>
      <c r="F380" s="10">
        <v>42036</v>
      </c>
      <c r="G380" s="10">
        <v>44228</v>
      </c>
      <c r="H380" s="11">
        <v>7</v>
      </c>
      <c r="I380" s="20" t="s">
        <v>205</v>
      </c>
      <c r="J380" s="11" t="s">
        <v>207</v>
      </c>
      <c r="K380" s="11" t="s">
        <v>4827</v>
      </c>
      <c r="L380" s="11">
        <v>2</v>
      </c>
    </row>
    <row r="381" spans="1:12">
      <c r="A381" s="11" t="s">
        <v>523</v>
      </c>
      <c r="D381" s="11" t="s">
        <v>206</v>
      </c>
      <c r="E381" s="19" t="s">
        <v>773</v>
      </c>
      <c r="F381" s="10">
        <v>42036</v>
      </c>
      <c r="G381" s="10">
        <v>44228</v>
      </c>
      <c r="H381" s="11">
        <v>7</v>
      </c>
      <c r="I381" s="20" t="s">
        <v>205</v>
      </c>
      <c r="J381" s="11" t="s">
        <v>207</v>
      </c>
      <c r="K381" s="11" t="s">
        <v>4827</v>
      </c>
      <c r="L381" s="11">
        <v>2</v>
      </c>
    </row>
    <row r="382" spans="1:12">
      <c r="A382" s="11" t="s">
        <v>524</v>
      </c>
      <c r="D382" s="11" t="s">
        <v>206</v>
      </c>
      <c r="E382" s="19" t="s">
        <v>774</v>
      </c>
      <c r="F382" s="10">
        <v>42036</v>
      </c>
      <c r="G382" s="10">
        <v>44228</v>
      </c>
      <c r="H382" s="11">
        <v>7</v>
      </c>
      <c r="I382" s="20" t="s">
        <v>205</v>
      </c>
      <c r="J382" s="11" t="s">
        <v>207</v>
      </c>
      <c r="K382" s="11" t="s">
        <v>4827</v>
      </c>
      <c r="L382" s="11">
        <v>2</v>
      </c>
    </row>
    <row r="383" spans="1:12">
      <c r="A383" s="11" t="s">
        <v>525</v>
      </c>
      <c r="D383" s="11" t="s">
        <v>206</v>
      </c>
      <c r="E383" s="19" t="s">
        <v>775</v>
      </c>
      <c r="F383" s="10">
        <v>42036</v>
      </c>
      <c r="G383" s="10">
        <v>44228</v>
      </c>
      <c r="H383" s="11">
        <v>7</v>
      </c>
      <c r="I383" s="20" t="s">
        <v>205</v>
      </c>
      <c r="J383" s="11" t="s">
        <v>207</v>
      </c>
      <c r="K383" s="11" t="s">
        <v>4827</v>
      </c>
      <c r="L383" s="11">
        <v>2</v>
      </c>
    </row>
    <row r="384" spans="1:12">
      <c r="A384" s="11" t="s">
        <v>526</v>
      </c>
      <c r="D384" s="11" t="s">
        <v>206</v>
      </c>
      <c r="E384" s="19" t="s">
        <v>776</v>
      </c>
      <c r="F384" s="10">
        <v>42036</v>
      </c>
      <c r="G384" s="10">
        <v>44228</v>
      </c>
      <c r="H384" s="11">
        <v>7</v>
      </c>
      <c r="I384" s="20" t="s">
        <v>205</v>
      </c>
      <c r="J384" s="11" t="s">
        <v>207</v>
      </c>
      <c r="K384" s="11" t="s">
        <v>4827</v>
      </c>
      <c r="L384" s="11">
        <v>2</v>
      </c>
    </row>
    <row r="385" spans="1:12">
      <c r="A385" s="11" t="s">
        <v>527</v>
      </c>
      <c r="D385" s="11" t="s">
        <v>206</v>
      </c>
      <c r="E385" s="19" t="s">
        <v>777</v>
      </c>
      <c r="F385" s="10">
        <v>42036</v>
      </c>
      <c r="G385" s="10">
        <v>44228</v>
      </c>
      <c r="H385" s="11">
        <v>7</v>
      </c>
      <c r="I385" s="20" t="s">
        <v>205</v>
      </c>
      <c r="J385" s="11" t="s">
        <v>207</v>
      </c>
      <c r="K385" s="11" t="s">
        <v>4827</v>
      </c>
      <c r="L385" s="11">
        <v>2</v>
      </c>
    </row>
    <row r="386" spans="1:12">
      <c r="A386" s="11" t="s">
        <v>528</v>
      </c>
      <c r="D386" s="11" t="s">
        <v>206</v>
      </c>
      <c r="E386" s="19" t="s">
        <v>778</v>
      </c>
      <c r="F386" s="10">
        <v>42036</v>
      </c>
      <c r="G386" s="10">
        <v>44228</v>
      </c>
      <c r="H386" s="11">
        <v>7</v>
      </c>
      <c r="I386" s="20" t="s">
        <v>205</v>
      </c>
      <c r="J386" s="11" t="s">
        <v>207</v>
      </c>
      <c r="K386" s="11" t="s">
        <v>4827</v>
      </c>
      <c r="L386" s="11">
        <v>2</v>
      </c>
    </row>
    <row r="387" spans="1:12">
      <c r="A387" s="11" t="s">
        <v>529</v>
      </c>
      <c r="D387" s="11" t="s">
        <v>206</v>
      </c>
      <c r="E387" s="19" t="s">
        <v>779</v>
      </c>
      <c r="F387" s="10">
        <v>42036</v>
      </c>
      <c r="G387" s="10">
        <v>44228</v>
      </c>
      <c r="H387" s="11">
        <v>7</v>
      </c>
      <c r="I387" s="20" t="s">
        <v>205</v>
      </c>
      <c r="J387" s="11" t="s">
        <v>207</v>
      </c>
      <c r="K387" s="11" t="s">
        <v>4827</v>
      </c>
      <c r="L387" s="11">
        <v>2</v>
      </c>
    </row>
    <row r="388" spans="1:12">
      <c r="A388" s="11" t="s">
        <v>530</v>
      </c>
      <c r="D388" s="11" t="s">
        <v>206</v>
      </c>
      <c r="E388" s="19" t="s">
        <v>780</v>
      </c>
      <c r="F388" s="10">
        <v>42036</v>
      </c>
      <c r="G388" s="10">
        <v>44228</v>
      </c>
      <c r="H388" s="11">
        <v>7</v>
      </c>
      <c r="I388" s="20" t="s">
        <v>205</v>
      </c>
      <c r="J388" s="11" t="s">
        <v>207</v>
      </c>
      <c r="K388" s="11" t="s">
        <v>4827</v>
      </c>
      <c r="L388" s="11">
        <v>2</v>
      </c>
    </row>
    <row r="389" spans="1:12">
      <c r="A389" s="11" t="s">
        <v>531</v>
      </c>
      <c r="D389" s="11" t="s">
        <v>206</v>
      </c>
      <c r="E389" s="19" t="s">
        <v>781</v>
      </c>
      <c r="F389" s="10">
        <v>42036</v>
      </c>
      <c r="G389" s="10">
        <v>44228</v>
      </c>
      <c r="H389" s="11">
        <v>7</v>
      </c>
      <c r="I389" s="20" t="s">
        <v>205</v>
      </c>
      <c r="J389" s="11" t="s">
        <v>207</v>
      </c>
      <c r="K389" s="11" t="s">
        <v>4827</v>
      </c>
      <c r="L389" s="11">
        <v>2</v>
      </c>
    </row>
    <row r="390" spans="1:12">
      <c r="A390" s="11" t="s">
        <v>532</v>
      </c>
      <c r="D390" s="11" t="s">
        <v>206</v>
      </c>
      <c r="E390" s="19" t="s">
        <v>782</v>
      </c>
      <c r="F390" s="10">
        <v>42036</v>
      </c>
      <c r="G390" s="10">
        <v>44228</v>
      </c>
      <c r="H390" s="11">
        <v>7</v>
      </c>
      <c r="I390" s="20" t="s">
        <v>205</v>
      </c>
      <c r="J390" s="11" t="s">
        <v>207</v>
      </c>
      <c r="K390" s="11" t="s">
        <v>4827</v>
      </c>
      <c r="L390" s="11">
        <v>2</v>
      </c>
    </row>
    <row r="391" spans="1:12">
      <c r="A391" s="11" t="s">
        <v>533</v>
      </c>
      <c r="D391" s="11" t="s">
        <v>206</v>
      </c>
      <c r="E391" s="19" t="s">
        <v>783</v>
      </c>
      <c r="F391" s="10">
        <v>42036</v>
      </c>
      <c r="G391" s="10">
        <v>44228</v>
      </c>
      <c r="H391" s="11">
        <v>7</v>
      </c>
      <c r="I391" s="20" t="s">
        <v>205</v>
      </c>
      <c r="J391" s="11" t="s">
        <v>207</v>
      </c>
      <c r="K391" s="11" t="s">
        <v>4827</v>
      </c>
      <c r="L391" s="11">
        <v>2</v>
      </c>
    </row>
    <row r="392" spans="1:12">
      <c r="A392" s="11" t="s">
        <v>534</v>
      </c>
      <c r="D392" s="11" t="s">
        <v>206</v>
      </c>
      <c r="E392" s="19" t="s">
        <v>784</v>
      </c>
      <c r="F392" s="10">
        <v>42036</v>
      </c>
      <c r="G392" s="10">
        <v>44228</v>
      </c>
      <c r="H392" s="11">
        <v>7</v>
      </c>
      <c r="I392" s="20" t="s">
        <v>205</v>
      </c>
      <c r="J392" s="11" t="s">
        <v>207</v>
      </c>
      <c r="K392" s="11" t="s">
        <v>4827</v>
      </c>
      <c r="L392" s="11">
        <v>2</v>
      </c>
    </row>
    <row r="393" spans="1:12">
      <c r="A393" s="11" t="s">
        <v>535</v>
      </c>
      <c r="D393" s="11" t="s">
        <v>206</v>
      </c>
      <c r="E393" s="19" t="s">
        <v>785</v>
      </c>
      <c r="F393" s="10">
        <v>42036</v>
      </c>
      <c r="G393" s="10">
        <v>44228</v>
      </c>
      <c r="H393" s="11">
        <v>7</v>
      </c>
      <c r="I393" s="20" t="s">
        <v>205</v>
      </c>
      <c r="J393" s="11" t="s">
        <v>207</v>
      </c>
      <c r="K393" s="11" t="s">
        <v>4827</v>
      </c>
      <c r="L393" s="11">
        <v>2</v>
      </c>
    </row>
    <row r="394" spans="1:12">
      <c r="A394" s="11" t="s">
        <v>536</v>
      </c>
      <c r="D394" s="11" t="s">
        <v>206</v>
      </c>
      <c r="E394" s="19" t="s">
        <v>786</v>
      </c>
      <c r="F394" s="10">
        <v>42036</v>
      </c>
      <c r="G394" s="10">
        <v>44228</v>
      </c>
      <c r="H394" s="11">
        <v>7</v>
      </c>
      <c r="I394" s="20" t="s">
        <v>205</v>
      </c>
      <c r="J394" s="11" t="s">
        <v>207</v>
      </c>
      <c r="K394" s="11" t="s">
        <v>4827</v>
      </c>
      <c r="L394" s="11">
        <v>2</v>
      </c>
    </row>
    <row r="395" spans="1:12">
      <c r="A395" s="11" t="s">
        <v>537</v>
      </c>
      <c r="D395" s="11" t="s">
        <v>206</v>
      </c>
      <c r="E395" s="19" t="s">
        <v>787</v>
      </c>
      <c r="F395" s="10">
        <v>42036</v>
      </c>
      <c r="G395" s="10">
        <v>44228</v>
      </c>
      <c r="H395" s="11">
        <v>7</v>
      </c>
      <c r="I395" s="20" t="s">
        <v>205</v>
      </c>
      <c r="J395" s="11" t="s">
        <v>207</v>
      </c>
      <c r="K395" s="11" t="s">
        <v>4827</v>
      </c>
      <c r="L395" s="11">
        <v>2</v>
      </c>
    </row>
    <row r="396" spans="1:12">
      <c r="A396" s="11" t="s">
        <v>538</v>
      </c>
      <c r="D396" s="11" t="s">
        <v>206</v>
      </c>
      <c r="E396" s="19" t="s">
        <v>788</v>
      </c>
      <c r="F396" s="10">
        <v>42036</v>
      </c>
      <c r="G396" s="10">
        <v>44228</v>
      </c>
      <c r="H396" s="11">
        <v>7</v>
      </c>
      <c r="I396" s="20" t="s">
        <v>205</v>
      </c>
      <c r="J396" s="11" t="s">
        <v>207</v>
      </c>
      <c r="K396" s="11" t="s">
        <v>4827</v>
      </c>
      <c r="L396" s="11">
        <v>2</v>
      </c>
    </row>
    <row r="397" spans="1:12">
      <c r="A397" s="11" t="s">
        <v>539</v>
      </c>
      <c r="D397" s="11" t="s">
        <v>206</v>
      </c>
      <c r="E397" s="19" t="s">
        <v>789</v>
      </c>
      <c r="F397" s="10">
        <v>42036</v>
      </c>
      <c r="G397" s="10">
        <v>44228</v>
      </c>
      <c r="H397" s="11">
        <v>7</v>
      </c>
      <c r="I397" s="20" t="s">
        <v>205</v>
      </c>
      <c r="J397" s="11" t="s">
        <v>207</v>
      </c>
      <c r="K397" s="11" t="s">
        <v>4827</v>
      </c>
      <c r="L397" s="11">
        <v>2</v>
      </c>
    </row>
    <row r="398" spans="1:12">
      <c r="A398" s="11" t="s">
        <v>540</v>
      </c>
      <c r="D398" s="11" t="s">
        <v>206</v>
      </c>
      <c r="E398" s="19" t="s">
        <v>790</v>
      </c>
      <c r="F398" s="10">
        <v>42036</v>
      </c>
      <c r="G398" s="10">
        <v>44228</v>
      </c>
      <c r="H398" s="11">
        <v>7</v>
      </c>
      <c r="I398" s="20" t="s">
        <v>205</v>
      </c>
      <c r="J398" s="11" t="s">
        <v>207</v>
      </c>
      <c r="K398" s="11" t="s">
        <v>4827</v>
      </c>
      <c r="L398" s="11">
        <v>2</v>
      </c>
    </row>
    <row r="399" spans="1:12">
      <c r="A399" s="11" t="s">
        <v>541</v>
      </c>
      <c r="D399" s="11" t="s">
        <v>206</v>
      </c>
      <c r="E399" s="19" t="s">
        <v>791</v>
      </c>
      <c r="F399" s="10">
        <v>42036</v>
      </c>
      <c r="G399" s="10">
        <v>44228</v>
      </c>
      <c r="H399" s="11">
        <v>7</v>
      </c>
      <c r="I399" s="20" t="s">
        <v>205</v>
      </c>
      <c r="J399" s="11" t="s">
        <v>207</v>
      </c>
      <c r="K399" s="11" t="s">
        <v>4827</v>
      </c>
      <c r="L399" s="11">
        <v>2</v>
      </c>
    </row>
    <row r="400" spans="1:12">
      <c r="A400" s="11" t="s">
        <v>542</v>
      </c>
      <c r="D400" s="11" t="s">
        <v>206</v>
      </c>
      <c r="E400" s="19" t="s">
        <v>792</v>
      </c>
      <c r="F400" s="10">
        <v>42036</v>
      </c>
      <c r="G400" s="10">
        <v>44228</v>
      </c>
      <c r="H400" s="11">
        <v>7</v>
      </c>
      <c r="I400" s="20" t="s">
        <v>205</v>
      </c>
      <c r="J400" s="11" t="s">
        <v>207</v>
      </c>
      <c r="K400" s="11" t="s">
        <v>4827</v>
      </c>
      <c r="L400" s="11">
        <v>2</v>
      </c>
    </row>
    <row r="401" spans="1:12">
      <c r="A401" s="11" t="s">
        <v>543</v>
      </c>
      <c r="D401" s="11" t="s">
        <v>206</v>
      </c>
      <c r="E401" s="19" t="s">
        <v>793</v>
      </c>
      <c r="F401" s="10">
        <v>42036</v>
      </c>
      <c r="G401" s="10">
        <v>44228</v>
      </c>
      <c r="H401" s="11">
        <v>7</v>
      </c>
      <c r="I401" s="20" t="s">
        <v>205</v>
      </c>
      <c r="J401" s="11" t="s">
        <v>207</v>
      </c>
      <c r="K401" s="11" t="s">
        <v>4827</v>
      </c>
      <c r="L401" s="11">
        <v>2</v>
      </c>
    </row>
    <row r="402" spans="1:12">
      <c r="A402" s="11" t="s">
        <v>544</v>
      </c>
      <c r="D402" s="11" t="s">
        <v>206</v>
      </c>
      <c r="E402" s="19" t="s">
        <v>794</v>
      </c>
      <c r="F402" s="10">
        <v>42036</v>
      </c>
      <c r="G402" s="10">
        <v>44228</v>
      </c>
      <c r="H402" s="11">
        <v>7</v>
      </c>
      <c r="I402" s="20" t="s">
        <v>205</v>
      </c>
      <c r="J402" s="11" t="s">
        <v>207</v>
      </c>
      <c r="K402" s="11" t="s">
        <v>4827</v>
      </c>
      <c r="L402" s="11">
        <v>2</v>
      </c>
    </row>
    <row r="403" spans="1:12">
      <c r="A403" s="11" t="s">
        <v>545</v>
      </c>
      <c r="D403" s="11" t="s">
        <v>206</v>
      </c>
      <c r="E403" s="19" t="s">
        <v>795</v>
      </c>
      <c r="F403" s="10">
        <v>42036</v>
      </c>
      <c r="G403" s="10">
        <v>44228</v>
      </c>
      <c r="H403" s="11">
        <v>7</v>
      </c>
      <c r="I403" s="20" t="s">
        <v>205</v>
      </c>
      <c r="J403" s="11" t="s">
        <v>207</v>
      </c>
      <c r="K403" s="11" t="s">
        <v>4827</v>
      </c>
      <c r="L403" s="11">
        <v>2</v>
      </c>
    </row>
    <row r="404" spans="1:12">
      <c r="A404" s="11" t="s">
        <v>546</v>
      </c>
      <c r="D404" s="11" t="s">
        <v>206</v>
      </c>
      <c r="E404" s="19" t="s">
        <v>796</v>
      </c>
      <c r="F404" s="10">
        <v>42036</v>
      </c>
      <c r="G404" s="10">
        <v>44228</v>
      </c>
      <c r="H404" s="11">
        <v>7</v>
      </c>
      <c r="I404" s="20" t="s">
        <v>205</v>
      </c>
      <c r="J404" s="11" t="s">
        <v>207</v>
      </c>
      <c r="K404" s="11" t="s">
        <v>4827</v>
      </c>
      <c r="L404" s="11">
        <v>2</v>
      </c>
    </row>
    <row r="405" spans="1:12">
      <c r="A405" s="11" t="s">
        <v>547</v>
      </c>
      <c r="D405" s="11" t="s">
        <v>206</v>
      </c>
      <c r="E405" s="19" t="s">
        <v>797</v>
      </c>
      <c r="F405" s="10">
        <v>42036</v>
      </c>
      <c r="G405" s="10">
        <v>44228</v>
      </c>
      <c r="H405" s="11">
        <v>7</v>
      </c>
      <c r="I405" s="20" t="s">
        <v>205</v>
      </c>
      <c r="J405" s="11" t="s">
        <v>207</v>
      </c>
      <c r="K405" s="11" t="s">
        <v>4827</v>
      </c>
      <c r="L405" s="11">
        <v>2</v>
      </c>
    </row>
    <row r="406" spans="1:12">
      <c r="A406" s="11" t="s">
        <v>548</v>
      </c>
      <c r="D406" s="11" t="s">
        <v>206</v>
      </c>
      <c r="E406" s="19" t="s">
        <v>798</v>
      </c>
      <c r="F406" s="10">
        <v>42036</v>
      </c>
      <c r="G406" s="10">
        <v>44228</v>
      </c>
      <c r="H406" s="11">
        <v>7</v>
      </c>
      <c r="I406" s="20" t="s">
        <v>205</v>
      </c>
      <c r="J406" s="11" t="s">
        <v>207</v>
      </c>
      <c r="K406" s="11" t="s">
        <v>4827</v>
      </c>
      <c r="L406" s="11">
        <v>2</v>
      </c>
    </row>
    <row r="407" spans="1:12">
      <c r="A407" s="11" t="s">
        <v>549</v>
      </c>
      <c r="D407" s="11" t="s">
        <v>206</v>
      </c>
      <c r="E407" s="19" t="s">
        <v>799</v>
      </c>
      <c r="F407" s="10">
        <v>42036</v>
      </c>
      <c r="G407" s="10">
        <v>44228</v>
      </c>
      <c r="H407" s="11">
        <v>7</v>
      </c>
      <c r="I407" s="20" t="s">
        <v>205</v>
      </c>
      <c r="J407" s="11" t="s">
        <v>207</v>
      </c>
      <c r="K407" s="11" t="s">
        <v>4827</v>
      </c>
      <c r="L407" s="11">
        <v>2</v>
      </c>
    </row>
    <row r="408" spans="1:12">
      <c r="A408" s="11" t="s">
        <v>550</v>
      </c>
      <c r="D408" s="11" t="s">
        <v>206</v>
      </c>
      <c r="E408" s="19" t="s">
        <v>800</v>
      </c>
      <c r="F408" s="10">
        <v>42036</v>
      </c>
      <c r="G408" s="10">
        <v>44228</v>
      </c>
      <c r="H408" s="11">
        <v>7</v>
      </c>
      <c r="I408" s="20" t="s">
        <v>205</v>
      </c>
      <c r="J408" s="11" t="s">
        <v>207</v>
      </c>
      <c r="K408" s="11" t="s">
        <v>4827</v>
      </c>
      <c r="L408" s="11">
        <v>2</v>
      </c>
    </row>
    <row r="409" spans="1:12">
      <c r="A409" s="11" t="s">
        <v>551</v>
      </c>
      <c r="D409" s="11" t="s">
        <v>206</v>
      </c>
      <c r="E409" s="19" t="s">
        <v>801</v>
      </c>
      <c r="F409" s="10">
        <v>42036</v>
      </c>
      <c r="G409" s="10">
        <v>44228</v>
      </c>
      <c r="H409" s="11">
        <v>7</v>
      </c>
      <c r="I409" s="20" t="s">
        <v>205</v>
      </c>
      <c r="J409" s="11" t="s">
        <v>207</v>
      </c>
      <c r="K409" s="11" t="s">
        <v>4827</v>
      </c>
      <c r="L409" s="11">
        <v>2</v>
      </c>
    </row>
    <row r="410" spans="1:12">
      <c r="A410" s="11" t="s">
        <v>552</v>
      </c>
      <c r="D410" s="11" t="s">
        <v>206</v>
      </c>
      <c r="E410" s="19" t="s">
        <v>802</v>
      </c>
      <c r="F410" s="10">
        <v>42036</v>
      </c>
      <c r="G410" s="10">
        <v>44228</v>
      </c>
      <c r="H410" s="11">
        <v>7</v>
      </c>
      <c r="I410" s="20" t="s">
        <v>205</v>
      </c>
      <c r="J410" s="11" t="s">
        <v>207</v>
      </c>
      <c r="K410" s="11" t="s">
        <v>4827</v>
      </c>
      <c r="L410" s="11">
        <v>2</v>
      </c>
    </row>
    <row r="411" spans="1:12">
      <c r="A411" s="11" t="s">
        <v>553</v>
      </c>
      <c r="D411" s="11" t="s">
        <v>206</v>
      </c>
      <c r="E411" s="19" t="s">
        <v>803</v>
      </c>
      <c r="F411" s="10">
        <v>42036</v>
      </c>
      <c r="G411" s="10">
        <v>44228</v>
      </c>
      <c r="H411" s="11">
        <v>7</v>
      </c>
      <c r="I411" s="20" t="s">
        <v>205</v>
      </c>
      <c r="J411" s="11" t="s">
        <v>207</v>
      </c>
      <c r="K411" s="11" t="s">
        <v>4827</v>
      </c>
      <c r="L411" s="11">
        <v>2</v>
      </c>
    </row>
    <row r="412" spans="1:12">
      <c r="A412" s="11" t="s">
        <v>554</v>
      </c>
      <c r="D412" s="11" t="s">
        <v>206</v>
      </c>
      <c r="E412" s="19" t="s">
        <v>804</v>
      </c>
      <c r="F412" s="10">
        <v>42036</v>
      </c>
      <c r="G412" s="10">
        <v>44228</v>
      </c>
      <c r="H412" s="11">
        <v>7</v>
      </c>
      <c r="I412" s="20" t="s">
        <v>205</v>
      </c>
      <c r="J412" s="11" t="s">
        <v>207</v>
      </c>
      <c r="K412" s="11" t="s">
        <v>4827</v>
      </c>
      <c r="L412" s="11">
        <v>2</v>
      </c>
    </row>
    <row r="413" spans="1:12">
      <c r="A413" s="11" t="s">
        <v>555</v>
      </c>
      <c r="D413" s="11" t="s">
        <v>206</v>
      </c>
      <c r="E413" s="19" t="s">
        <v>805</v>
      </c>
      <c r="F413" s="10">
        <v>42036</v>
      </c>
      <c r="G413" s="10">
        <v>44228</v>
      </c>
      <c r="H413" s="11">
        <v>7</v>
      </c>
      <c r="I413" s="20" t="s">
        <v>205</v>
      </c>
      <c r="J413" s="11" t="s">
        <v>207</v>
      </c>
      <c r="K413" s="11" t="s">
        <v>4827</v>
      </c>
      <c r="L413" s="11">
        <v>2</v>
      </c>
    </row>
    <row r="414" spans="1:12">
      <c r="A414" s="11" t="s">
        <v>556</v>
      </c>
      <c r="D414" s="11" t="s">
        <v>206</v>
      </c>
      <c r="E414" s="19" t="s">
        <v>806</v>
      </c>
      <c r="F414" s="10">
        <v>42036</v>
      </c>
      <c r="G414" s="10">
        <v>44228</v>
      </c>
      <c r="H414" s="11">
        <v>7</v>
      </c>
      <c r="I414" s="20" t="s">
        <v>205</v>
      </c>
      <c r="J414" s="11" t="s">
        <v>207</v>
      </c>
      <c r="K414" s="11" t="s">
        <v>4827</v>
      </c>
      <c r="L414" s="11">
        <v>2</v>
      </c>
    </row>
    <row r="415" spans="1:12">
      <c r="A415" s="11" t="s">
        <v>557</v>
      </c>
      <c r="D415" s="11" t="s">
        <v>206</v>
      </c>
      <c r="E415" s="19" t="s">
        <v>807</v>
      </c>
      <c r="F415" s="10">
        <v>42036</v>
      </c>
      <c r="G415" s="10">
        <v>44228</v>
      </c>
      <c r="H415" s="11">
        <v>7</v>
      </c>
      <c r="I415" s="20" t="s">
        <v>205</v>
      </c>
      <c r="J415" s="11" t="s">
        <v>207</v>
      </c>
      <c r="K415" s="11" t="s">
        <v>4827</v>
      </c>
      <c r="L415" s="11">
        <v>2</v>
      </c>
    </row>
    <row r="416" spans="1:12">
      <c r="A416" s="11" t="s">
        <v>558</v>
      </c>
      <c r="D416" s="11" t="s">
        <v>206</v>
      </c>
      <c r="E416" s="19" t="s">
        <v>808</v>
      </c>
      <c r="F416" s="10">
        <v>42036</v>
      </c>
      <c r="G416" s="10">
        <v>44228</v>
      </c>
      <c r="H416" s="11">
        <v>7</v>
      </c>
      <c r="I416" s="20" t="s">
        <v>205</v>
      </c>
      <c r="J416" s="11" t="s">
        <v>207</v>
      </c>
      <c r="K416" s="11" t="s">
        <v>4827</v>
      </c>
      <c r="L416" s="11">
        <v>2</v>
      </c>
    </row>
    <row r="417" spans="1:12">
      <c r="A417" s="11" t="s">
        <v>559</v>
      </c>
      <c r="D417" s="11" t="s">
        <v>206</v>
      </c>
      <c r="E417" s="19" t="s">
        <v>809</v>
      </c>
      <c r="F417" s="10">
        <v>42036</v>
      </c>
      <c r="G417" s="10">
        <v>44228</v>
      </c>
      <c r="H417" s="11">
        <v>7</v>
      </c>
      <c r="I417" s="20" t="s">
        <v>205</v>
      </c>
      <c r="J417" s="11" t="s">
        <v>207</v>
      </c>
      <c r="K417" s="11" t="s">
        <v>4827</v>
      </c>
      <c r="L417" s="11">
        <v>2</v>
      </c>
    </row>
    <row r="418" spans="1:12">
      <c r="A418" s="11" t="s">
        <v>560</v>
      </c>
      <c r="D418" s="11" t="s">
        <v>206</v>
      </c>
      <c r="E418" s="19" t="s">
        <v>810</v>
      </c>
      <c r="F418" s="10">
        <v>42036</v>
      </c>
      <c r="G418" s="10">
        <v>44228</v>
      </c>
      <c r="H418" s="11">
        <v>7</v>
      </c>
      <c r="I418" s="20" t="s">
        <v>205</v>
      </c>
      <c r="J418" s="11" t="s">
        <v>207</v>
      </c>
      <c r="K418" s="11" t="s">
        <v>4827</v>
      </c>
      <c r="L418" s="11">
        <v>2</v>
      </c>
    </row>
    <row r="419" spans="1:12">
      <c r="A419" s="11" t="s">
        <v>561</v>
      </c>
      <c r="D419" s="11" t="s">
        <v>206</v>
      </c>
      <c r="E419" s="19" t="s">
        <v>811</v>
      </c>
      <c r="F419" s="10">
        <v>42036</v>
      </c>
      <c r="G419" s="10">
        <v>44228</v>
      </c>
      <c r="H419" s="11">
        <v>7</v>
      </c>
      <c r="I419" s="20" t="s">
        <v>205</v>
      </c>
      <c r="J419" s="11" t="s">
        <v>207</v>
      </c>
      <c r="K419" s="11" t="s">
        <v>4827</v>
      </c>
      <c r="L419" s="11">
        <v>2</v>
      </c>
    </row>
    <row r="420" spans="1:12">
      <c r="A420" s="11" t="s">
        <v>562</v>
      </c>
      <c r="D420" s="11" t="s">
        <v>206</v>
      </c>
      <c r="E420" s="19" t="s">
        <v>812</v>
      </c>
      <c r="F420" s="10">
        <v>42036</v>
      </c>
      <c r="G420" s="10">
        <v>44228</v>
      </c>
      <c r="H420" s="11">
        <v>7</v>
      </c>
      <c r="I420" s="20" t="s">
        <v>205</v>
      </c>
      <c r="J420" s="11" t="s">
        <v>207</v>
      </c>
      <c r="K420" s="11" t="s">
        <v>4827</v>
      </c>
      <c r="L420" s="11">
        <v>2</v>
      </c>
    </row>
    <row r="421" spans="1:12">
      <c r="A421" s="11" t="s">
        <v>563</v>
      </c>
      <c r="D421" s="11" t="s">
        <v>206</v>
      </c>
      <c r="E421" s="19" t="s">
        <v>813</v>
      </c>
      <c r="F421" s="10">
        <v>42036</v>
      </c>
      <c r="G421" s="10">
        <v>44228</v>
      </c>
      <c r="H421" s="11">
        <v>7</v>
      </c>
      <c r="I421" s="20" t="s">
        <v>205</v>
      </c>
      <c r="J421" s="11" t="s">
        <v>207</v>
      </c>
      <c r="K421" s="11" t="s">
        <v>4827</v>
      </c>
      <c r="L421" s="11">
        <v>2</v>
      </c>
    </row>
    <row r="422" spans="1:12">
      <c r="A422" s="11" t="s">
        <v>564</v>
      </c>
      <c r="D422" s="11" t="s">
        <v>206</v>
      </c>
      <c r="E422" s="19" t="s">
        <v>814</v>
      </c>
      <c r="F422" s="10">
        <v>42036</v>
      </c>
      <c r="G422" s="10">
        <v>44228</v>
      </c>
      <c r="H422" s="11">
        <v>7</v>
      </c>
      <c r="I422" s="20" t="s">
        <v>205</v>
      </c>
      <c r="J422" s="11" t="s">
        <v>207</v>
      </c>
      <c r="K422" s="11" t="s">
        <v>4827</v>
      </c>
      <c r="L422" s="11">
        <v>2</v>
      </c>
    </row>
    <row r="423" spans="1:12">
      <c r="A423" s="11" t="s">
        <v>565</v>
      </c>
      <c r="D423" s="11" t="s">
        <v>206</v>
      </c>
      <c r="E423" s="19" t="s">
        <v>815</v>
      </c>
      <c r="F423" s="10">
        <v>42036</v>
      </c>
      <c r="G423" s="10">
        <v>44228</v>
      </c>
      <c r="H423" s="11">
        <v>7</v>
      </c>
      <c r="I423" s="20" t="s">
        <v>205</v>
      </c>
      <c r="J423" s="11" t="s">
        <v>207</v>
      </c>
      <c r="K423" s="11" t="s">
        <v>4827</v>
      </c>
      <c r="L423" s="11">
        <v>2</v>
      </c>
    </row>
    <row r="424" spans="1:12">
      <c r="A424" s="11" t="s">
        <v>566</v>
      </c>
      <c r="D424" s="11" t="s">
        <v>206</v>
      </c>
      <c r="E424" s="19" t="s">
        <v>816</v>
      </c>
      <c r="F424" s="10">
        <v>42036</v>
      </c>
      <c r="G424" s="10">
        <v>44228</v>
      </c>
      <c r="H424" s="11">
        <v>7</v>
      </c>
      <c r="I424" s="20" t="s">
        <v>205</v>
      </c>
      <c r="J424" s="11" t="s">
        <v>207</v>
      </c>
      <c r="K424" s="11" t="s">
        <v>4827</v>
      </c>
      <c r="L424" s="11">
        <v>2</v>
      </c>
    </row>
    <row r="425" spans="1:12">
      <c r="A425" s="11" t="s">
        <v>567</v>
      </c>
      <c r="D425" s="11" t="s">
        <v>206</v>
      </c>
      <c r="E425" s="19" t="s">
        <v>817</v>
      </c>
      <c r="F425" s="10">
        <v>42036</v>
      </c>
      <c r="G425" s="10">
        <v>44228</v>
      </c>
      <c r="H425" s="11">
        <v>7</v>
      </c>
      <c r="I425" s="20" t="s">
        <v>205</v>
      </c>
      <c r="J425" s="11" t="s">
        <v>207</v>
      </c>
      <c r="K425" s="11" t="s">
        <v>4827</v>
      </c>
      <c r="L425" s="11">
        <v>2</v>
      </c>
    </row>
    <row r="426" spans="1:12">
      <c r="A426" s="11" t="s">
        <v>568</v>
      </c>
      <c r="D426" s="11" t="s">
        <v>206</v>
      </c>
      <c r="E426" s="19" t="s">
        <v>818</v>
      </c>
      <c r="F426" s="10">
        <v>42036</v>
      </c>
      <c r="G426" s="10">
        <v>44228</v>
      </c>
      <c r="H426" s="11">
        <v>7</v>
      </c>
      <c r="I426" s="20" t="s">
        <v>205</v>
      </c>
      <c r="J426" s="11" t="s">
        <v>207</v>
      </c>
      <c r="K426" s="11" t="s">
        <v>4827</v>
      </c>
      <c r="L426" s="11">
        <v>2</v>
      </c>
    </row>
    <row r="427" spans="1:12">
      <c r="A427" s="11" t="s">
        <v>569</v>
      </c>
      <c r="D427" s="11" t="s">
        <v>206</v>
      </c>
      <c r="E427" s="19" t="s">
        <v>819</v>
      </c>
      <c r="F427" s="10">
        <v>42036</v>
      </c>
      <c r="G427" s="10">
        <v>44228</v>
      </c>
      <c r="H427" s="11">
        <v>7</v>
      </c>
      <c r="I427" s="20" t="s">
        <v>205</v>
      </c>
      <c r="J427" s="11" t="s">
        <v>207</v>
      </c>
      <c r="K427" s="11" t="s">
        <v>4827</v>
      </c>
      <c r="L427" s="11">
        <v>2</v>
      </c>
    </row>
    <row r="428" spans="1:12">
      <c r="A428" s="11" t="s">
        <v>570</v>
      </c>
      <c r="D428" s="11" t="s">
        <v>206</v>
      </c>
      <c r="E428" s="19" t="s">
        <v>820</v>
      </c>
      <c r="F428" s="10">
        <v>42036</v>
      </c>
      <c r="G428" s="10">
        <v>44228</v>
      </c>
      <c r="H428" s="11">
        <v>7</v>
      </c>
      <c r="I428" s="20" t="s">
        <v>205</v>
      </c>
      <c r="J428" s="11" t="s">
        <v>207</v>
      </c>
      <c r="K428" s="11" t="s">
        <v>4827</v>
      </c>
      <c r="L428" s="11">
        <v>2</v>
      </c>
    </row>
    <row r="429" spans="1:12">
      <c r="A429" s="11" t="s">
        <v>571</v>
      </c>
      <c r="D429" s="11" t="s">
        <v>206</v>
      </c>
      <c r="E429" s="19" t="s">
        <v>821</v>
      </c>
      <c r="F429" s="10">
        <v>42036</v>
      </c>
      <c r="G429" s="10">
        <v>44228</v>
      </c>
      <c r="H429" s="11">
        <v>7</v>
      </c>
      <c r="I429" s="20" t="s">
        <v>205</v>
      </c>
      <c r="J429" s="11" t="s">
        <v>207</v>
      </c>
      <c r="K429" s="11" t="s">
        <v>4827</v>
      </c>
      <c r="L429" s="11">
        <v>2</v>
      </c>
    </row>
    <row r="430" spans="1:12">
      <c r="A430" s="11" t="s">
        <v>572</v>
      </c>
      <c r="D430" s="11" t="s">
        <v>206</v>
      </c>
      <c r="E430" s="19" t="s">
        <v>822</v>
      </c>
      <c r="F430" s="10">
        <v>42036</v>
      </c>
      <c r="G430" s="10">
        <v>44228</v>
      </c>
      <c r="H430" s="11">
        <v>7</v>
      </c>
      <c r="I430" s="20" t="s">
        <v>205</v>
      </c>
      <c r="J430" s="11" t="s">
        <v>207</v>
      </c>
      <c r="K430" s="11" t="s">
        <v>4827</v>
      </c>
      <c r="L430" s="11">
        <v>2</v>
      </c>
    </row>
    <row r="431" spans="1:12">
      <c r="A431" s="11" t="s">
        <v>573</v>
      </c>
      <c r="D431" s="11" t="s">
        <v>206</v>
      </c>
      <c r="E431" s="19" t="s">
        <v>823</v>
      </c>
      <c r="F431" s="10">
        <v>42036</v>
      </c>
      <c r="G431" s="10">
        <v>44228</v>
      </c>
      <c r="H431" s="11">
        <v>7</v>
      </c>
      <c r="I431" s="20" t="s">
        <v>205</v>
      </c>
      <c r="J431" s="11" t="s">
        <v>207</v>
      </c>
      <c r="K431" s="11" t="s">
        <v>4827</v>
      </c>
      <c r="L431" s="11">
        <v>2</v>
      </c>
    </row>
    <row r="432" spans="1:12">
      <c r="A432" s="11" t="s">
        <v>574</v>
      </c>
      <c r="D432" s="11" t="s">
        <v>206</v>
      </c>
      <c r="E432" s="19" t="s">
        <v>824</v>
      </c>
      <c r="F432" s="10">
        <v>42036</v>
      </c>
      <c r="G432" s="10">
        <v>44228</v>
      </c>
      <c r="H432" s="11">
        <v>7</v>
      </c>
      <c r="I432" s="20" t="s">
        <v>205</v>
      </c>
      <c r="J432" s="11" t="s">
        <v>207</v>
      </c>
      <c r="K432" s="11" t="s">
        <v>4827</v>
      </c>
      <c r="L432" s="11">
        <v>2</v>
      </c>
    </row>
    <row r="433" spans="1:12">
      <c r="A433" s="11" t="s">
        <v>575</v>
      </c>
      <c r="D433" s="11" t="s">
        <v>206</v>
      </c>
      <c r="E433" s="19" t="s">
        <v>825</v>
      </c>
      <c r="F433" s="10">
        <v>42036</v>
      </c>
      <c r="G433" s="10">
        <v>44228</v>
      </c>
      <c r="H433" s="11">
        <v>7</v>
      </c>
      <c r="I433" s="20" t="s">
        <v>205</v>
      </c>
      <c r="J433" s="11" t="s">
        <v>207</v>
      </c>
      <c r="K433" s="11" t="s">
        <v>4827</v>
      </c>
      <c r="L433" s="11">
        <v>2</v>
      </c>
    </row>
    <row r="434" spans="1:12">
      <c r="A434" s="11" t="s">
        <v>576</v>
      </c>
      <c r="D434" s="11" t="s">
        <v>206</v>
      </c>
      <c r="E434" s="19" t="s">
        <v>826</v>
      </c>
      <c r="F434" s="10">
        <v>42036</v>
      </c>
      <c r="G434" s="10">
        <v>44228</v>
      </c>
      <c r="H434" s="11">
        <v>7</v>
      </c>
      <c r="I434" s="20" t="s">
        <v>205</v>
      </c>
      <c r="J434" s="11" t="s">
        <v>207</v>
      </c>
      <c r="K434" s="11" t="s">
        <v>4827</v>
      </c>
      <c r="L434" s="11">
        <v>2</v>
      </c>
    </row>
    <row r="435" spans="1:12">
      <c r="A435" s="11" t="s">
        <v>577</v>
      </c>
      <c r="D435" s="11" t="s">
        <v>206</v>
      </c>
      <c r="E435" s="19" t="s">
        <v>827</v>
      </c>
      <c r="F435" s="10">
        <v>42036</v>
      </c>
      <c r="G435" s="10">
        <v>44228</v>
      </c>
      <c r="H435" s="11">
        <v>7</v>
      </c>
      <c r="I435" s="20" t="s">
        <v>205</v>
      </c>
      <c r="J435" s="11" t="s">
        <v>207</v>
      </c>
      <c r="K435" s="11" t="s">
        <v>4827</v>
      </c>
      <c r="L435" s="11">
        <v>2</v>
      </c>
    </row>
    <row r="436" spans="1:12">
      <c r="A436" s="11" t="s">
        <v>578</v>
      </c>
      <c r="D436" s="11" t="s">
        <v>206</v>
      </c>
      <c r="E436" s="19" t="s">
        <v>828</v>
      </c>
      <c r="F436" s="10">
        <v>42036</v>
      </c>
      <c r="G436" s="10">
        <v>44228</v>
      </c>
      <c r="H436" s="11">
        <v>7</v>
      </c>
      <c r="I436" s="20" t="s">
        <v>205</v>
      </c>
      <c r="J436" s="11" t="s">
        <v>207</v>
      </c>
      <c r="K436" s="11" t="s">
        <v>4827</v>
      </c>
      <c r="L436" s="11">
        <v>2</v>
      </c>
    </row>
    <row r="437" spans="1:12">
      <c r="A437" s="11" t="s">
        <v>579</v>
      </c>
      <c r="D437" s="11" t="s">
        <v>206</v>
      </c>
      <c r="E437" s="19" t="s">
        <v>829</v>
      </c>
      <c r="F437" s="10">
        <v>42036</v>
      </c>
      <c r="G437" s="10">
        <v>44228</v>
      </c>
      <c r="H437" s="11">
        <v>7</v>
      </c>
      <c r="I437" s="20" t="s">
        <v>205</v>
      </c>
      <c r="J437" s="11" t="s">
        <v>207</v>
      </c>
      <c r="K437" s="11" t="s">
        <v>4827</v>
      </c>
      <c r="L437" s="11">
        <v>2</v>
      </c>
    </row>
    <row r="438" spans="1:12">
      <c r="A438" s="11" t="s">
        <v>580</v>
      </c>
      <c r="D438" s="11" t="s">
        <v>206</v>
      </c>
      <c r="E438" s="19" t="s">
        <v>830</v>
      </c>
      <c r="F438" s="10">
        <v>42036</v>
      </c>
      <c r="G438" s="10">
        <v>44228</v>
      </c>
      <c r="H438" s="11">
        <v>7</v>
      </c>
      <c r="I438" s="20" t="s">
        <v>205</v>
      </c>
      <c r="J438" s="11" t="s">
        <v>207</v>
      </c>
      <c r="K438" s="11" t="s">
        <v>4827</v>
      </c>
      <c r="L438" s="11">
        <v>2</v>
      </c>
    </row>
    <row r="439" spans="1:12">
      <c r="A439" s="11" t="s">
        <v>581</v>
      </c>
      <c r="D439" s="11" t="s">
        <v>206</v>
      </c>
      <c r="E439" s="19" t="s">
        <v>831</v>
      </c>
      <c r="F439" s="10">
        <v>42036</v>
      </c>
      <c r="G439" s="10">
        <v>44228</v>
      </c>
      <c r="H439" s="11">
        <v>7</v>
      </c>
      <c r="I439" s="20" t="s">
        <v>205</v>
      </c>
      <c r="J439" s="11" t="s">
        <v>207</v>
      </c>
      <c r="K439" s="11" t="s">
        <v>4827</v>
      </c>
      <c r="L439" s="11">
        <v>2</v>
      </c>
    </row>
    <row r="440" spans="1:12">
      <c r="A440" s="11" t="s">
        <v>582</v>
      </c>
      <c r="D440" s="11" t="s">
        <v>206</v>
      </c>
      <c r="E440" s="19" t="s">
        <v>832</v>
      </c>
      <c r="F440" s="10">
        <v>42036</v>
      </c>
      <c r="G440" s="10">
        <v>44228</v>
      </c>
      <c r="H440" s="11">
        <v>7</v>
      </c>
      <c r="I440" s="20" t="s">
        <v>205</v>
      </c>
      <c r="J440" s="11" t="s">
        <v>207</v>
      </c>
      <c r="K440" s="11" t="s">
        <v>4827</v>
      </c>
      <c r="L440" s="11">
        <v>2</v>
      </c>
    </row>
    <row r="441" spans="1:12">
      <c r="A441" s="11" t="s">
        <v>583</v>
      </c>
      <c r="D441" s="11" t="s">
        <v>206</v>
      </c>
      <c r="E441" s="19" t="s">
        <v>833</v>
      </c>
      <c r="F441" s="10">
        <v>42036</v>
      </c>
      <c r="G441" s="10">
        <v>44228</v>
      </c>
      <c r="H441" s="11">
        <v>7</v>
      </c>
      <c r="I441" s="20" t="s">
        <v>205</v>
      </c>
      <c r="J441" s="11" t="s">
        <v>207</v>
      </c>
      <c r="K441" s="11" t="s">
        <v>4827</v>
      </c>
      <c r="L441" s="11">
        <v>2</v>
      </c>
    </row>
    <row r="442" spans="1:12">
      <c r="A442" s="11" t="s">
        <v>584</v>
      </c>
      <c r="D442" s="11" t="s">
        <v>206</v>
      </c>
      <c r="E442" s="19" t="s">
        <v>834</v>
      </c>
      <c r="F442" s="10">
        <v>42036</v>
      </c>
      <c r="G442" s="10">
        <v>44228</v>
      </c>
      <c r="H442" s="11">
        <v>7</v>
      </c>
      <c r="I442" s="20" t="s">
        <v>205</v>
      </c>
      <c r="J442" s="11" t="s">
        <v>207</v>
      </c>
      <c r="K442" s="11" t="s">
        <v>4827</v>
      </c>
      <c r="L442" s="11">
        <v>2</v>
      </c>
    </row>
    <row r="443" spans="1:12">
      <c r="A443" s="11" t="s">
        <v>585</v>
      </c>
      <c r="D443" s="11" t="s">
        <v>206</v>
      </c>
      <c r="E443" s="19" t="s">
        <v>835</v>
      </c>
      <c r="F443" s="10">
        <v>42036</v>
      </c>
      <c r="G443" s="10">
        <v>44228</v>
      </c>
      <c r="H443" s="11">
        <v>7</v>
      </c>
      <c r="I443" s="20" t="s">
        <v>205</v>
      </c>
      <c r="J443" s="11" t="s">
        <v>207</v>
      </c>
      <c r="K443" s="11" t="s">
        <v>4827</v>
      </c>
      <c r="L443" s="11">
        <v>2</v>
      </c>
    </row>
    <row r="444" spans="1:12">
      <c r="A444" s="11" t="s">
        <v>586</v>
      </c>
      <c r="D444" s="11" t="s">
        <v>206</v>
      </c>
      <c r="E444" s="19" t="s">
        <v>836</v>
      </c>
      <c r="F444" s="10">
        <v>42036</v>
      </c>
      <c r="G444" s="10">
        <v>44228</v>
      </c>
      <c r="H444" s="11">
        <v>7</v>
      </c>
      <c r="I444" s="20" t="s">
        <v>205</v>
      </c>
      <c r="J444" s="11" t="s">
        <v>207</v>
      </c>
      <c r="K444" s="11" t="s">
        <v>4827</v>
      </c>
      <c r="L444" s="11">
        <v>2</v>
      </c>
    </row>
    <row r="445" spans="1:12">
      <c r="A445" s="11" t="s">
        <v>587</v>
      </c>
      <c r="D445" s="11" t="s">
        <v>206</v>
      </c>
      <c r="E445" s="19" t="s">
        <v>837</v>
      </c>
      <c r="F445" s="10">
        <v>42036</v>
      </c>
      <c r="G445" s="10">
        <v>44228</v>
      </c>
      <c r="H445" s="11">
        <v>7</v>
      </c>
      <c r="I445" s="20" t="s">
        <v>205</v>
      </c>
      <c r="J445" s="11" t="s">
        <v>207</v>
      </c>
      <c r="K445" s="11" t="s">
        <v>4827</v>
      </c>
      <c r="L445" s="11">
        <v>2</v>
      </c>
    </row>
    <row r="446" spans="1:12">
      <c r="A446" s="11" t="s">
        <v>588</v>
      </c>
      <c r="D446" s="11" t="s">
        <v>206</v>
      </c>
      <c r="E446" s="19" t="s">
        <v>838</v>
      </c>
      <c r="F446" s="10">
        <v>42036</v>
      </c>
      <c r="G446" s="10">
        <v>44228</v>
      </c>
      <c r="H446" s="11">
        <v>7</v>
      </c>
      <c r="I446" s="20" t="s">
        <v>205</v>
      </c>
      <c r="J446" s="11" t="s">
        <v>207</v>
      </c>
      <c r="K446" s="11" t="s">
        <v>4827</v>
      </c>
      <c r="L446" s="11">
        <v>2</v>
      </c>
    </row>
    <row r="447" spans="1:12">
      <c r="A447" s="11" t="s">
        <v>589</v>
      </c>
      <c r="D447" s="11" t="s">
        <v>206</v>
      </c>
      <c r="E447" s="19" t="s">
        <v>839</v>
      </c>
      <c r="F447" s="10">
        <v>42036</v>
      </c>
      <c r="G447" s="10">
        <v>44228</v>
      </c>
      <c r="H447" s="11">
        <v>7</v>
      </c>
      <c r="I447" s="20" t="s">
        <v>205</v>
      </c>
      <c r="J447" s="11" t="s">
        <v>207</v>
      </c>
      <c r="K447" s="11" t="s">
        <v>4827</v>
      </c>
      <c r="L447" s="11">
        <v>2</v>
      </c>
    </row>
    <row r="448" spans="1:12">
      <c r="A448" s="11" t="s">
        <v>590</v>
      </c>
      <c r="D448" s="11" t="s">
        <v>206</v>
      </c>
      <c r="E448" s="19" t="s">
        <v>840</v>
      </c>
      <c r="F448" s="10">
        <v>42036</v>
      </c>
      <c r="G448" s="10">
        <v>44228</v>
      </c>
      <c r="H448" s="11">
        <v>7</v>
      </c>
      <c r="I448" s="20" t="s">
        <v>205</v>
      </c>
      <c r="J448" s="11" t="s">
        <v>207</v>
      </c>
      <c r="K448" s="11" t="s">
        <v>4827</v>
      </c>
      <c r="L448" s="11">
        <v>2</v>
      </c>
    </row>
    <row r="449" spans="1:12">
      <c r="A449" s="11" t="s">
        <v>591</v>
      </c>
      <c r="D449" s="11" t="s">
        <v>206</v>
      </c>
      <c r="E449" s="19" t="s">
        <v>841</v>
      </c>
      <c r="F449" s="10">
        <v>42036</v>
      </c>
      <c r="G449" s="10">
        <v>44228</v>
      </c>
      <c r="H449" s="11">
        <v>7</v>
      </c>
      <c r="I449" s="20" t="s">
        <v>205</v>
      </c>
      <c r="J449" s="11" t="s">
        <v>207</v>
      </c>
      <c r="K449" s="11" t="s">
        <v>4827</v>
      </c>
      <c r="L449" s="11">
        <v>2</v>
      </c>
    </row>
    <row r="450" spans="1:12">
      <c r="A450" s="11" t="s">
        <v>592</v>
      </c>
      <c r="D450" s="11" t="s">
        <v>206</v>
      </c>
      <c r="E450" s="19" t="s">
        <v>842</v>
      </c>
      <c r="F450" s="10">
        <v>42036</v>
      </c>
      <c r="G450" s="10">
        <v>44228</v>
      </c>
      <c r="H450" s="11">
        <v>7</v>
      </c>
      <c r="I450" s="20" t="s">
        <v>205</v>
      </c>
      <c r="J450" s="11" t="s">
        <v>207</v>
      </c>
      <c r="K450" s="11" t="s">
        <v>4827</v>
      </c>
      <c r="L450" s="11">
        <v>2</v>
      </c>
    </row>
    <row r="451" spans="1:12">
      <c r="A451" s="11" t="s">
        <v>593</v>
      </c>
      <c r="D451" s="11" t="s">
        <v>206</v>
      </c>
      <c r="E451" s="19" t="s">
        <v>843</v>
      </c>
      <c r="F451" s="10">
        <v>42036</v>
      </c>
      <c r="G451" s="10">
        <v>44228</v>
      </c>
      <c r="H451" s="11">
        <v>7</v>
      </c>
      <c r="I451" s="20" t="s">
        <v>205</v>
      </c>
      <c r="J451" s="11" t="s">
        <v>207</v>
      </c>
      <c r="K451" s="11" t="s">
        <v>4827</v>
      </c>
      <c r="L451" s="11">
        <v>2</v>
      </c>
    </row>
    <row r="452" spans="1:12">
      <c r="A452" s="11" t="s">
        <v>594</v>
      </c>
      <c r="D452" s="11" t="s">
        <v>206</v>
      </c>
      <c r="E452" s="19" t="s">
        <v>844</v>
      </c>
      <c r="F452" s="10">
        <v>42036</v>
      </c>
      <c r="G452" s="10">
        <v>44228</v>
      </c>
      <c r="H452" s="11">
        <v>7</v>
      </c>
      <c r="I452" s="20" t="s">
        <v>205</v>
      </c>
      <c r="J452" s="11" t="s">
        <v>207</v>
      </c>
      <c r="K452" s="11" t="s">
        <v>4827</v>
      </c>
      <c r="L452" s="11">
        <v>2</v>
      </c>
    </row>
    <row r="453" spans="1:12">
      <c r="A453" s="11" t="s">
        <v>595</v>
      </c>
      <c r="D453" s="11" t="s">
        <v>206</v>
      </c>
      <c r="E453" s="19" t="s">
        <v>845</v>
      </c>
      <c r="F453" s="10">
        <v>42036</v>
      </c>
      <c r="G453" s="10">
        <v>44228</v>
      </c>
      <c r="H453" s="11">
        <v>7</v>
      </c>
      <c r="I453" s="20" t="s">
        <v>205</v>
      </c>
      <c r="J453" s="11" t="s">
        <v>207</v>
      </c>
      <c r="K453" s="11" t="s">
        <v>4827</v>
      </c>
      <c r="L453" s="11">
        <v>2</v>
      </c>
    </row>
    <row r="454" spans="1:12">
      <c r="A454" s="11" t="s">
        <v>596</v>
      </c>
      <c r="D454" s="11" t="s">
        <v>206</v>
      </c>
      <c r="E454" s="19" t="s">
        <v>846</v>
      </c>
      <c r="F454" s="10">
        <v>42036</v>
      </c>
      <c r="G454" s="10">
        <v>44228</v>
      </c>
      <c r="H454" s="11">
        <v>7</v>
      </c>
      <c r="I454" s="20" t="s">
        <v>205</v>
      </c>
      <c r="J454" s="11" t="s">
        <v>207</v>
      </c>
      <c r="K454" s="11" t="s">
        <v>4827</v>
      </c>
      <c r="L454" s="11">
        <v>2</v>
      </c>
    </row>
    <row r="455" spans="1:12">
      <c r="A455" s="11" t="s">
        <v>597</v>
      </c>
      <c r="D455" s="11" t="s">
        <v>206</v>
      </c>
      <c r="E455" s="19" t="s">
        <v>847</v>
      </c>
      <c r="F455" s="10">
        <v>42036</v>
      </c>
      <c r="G455" s="10">
        <v>44228</v>
      </c>
      <c r="H455" s="11">
        <v>7</v>
      </c>
      <c r="I455" s="20" t="s">
        <v>205</v>
      </c>
      <c r="J455" s="11" t="s">
        <v>207</v>
      </c>
      <c r="K455" s="11" t="s">
        <v>4827</v>
      </c>
      <c r="L455" s="11">
        <v>2</v>
      </c>
    </row>
    <row r="456" spans="1:12">
      <c r="A456" s="11" t="s">
        <v>598</v>
      </c>
      <c r="D456" s="11" t="s">
        <v>206</v>
      </c>
      <c r="E456" s="19" t="s">
        <v>848</v>
      </c>
      <c r="F456" s="10">
        <v>42036</v>
      </c>
      <c r="G456" s="10">
        <v>44228</v>
      </c>
      <c r="H456" s="11">
        <v>7</v>
      </c>
      <c r="I456" s="20" t="s">
        <v>205</v>
      </c>
      <c r="J456" s="11" t="s">
        <v>207</v>
      </c>
      <c r="K456" s="11" t="s">
        <v>4827</v>
      </c>
      <c r="L456" s="11">
        <v>2</v>
      </c>
    </row>
    <row r="457" spans="1:12">
      <c r="A457" s="11" t="s">
        <v>599</v>
      </c>
      <c r="D457" s="11" t="s">
        <v>206</v>
      </c>
      <c r="E457" s="19" t="s">
        <v>849</v>
      </c>
      <c r="F457" s="10">
        <v>42036</v>
      </c>
      <c r="G457" s="10">
        <v>44228</v>
      </c>
      <c r="H457" s="11">
        <v>7</v>
      </c>
      <c r="I457" s="20" t="s">
        <v>205</v>
      </c>
      <c r="J457" s="11" t="s">
        <v>207</v>
      </c>
      <c r="K457" s="11" t="s">
        <v>4827</v>
      </c>
      <c r="L457" s="11">
        <v>2</v>
      </c>
    </row>
    <row r="458" spans="1:12">
      <c r="A458" s="11" t="s">
        <v>600</v>
      </c>
      <c r="D458" s="11" t="s">
        <v>206</v>
      </c>
      <c r="E458" s="19" t="s">
        <v>850</v>
      </c>
      <c r="F458" s="10">
        <v>42036</v>
      </c>
      <c r="G458" s="10">
        <v>44228</v>
      </c>
      <c r="H458" s="11">
        <v>7</v>
      </c>
      <c r="I458" s="20" t="s">
        <v>205</v>
      </c>
      <c r="J458" s="11" t="s">
        <v>207</v>
      </c>
      <c r="K458" s="11" t="s">
        <v>4827</v>
      </c>
      <c r="L458" s="11">
        <v>2</v>
      </c>
    </row>
    <row r="459" spans="1:12">
      <c r="A459" s="11" t="s">
        <v>601</v>
      </c>
      <c r="D459" s="11" t="s">
        <v>206</v>
      </c>
      <c r="E459" s="19" t="s">
        <v>851</v>
      </c>
      <c r="F459" s="10">
        <v>42036</v>
      </c>
      <c r="G459" s="10">
        <v>44228</v>
      </c>
      <c r="H459" s="11">
        <v>7</v>
      </c>
      <c r="I459" s="20" t="s">
        <v>205</v>
      </c>
      <c r="J459" s="11" t="s">
        <v>207</v>
      </c>
      <c r="K459" s="11" t="s">
        <v>4827</v>
      </c>
      <c r="L459" s="11">
        <v>2</v>
      </c>
    </row>
    <row r="460" spans="1:12">
      <c r="A460" s="11" t="s">
        <v>602</v>
      </c>
      <c r="D460" s="11" t="s">
        <v>206</v>
      </c>
      <c r="E460" s="19" t="s">
        <v>852</v>
      </c>
      <c r="F460" s="10">
        <v>42036</v>
      </c>
      <c r="G460" s="10">
        <v>44228</v>
      </c>
      <c r="H460" s="11">
        <v>7</v>
      </c>
      <c r="I460" s="20" t="s">
        <v>205</v>
      </c>
      <c r="J460" s="11" t="s">
        <v>207</v>
      </c>
      <c r="K460" s="11" t="s">
        <v>4827</v>
      </c>
      <c r="L460" s="11">
        <v>2</v>
      </c>
    </row>
    <row r="461" spans="1:12">
      <c r="A461" s="11" t="s">
        <v>603</v>
      </c>
      <c r="D461" s="11" t="s">
        <v>206</v>
      </c>
      <c r="E461" s="19" t="s">
        <v>853</v>
      </c>
      <c r="F461" s="10">
        <v>42036</v>
      </c>
      <c r="G461" s="10">
        <v>44228</v>
      </c>
      <c r="H461" s="11">
        <v>7</v>
      </c>
      <c r="I461" s="20" t="s">
        <v>205</v>
      </c>
      <c r="J461" s="11" t="s">
        <v>207</v>
      </c>
      <c r="K461" s="11" t="s">
        <v>4827</v>
      </c>
      <c r="L461" s="11">
        <v>2</v>
      </c>
    </row>
    <row r="462" spans="1:12">
      <c r="A462" s="11" t="s">
        <v>604</v>
      </c>
      <c r="D462" s="11" t="s">
        <v>206</v>
      </c>
      <c r="E462" s="19" t="s">
        <v>854</v>
      </c>
      <c r="F462" s="10">
        <v>42036</v>
      </c>
      <c r="G462" s="10">
        <v>44228</v>
      </c>
      <c r="H462" s="11">
        <v>7</v>
      </c>
      <c r="I462" s="20" t="s">
        <v>205</v>
      </c>
      <c r="J462" s="11" t="s">
        <v>207</v>
      </c>
      <c r="K462" s="11" t="s">
        <v>4827</v>
      </c>
      <c r="L462" s="11">
        <v>2</v>
      </c>
    </row>
    <row r="463" spans="1:12">
      <c r="A463" s="11" t="s">
        <v>605</v>
      </c>
      <c r="D463" s="11" t="s">
        <v>206</v>
      </c>
      <c r="E463" s="19" t="s">
        <v>855</v>
      </c>
      <c r="F463" s="10">
        <v>42036</v>
      </c>
      <c r="G463" s="10">
        <v>44228</v>
      </c>
      <c r="H463" s="11">
        <v>7</v>
      </c>
      <c r="I463" s="20" t="s">
        <v>205</v>
      </c>
      <c r="J463" s="11" t="s">
        <v>207</v>
      </c>
      <c r="K463" s="11" t="s">
        <v>4827</v>
      </c>
      <c r="L463" s="11">
        <v>2</v>
      </c>
    </row>
    <row r="464" spans="1:12">
      <c r="A464" s="11" t="s">
        <v>606</v>
      </c>
      <c r="D464" s="11" t="s">
        <v>206</v>
      </c>
      <c r="E464" s="19" t="s">
        <v>856</v>
      </c>
      <c r="F464" s="10">
        <v>42036</v>
      </c>
      <c r="G464" s="10">
        <v>44228</v>
      </c>
      <c r="H464" s="11">
        <v>7</v>
      </c>
      <c r="I464" s="20" t="s">
        <v>205</v>
      </c>
      <c r="J464" s="11" t="s">
        <v>207</v>
      </c>
      <c r="K464" s="11" t="s">
        <v>4827</v>
      </c>
      <c r="L464" s="11">
        <v>2</v>
      </c>
    </row>
    <row r="465" spans="1:12">
      <c r="A465" s="11" t="s">
        <v>607</v>
      </c>
      <c r="D465" s="11" t="s">
        <v>206</v>
      </c>
      <c r="E465" s="19" t="s">
        <v>857</v>
      </c>
      <c r="F465" s="10">
        <v>42036</v>
      </c>
      <c r="G465" s="10">
        <v>44228</v>
      </c>
      <c r="H465" s="11">
        <v>7</v>
      </c>
      <c r="I465" s="20" t="s">
        <v>205</v>
      </c>
      <c r="J465" s="11" t="s">
        <v>207</v>
      </c>
      <c r="K465" s="11" t="s">
        <v>4827</v>
      </c>
      <c r="L465" s="11">
        <v>2</v>
      </c>
    </row>
    <row r="466" spans="1:12">
      <c r="A466" s="11" t="s">
        <v>608</v>
      </c>
      <c r="D466" s="11" t="s">
        <v>206</v>
      </c>
      <c r="E466" s="19" t="s">
        <v>858</v>
      </c>
      <c r="F466" s="10">
        <v>42036</v>
      </c>
      <c r="G466" s="10">
        <v>44228</v>
      </c>
      <c r="H466" s="11">
        <v>7</v>
      </c>
      <c r="I466" s="20" t="s">
        <v>205</v>
      </c>
      <c r="J466" s="11" t="s">
        <v>207</v>
      </c>
      <c r="K466" s="11" t="s">
        <v>4827</v>
      </c>
      <c r="L466" s="11">
        <v>2</v>
      </c>
    </row>
    <row r="467" spans="1:12">
      <c r="A467" s="11" t="s">
        <v>609</v>
      </c>
      <c r="D467" s="11" t="s">
        <v>206</v>
      </c>
      <c r="E467" s="19" t="s">
        <v>859</v>
      </c>
      <c r="F467" s="10">
        <v>42036</v>
      </c>
      <c r="G467" s="10">
        <v>44228</v>
      </c>
      <c r="H467" s="11">
        <v>7</v>
      </c>
      <c r="I467" s="20" t="s">
        <v>205</v>
      </c>
      <c r="J467" s="11" t="s">
        <v>207</v>
      </c>
      <c r="K467" s="11" t="s">
        <v>4827</v>
      </c>
      <c r="L467" s="11">
        <v>2</v>
      </c>
    </row>
    <row r="468" spans="1:12">
      <c r="A468" s="11" t="s">
        <v>610</v>
      </c>
      <c r="D468" s="11" t="s">
        <v>206</v>
      </c>
      <c r="E468" s="19" t="s">
        <v>860</v>
      </c>
      <c r="F468" s="10">
        <v>42036</v>
      </c>
      <c r="G468" s="10">
        <v>44228</v>
      </c>
      <c r="H468" s="11">
        <v>7</v>
      </c>
      <c r="I468" s="20" t="s">
        <v>205</v>
      </c>
      <c r="J468" s="11" t="s">
        <v>207</v>
      </c>
      <c r="K468" s="11" t="s">
        <v>4827</v>
      </c>
      <c r="L468" s="11">
        <v>2</v>
      </c>
    </row>
    <row r="469" spans="1:12">
      <c r="A469" s="11" t="s">
        <v>611</v>
      </c>
      <c r="D469" s="11" t="s">
        <v>206</v>
      </c>
      <c r="E469" s="19" t="s">
        <v>861</v>
      </c>
      <c r="F469" s="10">
        <v>42036</v>
      </c>
      <c r="G469" s="10">
        <v>44228</v>
      </c>
      <c r="H469" s="11">
        <v>7</v>
      </c>
      <c r="I469" s="20" t="s">
        <v>205</v>
      </c>
      <c r="J469" s="11" t="s">
        <v>207</v>
      </c>
      <c r="K469" s="11" t="s">
        <v>4827</v>
      </c>
      <c r="L469" s="11">
        <v>2</v>
      </c>
    </row>
    <row r="470" spans="1:12">
      <c r="A470" s="11" t="s">
        <v>612</v>
      </c>
      <c r="D470" s="11" t="s">
        <v>206</v>
      </c>
      <c r="E470" s="19" t="s">
        <v>862</v>
      </c>
      <c r="F470" s="10">
        <v>42036</v>
      </c>
      <c r="G470" s="10">
        <v>44228</v>
      </c>
      <c r="H470" s="11">
        <v>7</v>
      </c>
      <c r="I470" s="20" t="s">
        <v>205</v>
      </c>
      <c r="J470" s="11" t="s">
        <v>207</v>
      </c>
      <c r="K470" s="11" t="s">
        <v>4827</v>
      </c>
      <c r="L470" s="11">
        <v>2</v>
      </c>
    </row>
    <row r="471" spans="1:12">
      <c r="A471" s="11" t="s">
        <v>613</v>
      </c>
      <c r="D471" s="11" t="s">
        <v>206</v>
      </c>
      <c r="E471" s="19" t="s">
        <v>863</v>
      </c>
      <c r="F471" s="10">
        <v>42036</v>
      </c>
      <c r="G471" s="10">
        <v>44228</v>
      </c>
      <c r="H471" s="11">
        <v>7</v>
      </c>
      <c r="I471" s="20" t="s">
        <v>205</v>
      </c>
      <c r="J471" s="11" t="s">
        <v>207</v>
      </c>
      <c r="K471" s="11" t="s">
        <v>4827</v>
      </c>
      <c r="L471" s="11">
        <v>2</v>
      </c>
    </row>
    <row r="472" spans="1:12">
      <c r="A472" s="11" t="s">
        <v>614</v>
      </c>
      <c r="D472" s="11" t="s">
        <v>206</v>
      </c>
      <c r="E472" s="19" t="s">
        <v>864</v>
      </c>
      <c r="F472" s="10">
        <v>42036</v>
      </c>
      <c r="G472" s="10">
        <v>44228</v>
      </c>
      <c r="H472" s="11">
        <v>7</v>
      </c>
      <c r="I472" s="20" t="s">
        <v>205</v>
      </c>
      <c r="J472" s="11" t="s">
        <v>207</v>
      </c>
      <c r="K472" s="11" t="s">
        <v>4827</v>
      </c>
      <c r="L472" s="11">
        <v>2</v>
      </c>
    </row>
    <row r="473" spans="1:12">
      <c r="A473" s="11" t="s">
        <v>615</v>
      </c>
      <c r="D473" s="11" t="s">
        <v>206</v>
      </c>
      <c r="E473" s="19" t="s">
        <v>865</v>
      </c>
      <c r="F473" s="10">
        <v>42036</v>
      </c>
      <c r="G473" s="10">
        <v>44228</v>
      </c>
      <c r="H473" s="11">
        <v>7</v>
      </c>
      <c r="I473" s="20" t="s">
        <v>205</v>
      </c>
      <c r="J473" s="11" t="s">
        <v>207</v>
      </c>
      <c r="K473" s="11" t="s">
        <v>4827</v>
      </c>
      <c r="L473" s="11">
        <v>2</v>
      </c>
    </row>
    <row r="474" spans="1:12">
      <c r="A474" s="11" t="s">
        <v>616</v>
      </c>
      <c r="D474" s="11" t="s">
        <v>206</v>
      </c>
      <c r="E474" s="19" t="s">
        <v>866</v>
      </c>
      <c r="F474" s="10">
        <v>42036</v>
      </c>
      <c r="G474" s="10">
        <v>44228</v>
      </c>
      <c r="H474" s="11">
        <v>7</v>
      </c>
      <c r="I474" s="20" t="s">
        <v>205</v>
      </c>
      <c r="J474" s="11" t="s">
        <v>207</v>
      </c>
      <c r="K474" s="11" t="s">
        <v>4827</v>
      </c>
      <c r="L474" s="11">
        <v>2</v>
      </c>
    </row>
    <row r="475" spans="1:12">
      <c r="A475" s="11" t="s">
        <v>617</v>
      </c>
      <c r="D475" s="11" t="s">
        <v>206</v>
      </c>
      <c r="E475" s="19" t="s">
        <v>867</v>
      </c>
      <c r="F475" s="10">
        <v>42036</v>
      </c>
      <c r="G475" s="10">
        <v>44228</v>
      </c>
      <c r="H475" s="11">
        <v>7</v>
      </c>
      <c r="I475" s="20" t="s">
        <v>205</v>
      </c>
      <c r="J475" s="11" t="s">
        <v>207</v>
      </c>
      <c r="K475" s="11" t="s">
        <v>4827</v>
      </c>
      <c r="L475" s="11">
        <v>2</v>
      </c>
    </row>
    <row r="476" spans="1:12">
      <c r="A476" s="11" t="s">
        <v>618</v>
      </c>
      <c r="D476" s="11" t="s">
        <v>206</v>
      </c>
      <c r="E476" s="19" t="s">
        <v>868</v>
      </c>
      <c r="F476" s="10">
        <v>42036</v>
      </c>
      <c r="G476" s="10">
        <v>44228</v>
      </c>
      <c r="H476" s="11">
        <v>7</v>
      </c>
      <c r="I476" s="20" t="s">
        <v>205</v>
      </c>
      <c r="J476" s="11" t="s">
        <v>207</v>
      </c>
      <c r="K476" s="11" t="s">
        <v>4827</v>
      </c>
      <c r="L476" s="11">
        <v>2</v>
      </c>
    </row>
    <row r="477" spans="1:12">
      <c r="A477" s="11" t="s">
        <v>619</v>
      </c>
      <c r="D477" s="11" t="s">
        <v>206</v>
      </c>
      <c r="E477" s="19" t="s">
        <v>869</v>
      </c>
      <c r="F477" s="10">
        <v>42036</v>
      </c>
      <c r="G477" s="10">
        <v>44228</v>
      </c>
      <c r="H477" s="11">
        <v>7</v>
      </c>
      <c r="I477" s="20" t="s">
        <v>205</v>
      </c>
      <c r="J477" s="11" t="s">
        <v>207</v>
      </c>
      <c r="K477" s="11" t="s">
        <v>4827</v>
      </c>
      <c r="L477" s="11">
        <v>2</v>
      </c>
    </row>
    <row r="478" spans="1:12">
      <c r="A478" s="11" t="s">
        <v>620</v>
      </c>
      <c r="D478" s="11" t="s">
        <v>206</v>
      </c>
      <c r="E478" s="19" t="s">
        <v>870</v>
      </c>
      <c r="F478" s="10">
        <v>42036</v>
      </c>
      <c r="G478" s="10">
        <v>44228</v>
      </c>
      <c r="H478" s="11">
        <v>7</v>
      </c>
      <c r="I478" s="20" t="s">
        <v>205</v>
      </c>
      <c r="J478" s="11" t="s">
        <v>207</v>
      </c>
      <c r="K478" s="11" t="s">
        <v>4827</v>
      </c>
      <c r="L478" s="11">
        <v>2</v>
      </c>
    </row>
    <row r="479" spans="1:12">
      <c r="A479" s="11" t="s">
        <v>621</v>
      </c>
      <c r="D479" s="11" t="s">
        <v>206</v>
      </c>
      <c r="E479" s="19" t="s">
        <v>871</v>
      </c>
      <c r="F479" s="10">
        <v>42036</v>
      </c>
      <c r="G479" s="10">
        <v>44228</v>
      </c>
      <c r="H479" s="11">
        <v>7</v>
      </c>
      <c r="I479" s="20" t="s">
        <v>205</v>
      </c>
      <c r="J479" s="11" t="s">
        <v>207</v>
      </c>
      <c r="K479" s="11" t="s">
        <v>4827</v>
      </c>
      <c r="L479" s="11">
        <v>2</v>
      </c>
    </row>
    <row r="480" spans="1:12">
      <c r="A480" s="11" t="s">
        <v>622</v>
      </c>
      <c r="D480" s="11" t="s">
        <v>206</v>
      </c>
      <c r="E480" s="19" t="s">
        <v>872</v>
      </c>
      <c r="F480" s="10">
        <v>42036</v>
      </c>
      <c r="G480" s="10">
        <v>44228</v>
      </c>
      <c r="H480" s="11">
        <v>7</v>
      </c>
      <c r="I480" s="20" t="s">
        <v>205</v>
      </c>
      <c r="J480" s="11" t="s">
        <v>207</v>
      </c>
      <c r="K480" s="11" t="s">
        <v>4827</v>
      </c>
      <c r="L480" s="11">
        <v>2</v>
      </c>
    </row>
    <row r="481" spans="1:12">
      <c r="A481" s="11" t="s">
        <v>623</v>
      </c>
      <c r="D481" s="11" t="s">
        <v>206</v>
      </c>
      <c r="E481" s="19" t="s">
        <v>873</v>
      </c>
      <c r="F481" s="10">
        <v>42036</v>
      </c>
      <c r="G481" s="10">
        <v>44228</v>
      </c>
      <c r="H481" s="11">
        <v>7</v>
      </c>
      <c r="I481" s="20" t="s">
        <v>205</v>
      </c>
      <c r="J481" s="11" t="s">
        <v>207</v>
      </c>
      <c r="K481" s="11" t="s">
        <v>4827</v>
      </c>
      <c r="L481" s="11">
        <v>2</v>
      </c>
    </row>
    <row r="482" spans="1:12">
      <c r="A482" s="11" t="s">
        <v>624</v>
      </c>
      <c r="D482" s="11" t="s">
        <v>206</v>
      </c>
      <c r="E482" s="19" t="s">
        <v>874</v>
      </c>
      <c r="F482" s="10">
        <v>42036</v>
      </c>
      <c r="G482" s="10">
        <v>44228</v>
      </c>
      <c r="H482" s="11">
        <v>7</v>
      </c>
      <c r="I482" s="20" t="s">
        <v>205</v>
      </c>
      <c r="J482" s="11" t="s">
        <v>207</v>
      </c>
      <c r="K482" s="11" t="s">
        <v>4827</v>
      </c>
      <c r="L482" s="11">
        <v>2</v>
      </c>
    </row>
    <row r="483" spans="1:12">
      <c r="A483" s="11" t="s">
        <v>625</v>
      </c>
      <c r="D483" s="11" t="s">
        <v>206</v>
      </c>
      <c r="E483" s="19" t="s">
        <v>875</v>
      </c>
      <c r="F483" s="10">
        <v>42036</v>
      </c>
      <c r="G483" s="10">
        <v>44228</v>
      </c>
      <c r="H483" s="11">
        <v>7</v>
      </c>
      <c r="I483" s="20" t="s">
        <v>205</v>
      </c>
      <c r="J483" s="11" t="s">
        <v>207</v>
      </c>
      <c r="K483" s="11" t="s">
        <v>4827</v>
      </c>
      <c r="L483" s="11">
        <v>2</v>
      </c>
    </row>
    <row r="484" spans="1:12">
      <c r="A484" s="11" t="s">
        <v>626</v>
      </c>
      <c r="D484" s="11" t="s">
        <v>206</v>
      </c>
      <c r="E484" s="19" t="s">
        <v>876</v>
      </c>
      <c r="F484" s="10">
        <v>42036</v>
      </c>
      <c r="G484" s="10">
        <v>44228</v>
      </c>
      <c r="H484" s="11">
        <v>7</v>
      </c>
      <c r="I484" s="20" t="s">
        <v>205</v>
      </c>
      <c r="J484" s="11" t="s">
        <v>207</v>
      </c>
      <c r="K484" s="11" t="s">
        <v>4827</v>
      </c>
      <c r="L484" s="11">
        <v>2</v>
      </c>
    </row>
    <row r="485" spans="1:12">
      <c r="A485" s="11" t="s">
        <v>627</v>
      </c>
      <c r="D485" s="11" t="s">
        <v>206</v>
      </c>
      <c r="E485" s="19" t="s">
        <v>877</v>
      </c>
      <c r="F485" s="10">
        <v>42036</v>
      </c>
      <c r="G485" s="10">
        <v>44228</v>
      </c>
      <c r="H485" s="11">
        <v>7</v>
      </c>
      <c r="I485" s="20" t="s">
        <v>205</v>
      </c>
      <c r="J485" s="11" t="s">
        <v>207</v>
      </c>
      <c r="K485" s="11" t="s">
        <v>4827</v>
      </c>
      <c r="L485" s="11">
        <v>2</v>
      </c>
    </row>
    <row r="486" spans="1:12">
      <c r="A486" s="11" t="s">
        <v>628</v>
      </c>
      <c r="D486" s="11" t="s">
        <v>206</v>
      </c>
      <c r="E486" s="19" t="s">
        <v>878</v>
      </c>
      <c r="F486" s="10">
        <v>42036</v>
      </c>
      <c r="G486" s="10">
        <v>44228</v>
      </c>
      <c r="H486" s="11">
        <v>7</v>
      </c>
      <c r="I486" s="20" t="s">
        <v>205</v>
      </c>
      <c r="J486" s="11" t="s">
        <v>207</v>
      </c>
      <c r="K486" s="11" t="s">
        <v>4827</v>
      </c>
      <c r="L486" s="11">
        <v>2</v>
      </c>
    </row>
    <row r="487" spans="1:12">
      <c r="A487" s="11" t="s">
        <v>629</v>
      </c>
      <c r="D487" s="11" t="s">
        <v>206</v>
      </c>
      <c r="E487" s="19" t="s">
        <v>879</v>
      </c>
      <c r="F487" s="10">
        <v>42036</v>
      </c>
      <c r="G487" s="10">
        <v>44228</v>
      </c>
      <c r="H487" s="11">
        <v>7</v>
      </c>
      <c r="I487" s="20" t="s">
        <v>205</v>
      </c>
      <c r="J487" s="11" t="s">
        <v>207</v>
      </c>
      <c r="K487" s="11" t="s">
        <v>4827</v>
      </c>
      <c r="L487" s="11">
        <v>2</v>
      </c>
    </row>
    <row r="488" spans="1:12">
      <c r="A488" s="11" t="s">
        <v>630</v>
      </c>
      <c r="D488" s="11" t="s">
        <v>206</v>
      </c>
      <c r="E488" s="19" t="s">
        <v>880</v>
      </c>
      <c r="F488" s="10">
        <v>42036</v>
      </c>
      <c r="G488" s="10">
        <v>44228</v>
      </c>
      <c r="H488" s="11">
        <v>7</v>
      </c>
      <c r="I488" s="20" t="s">
        <v>205</v>
      </c>
      <c r="J488" s="11" t="s">
        <v>207</v>
      </c>
      <c r="K488" s="11" t="s">
        <v>4827</v>
      </c>
      <c r="L488" s="11">
        <v>2</v>
      </c>
    </row>
    <row r="489" spans="1:12">
      <c r="A489" s="11" t="s">
        <v>631</v>
      </c>
      <c r="D489" s="11" t="s">
        <v>206</v>
      </c>
      <c r="E489" s="19" t="s">
        <v>881</v>
      </c>
      <c r="F489" s="10">
        <v>42036</v>
      </c>
      <c r="G489" s="10">
        <v>44228</v>
      </c>
      <c r="H489" s="11">
        <v>7</v>
      </c>
      <c r="I489" s="20" t="s">
        <v>205</v>
      </c>
      <c r="J489" s="11" t="s">
        <v>207</v>
      </c>
      <c r="K489" s="11" t="s">
        <v>4827</v>
      </c>
      <c r="L489" s="11">
        <v>2</v>
      </c>
    </row>
    <row r="490" spans="1:12">
      <c r="A490" s="11" t="s">
        <v>632</v>
      </c>
      <c r="D490" s="11" t="s">
        <v>206</v>
      </c>
      <c r="E490" s="19" t="s">
        <v>882</v>
      </c>
      <c r="F490" s="10">
        <v>42036</v>
      </c>
      <c r="G490" s="10">
        <v>44228</v>
      </c>
      <c r="H490" s="11">
        <v>7</v>
      </c>
      <c r="I490" s="20" t="s">
        <v>205</v>
      </c>
      <c r="J490" s="11" t="s">
        <v>207</v>
      </c>
      <c r="K490" s="11" t="s">
        <v>4827</v>
      </c>
      <c r="L490" s="11">
        <v>2</v>
      </c>
    </row>
    <row r="491" spans="1:12">
      <c r="A491" s="11" t="s">
        <v>633</v>
      </c>
      <c r="D491" s="11" t="s">
        <v>206</v>
      </c>
      <c r="E491" s="19" t="s">
        <v>883</v>
      </c>
      <c r="F491" s="10">
        <v>42036</v>
      </c>
      <c r="G491" s="10">
        <v>44228</v>
      </c>
      <c r="H491" s="11">
        <v>7</v>
      </c>
      <c r="I491" s="20" t="s">
        <v>205</v>
      </c>
      <c r="J491" s="11" t="s">
        <v>207</v>
      </c>
      <c r="K491" s="11" t="s">
        <v>4827</v>
      </c>
      <c r="L491" s="11">
        <v>2</v>
      </c>
    </row>
    <row r="492" spans="1:12">
      <c r="A492" s="11" t="s">
        <v>634</v>
      </c>
      <c r="D492" s="11" t="s">
        <v>206</v>
      </c>
      <c r="E492" s="19" t="s">
        <v>884</v>
      </c>
      <c r="F492" s="10">
        <v>42036</v>
      </c>
      <c r="G492" s="10">
        <v>44228</v>
      </c>
      <c r="H492" s="11">
        <v>7</v>
      </c>
      <c r="I492" s="20" t="s">
        <v>205</v>
      </c>
      <c r="J492" s="11" t="s">
        <v>207</v>
      </c>
      <c r="K492" s="11" t="s">
        <v>4827</v>
      </c>
      <c r="L492" s="11">
        <v>2</v>
      </c>
    </row>
    <row r="493" spans="1:12">
      <c r="A493" s="11" t="s">
        <v>635</v>
      </c>
      <c r="D493" s="11" t="s">
        <v>206</v>
      </c>
      <c r="E493" s="19" t="s">
        <v>885</v>
      </c>
      <c r="F493" s="10">
        <v>42036</v>
      </c>
      <c r="G493" s="10">
        <v>44228</v>
      </c>
      <c r="H493" s="11">
        <v>7</v>
      </c>
      <c r="I493" s="20" t="s">
        <v>205</v>
      </c>
      <c r="J493" s="11" t="s">
        <v>207</v>
      </c>
      <c r="K493" s="11" t="s">
        <v>4827</v>
      </c>
      <c r="L493" s="11">
        <v>2</v>
      </c>
    </row>
    <row r="494" spans="1:12">
      <c r="A494" s="11" t="s">
        <v>636</v>
      </c>
      <c r="D494" s="11" t="s">
        <v>206</v>
      </c>
      <c r="E494" s="19" t="s">
        <v>886</v>
      </c>
      <c r="F494" s="10">
        <v>42036</v>
      </c>
      <c r="G494" s="10">
        <v>44228</v>
      </c>
      <c r="H494" s="11">
        <v>7</v>
      </c>
      <c r="I494" s="20" t="s">
        <v>205</v>
      </c>
      <c r="J494" s="11" t="s">
        <v>207</v>
      </c>
      <c r="K494" s="11" t="s">
        <v>4827</v>
      </c>
      <c r="L494" s="11">
        <v>2</v>
      </c>
    </row>
    <row r="495" spans="1:12">
      <c r="A495" s="11" t="s">
        <v>637</v>
      </c>
      <c r="D495" s="11" t="s">
        <v>206</v>
      </c>
      <c r="E495" s="19" t="s">
        <v>887</v>
      </c>
      <c r="F495" s="10">
        <v>42036</v>
      </c>
      <c r="G495" s="10">
        <v>44228</v>
      </c>
      <c r="H495" s="11">
        <v>7</v>
      </c>
      <c r="I495" s="20" t="s">
        <v>205</v>
      </c>
      <c r="J495" s="11" t="s">
        <v>207</v>
      </c>
      <c r="K495" s="11" t="s">
        <v>4827</v>
      </c>
      <c r="L495" s="11">
        <v>2</v>
      </c>
    </row>
    <row r="496" spans="1:12">
      <c r="A496" s="11" t="s">
        <v>638</v>
      </c>
      <c r="D496" s="11" t="s">
        <v>206</v>
      </c>
      <c r="E496" s="19" t="s">
        <v>888</v>
      </c>
      <c r="F496" s="10">
        <v>42036</v>
      </c>
      <c r="G496" s="10">
        <v>44228</v>
      </c>
      <c r="H496" s="11">
        <v>7</v>
      </c>
      <c r="I496" s="20" t="s">
        <v>205</v>
      </c>
      <c r="J496" s="11" t="s">
        <v>207</v>
      </c>
      <c r="K496" s="11" t="s">
        <v>4827</v>
      </c>
      <c r="L496" s="11">
        <v>2</v>
      </c>
    </row>
    <row r="497" spans="1:12">
      <c r="A497" s="11" t="s">
        <v>639</v>
      </c>
      <c r="D497" s="11" t="s">
        <v>206</v>
      </c>
      <c r="E497" s="19" t="s">
        <v>889</v>
      </c>
      <c r="F497" s="10">
        <v>42036</v>
      </c>
      <c r="G497" s="10">
        <v>44228</v>
      </c>
      <c r="H497" s="11">
        <v>7</v>
      </c>
      <c r="I497" s="20" t="s">
        <v>205</v>
      </c>
      <c r="J497" s="11" t="s">
        <v>207</v>
      </c>
      <c r="K497" s="11" t="s">
        <v>4827</v>
      </c>
      <c r="L497" s="11">
        <v>2</v>
      </c>
    </row>
    <row r="498" spans="1:12">
      <c r="A498" s="11" t="s">
        <v>640</v>
      </c>
      <c r="D498" s="11" t="s">
        <v>206</v>
      </c>
      <c r="E498" s="19" t="s">
        <v>890</v>
      </c>
      <c r="F498" s="10">
        <v>42036</v>
      </c>
      <c r="G498" s="10">
        <v>44228</v>
      </c>
      <c r="H498" s="11">
        <v>7</v>
      </c>
      <c r="I498" s="20" t="s">
        <v>205</v>
      </c>
      <c r="J498" s="11" t="s">
        <v>207</v>
      </c>
      <c r="K498" s="11" t="s">
        <v>4827</v>
      </c>
      <c r="L498" s="11">
        <v>2</v>
      </c>
    </row>
    <row r="499" spans="1:12">
      <c r="A499" s="11" t="s">
        <v>641</v>
      </c>
      <c r="D499" s="11" t="s">
        <v>206</v>
      </c>
      <c r="E499" s="19" t="s">
        <v>891</v>
      </c>
      <c r="F499" s="10">
        <v>42036</v>
      </c>
      <c r="G499" s="10">
        <v>44228</v>
      </c>
      <c r="H499" s="11">
        <v>7</v>
      </c>
      <c r="I499" s="20" t="s">
        <v>205</v>
      </c>
      <c r="J499" s="11" t="s">
        <v>207</v>
      </c>
      <c r="K499" s="11" t="s">
        <v>4827</v>
      </c>
      <c r="L499" s="11">
        <v>2</v>
      </c>
    </row>
    <row r="500" spans="1:12">
      <c r="A500" s="11" t="s">
        <v>642</v>
      </c>
      <c r="D500" s="11" t="s">
        <v>206</v>
      </c>
      <c r="E500" s="19" t="s">
        <v>892</v>
      </c>
      <c r="F500" s="10">
        <v>42036</v>
      </c>
      <c r="G500" s="10">
        <v>44228</v>
      </c>
      <c r="H500" s="11">
        <v>7</v>
      </c>
      <c r="I500" s="20" t="s">
        <v>205</v>
      </c>
      <c r="J500" s="11" t="s">
        <v>207</v>
      </c>
      <c r="K500" s="11" t="s">
        <v>4827</v>
      </c>
      <c r="L500" s="11">
        <v>2</v>
      </c>
    </row>
    <row r="501" spans="1:12">
      <c r="A501" s="11" t="s">
        <v>643</v>
      </c>
      <c r="D501" s="11" t="s">
        <v>206</v>
      </c>
      <c r="E501" s="19" t="s">
        <v>893</v>
      </c>
      <c r="F501" s="10">
        <v>42036</v>
      </c>
      <c r="G501" s="10">
        <v>44228</v>
      </c>
      <c r="H501" s="11">
        <v>7</v>
      </c>
      <c r="I501" s="20" t="s">
        <v>205</v>
      </c>
      <c r="J501" s="11" t="s">
        <v>207</v>
      </c>
      <c r="K501" s="11" t="s">
        <v>4827</v>
      </c>
      <c r="L501" s="11">
        <v>2</v>
      </c>
    </row>
    <row r="502" spans="1:12">
      <c r="A502" s="11" t="s">
        <v>644</v>
      </c>
      <c r="D502" s="11" t="s">
        <v>206</v>
      </c>
      <c r="E502" s="19" t="s">
        <v>894</v>
      </c>
      <c r="F502" s="10">
        <v>42036</v>
      </c>
      <c r="G502" s="10">
        <v>44228</v>
      </c>
      <c r="H502" s="11">
        <v>7</v>
      </c>
      <c r="I502" s="20" t="s">
        <v>205</v>
      </c>
      <c r="J502" s="11" t="s">
        <v>207</v>
      </c>
      <c r="K502" s="11" t="s">
        <v>4827</v>
      </c>
      <c r="L502" s="11">
        <v>2</v>
      </c>
    </row>
    <row r="503" spans="1:12">
      <c r="A503" s="11" t="s">
        <v>645</v>
      </c>
      <c r="D503" s="11" t="s">
        <v>206</v>
      </c>
      <c r="E503" s="19" t="s">
        <v>895</v>
      </c>
      <c r="F503" s="10">
        <v>42036</v>
      </c>
      <c r="G503" s="10">
        <v>44228</v>
      </c>
      <c r="H503" s="11">
        <v>7</v>
      </c>
      <c r="I503" s="20" t="s">
        <v>205</v>
      </c>
      <c r="J503" s="11" t="s">
        <v>207</v>
      </c>
      <c r="K503" s="11" t="s">
        <v>4827</v>
      </c>
      <c r="L503" s="11">
        <v>2</v>
      </c>
    </row>
    <row r="504" spans="1:12">
      <c r="A504" s="11" t="s">
        <v>646</v>
      </c>
      <c r="D504" s="11" t="s">
        <v>206</v>
      </c>
      <c r="E504" s="19" t="s">
        <v>896</v>
      </c>
      <c r="F504" s="10">
        <v>42036</v>
      </c>
      <c r="G504" s="10">
        <v>44228</v>
      </c>
      <c r="H504" s="11">
        <v>7</v>
      </c>
      <c r="I504" s="20" t="s">
        <v>205</v>
      </c>
      <c r="J504" s="11" t="s">
        <v>207</v>
      </c>
      <c r="K504" s="11" t="s">
        <v>4827</v>
      </c>
      <c r="L504" s="11">
        <v>2</v>
      </c>
    </row>
    <row r="505" spans="1:12">
      <c r="A505" s="11" t="s">
        <v>647</v>
      </c>
      <c r="D505" s="11" t="s">
        <v>206</v>
      </c>
      <c r="E505" s="19" t="s">
        <v>897</v>
      </c>
      <c r="F505" s="10">
        <v>42036</v>
      </c>
      <c r="G505" s="10">
        <v>44228</v>
      </c>
      <c r="H505" s="11">
        <v>7</v>
      </c>
      <c r="I505" s="20" t="s">
        <v>205</v>
      </c>
      <c r="J505" s="11" t="s">
        <v>207</v>
      </c>
      <c r="K505" s="11" t="s">
        <v>4827</v>
      </c>
      <c r="L505" s="11">
        <v>2</v>
      </c>
    </row>
    <row r="506" spans="1:12">
      <c r="A506" s="11" t="s">
        <v>648</v>
      </c>
      <c r="D506" s="11" t="s">
        <v>206</v>
      </c>
      <c r="E506" s="19" t="s">
        <v>898</v>
      </c>
      <c r="F506" s="10">
        <v>42036</v>
      </c>
      <c r="G506" s="10">
        <v>44228</v>
      </c>
      <c r="H506" s="11">
        <v>7</v>
      </c>
      <c r="I506" s="20" t="s">
        <v>205</v>
      </c>
      <c r="J506" s="11" t="s">
        <v>207</v>
      </c>
      <c r="K506" s="11" t="s">
        <v>4827</v>
      </c>
      <c r="L506" s="11">
        <v>2</v>
      </c>
    </row>
    <row r="507" spans="1:12">
      <c r="A507" s="11" t="s">
        <v>649</v>
      </c>
      <c r="D507" s="11" t="s">
        <v>206</v>
      </c>
      <c r="E507" s="19" t="s">
        <v>899</v>
      </c>
      <c r="F507" s="10">
        <v>42036</v>
      </c>
      <c r="G507" s="10">
        <v>44228</v>
      </c>
      <c r="H507" s="11">
        <v>7</v>
      </c>
      <c r="I507" s="20" t="s">
        <v>205</v>
      </c>
      <c r="J507" s="11" t="s">
        <v>207</v>
      </c>
      <c r="K507" s="11" t="s">
        <v>4827</v>
      </c>
      <c r="L507" s="11">
        <v>2</v>
      </c>
    </row>
    <row r="508" spans="1:12">
      <c r="A508" s="11" t="s">
        <v>650</v>
      </c>
      <c r="D508" s="11" t="s">
        <v>206</v>
      </c>
      <c r="E508" s="19" t="s">
        <v>900</v>
      </c>
      <c r="F508" s="10">
        <v>42036</v>
      </c>
      <c r="G508" s="10">
        <v>44228</v>
      </c>
      <c r="H508" s="11">
        <v>7</v>
      </c>
      <c r="I508" s="20" t="s">
        <v>205</v>
      </c>
      <c r="J508" s="11" t="s">
        <v>207</v>
      </c>
      <c r="K508" s="11" t="s">
        <v>4827</v>
      </c>
      <c r="L508" s="11">
        <v>2</v>
      </c>
    </row>
    <row r="509" spans="1:12">
      <c r="A509" s="11" t="s">
        <v>651</v>
      </c>
      <c r="D509" s="11" t="s">
        <v>206</v>
      </c>
      <c r="E509" s="19" t="s">
        <v>901</v>
      </c>
      <c r="F509" s="10">
        <v>42036</v>
      </c>
      <c r="G509" s="10">
        <v>44228</v>
      </c>
      <c r="H509" s="11">
        <v>7</v>
      </c>
      <c r="I509" s="20" t="s">
        <v>205</v>
      </c>
      <c r="J509" s="11" t="s">
        <v>207</v>
      </c>
      <c r="K509" s="11" t="s">
        <v>4827</v>
      </c>
      <c r="L509" s="11">
        <v>2</v>
      </c>
    </row>
    <row r="510" spans="1:12">
      <c r="A510" s="11" t="s">
        <v>652</v>
      </c>
      <c r="D510" s="11" t="s">
        <v>206</v>
      </c>
      <c r="E510" s="19" t="s">
        <v>902</v>
      </c>
      <c r="F510" s="10">
        <v>42036</v>
      </c>
      <c r="G510" s="10">
        <v>44228</v>
      </c>
      <c r="H510" s="11">
        <v>7</v>
      </c>
      <c r="I510" s="20" t="s">
        <v>205</v>
      </c>
      <c r="J510" s="11" t="s">
        <v>207</v>
      </c>
      <c r="K510" s="11" t="s">
        <v>4827</v>
      </c>
      <c r="L510" s="11">
        <v>2</v>
      </c>
    </row>
    <row r="511" spans="1:12">
      <c r="A511" s="11" t="s">
        <v>653</v>
      </c>
      <c r="D511" s="11" t="s">
        <v>206</v>
      </c>
      <c r="E511" s="19" t="s">
        <v>903</v>
      </c>
      <c r="F511" s="10">
        <v>42036</v>
      </c>
      <c r="G511" s="10">
        <v>44228</v>
      </c>
      <c r="H511" s="11">
        <v>7</v>
      </c>
      <c r="I511" s="20" t="s">
        <v>205</v>
      </c>
      <c r="J511" s="11" t="s">
        <v>207</v>
      </c>
      <c r="K511" s="11" t="s">
        <v>4827</v>
      </c>
      <c r="L511" s="11">
        <v>2</v>
      </c>
    </row>
    <row r="512" spans="1:12">
      <c r="A512" s="11" t="s">
        <v>904</v>
      </c>
      <c r="D512" s="11" t="s">
        <v>206</v>
      </c>
      <c r="E512" s="19" t="s">
        <v>1100</v>
      </c>
      <c r="F512" s="10">
        <v>42036</v>
      </c>
      <c r="G512" s="10">
        <v>44228</v>
      </c>
      <c r="H512" s="11">
        <v>7</v>
      </c>
      <c r="I512" s="20" t="s">
        <v>205</v>
      </c>
      <c r="J512" s="11" t="s">
        <v>207</v>
      </c>
      <c r="K512" s="11" t="s">
        <v>4827</v>
      </c>
      <c r="L512" s="11">
        <v>2</v>
      </c>
    </row>
    <row r="513" spans="1:12">
      <c r="A513" s="11" t="s">
        <v>905</v>
      </c>
      <c r="D513" s="11" t="s">
        <v>206</v>
      </c>
      <c r="E513" s="19" t="s">
        <v>1101</v>
      </c>
      <c r="F513" s="10">
        <v>42036</v>
      </c>
      <c r="G513" s="10">
        <v>44228</v>
      </c>
      <c r="H513" s="11">
        <v>7</v>
      </c>
      <c r="I513" s="20" t="s">
        <v>205</v>
      </c>
      <c r="J513" s="11" t="s">
        <v>207</v>
      </c>
      <c r="K513" s="11" t="s">
        <v>4827</v>
      </c>
      <c r="L513" s="11">
        <v>2</v>
      </c>
    </row>
    <row r="514" spans="1:12">
      <c r="A514" s="11" t="s">
        <v>906</v>
      </c>
      <c r="D514" s="11" t="s">
        <v>206</v>
      </c>
      <c r="E514" s="19" t="s">
        <v>1102</v>
      </c>
      <c r="F514" s="10">
        <v>42036</v>
      </c>
      <c r="G514" s="10">
        <v>44228</v>
      </c>
      <c r="H514" s="11">
        <v>7</v>
      </c>
      <c r="I514" s="20" t="s">
        <v>205</v>
      </c>
      <c r="J514" s="11" t="s">
        <v>207</v>
      </c>
      <c r="K514" s="11" t="s">
        <v>4827</v>
      </c>
      <c r="L514" s="11">
        <v>2</v>
      </c>
    </row>
    <row r="515" spans="1:12">
      <c r="A515" s="11" t="s">
        <v>907</v>
      </c>
      <c r="D515" s="11" t="s">
        <v>206</v>
      </c>
      <c r="E515" s="19" t="s">
        <v>1103</v>
      </c>
      <c r="F515" s="10">
        <v>42036</v>
      </c>
      <c r="G515" s="10">
        <v>44228</v>
      </c>
      <c r="H515" s="11">
        <v>7</v>
      </c>
      <c r="I515" s="20" t="s">
        <v>205</v>
      </c>
      <c r="J515" s="11" t="s">
        <v>207</v>
      </c>
      <c r="K515" s="11" t="s">
        <v>4827</v>
      </c>
      <c r="L515" s="11">
        <v>2</v>
      </c>
    </row>
    <row r="516" spans="1:12">
      <c r="A516" s="11" t="s">
        <v>908</v>
      </c>
      <c r="D516" s="11" t="s">
        <v>206</v>
      </c>
      <c r="E516" s="19" t="s">
        <v>1104</v>
      </c>
      <c r="F516" s="10">
        <v>42036</v>
      </c>
      <c r="G516" s="10">
        <v>44228</v>
      </c>
      <c r="H516" s="11">
        <v>7</v>
      </c>
      <c r="I516" s="20" t="s">
        <v>205</v>
      </c>
      <c r="J516" s="11" t="s">
        <v>207</v>
      </c>
      <c r="K516" s="11" t="s">
        <v>4827</v>
      </c>
      <c r="L516" s="11">
        <v>2</v>
      </c>
    </row>
    <row r="517" spans="1:12">
      <c r="A517" s="11" t="s">
        <v>909</v>
      </c>
      <c r="D517" s="11" t="s">
        <v>206</v>
      </c>
      <c r="E517" s="19" t="s">
        <v>1105</v>
      </c>
      <c r="F517" s="10">
        <v>42036</v>
      </c>
      <c r="G517" s="10">
        <v>44228</v>
      </c>
      <c r="H517" s="11">
        <v>7</v>
      </c>
      <c r="I517" s="20" t="s">
        <v>205</v>
      </c>
      <c r="J517" s="11" t="s">
        <v>207</v>
      </c>
      <c r="K517" s="11" t="s">
        <v>4827</v>
      </c>
      <c r="L517" s="11">
        <v>2</v>
      </c>
    </row>
    <row r="518" spans="1:12">
      <c r="A518" s="11" t="s">
        <v>910</v>
      </c>
      <c r="D518" s="11" t="s">
        <v>206</v>
      </c>
      <c r="E518" s="19" t="s">
        <v>1106</v>
      </c>
      <c r="F518" s="10">
        <v>42036</v>
      </c>
      <c r="G518" s="10">
        <v>44228</v>
      </c>
      <c r="H518" s="11">
        <v>7</v>
      </c>
      <c r="I518" s="20" t="s">
        <v>205</v>
      </c>
      <c r="J518" s="11" t="s">
        <v>207</v>
      </c>
      <c r="K518" s="11" t="s">
        <v>4827</v>
      </c>
      <c r="L518" s="11">
        <v>2</v>
      </c>
    </row>
    <row r="519" spans="1:12">
      <c r="A519" s="11" t="s">
        <v>911</v>
      </c>
      <c r="D519" s="11" t="s">
        <v>206</v>
      </c>
      <c r="E519" s="19" t="s">
        <v>1107</v>
      </c>
      <c r="F519" s="10">
        <v>42036</v>
      </c>
      <c r="G519" s="10">
        <v>44228</v>
      </c>
      <c r="H519" s="11">
        <v>7</v>
      </c>
      <c r="I519" s="20" t="s">
        <v>205</v>
      </c>
      <c r="J519" s="11" t="s">
        <v>207</v>
      </c>
      <c r="K519" s="11" t="s">
        <v>4827</v>
      </c>
      <c r="L519" s="11">
        <v>2</v>
      </c>
    </row>
    <row r="520" spans="1:12">
      <c r="A520" s="11" t="s">
        <v>912</v>
      </c>
      <c r="D520" s="11" t="s">
        <v>206</v>
      </c>
      <c r="E520" s="19" t="s">
        <v>1108</v>
      </c>
      <c r="F520" s="10">
        <v>42036</v>
      </c>
      <c r="G520" s="10">
        <v>44228</v>
      </c>
      <c r="H520" s="11">
        <v>7</v>
      </c>
      <c r="I520" s="20" t="s">
        <v>205</v>
      </c>
      <c r="J520" s="11" t="s">
        <v>207</v>
      </c>
      <c r="K520" s="11" t="s">
        <v>4827</v>
      </c>
      <c r="L520" s="11">
        <v>2</v>
      </c>
    </row>
    <row r="521" spans="1:12">
      <c r="A521" s="11" t="s">
        <v>913</v>
      </c>
      <c r="D521" s="11" t="s">
        <v>206</v>
      </c>
      <c r="E521" s="19" t="s">
        <v>1109</v>
      </c>
      <c r="F521" s="10">
        <v>42036</v>
      </c>
      <c r="G521" s="10">
        <v>44228</v>
      </c>
      <c r="H521" s="11">
        <v>7</v>
      </c>
      <c r="I521" s="20" t="s">
        <v>205</v>
      </c>
      <c r="J521" s="11" t="s">
        <v>207</v>
      </c>
      <c r="K521" s="11" t="s">
        <v>4827</v>
      </c>
      <c r="L521" s="11">
        <v>2</v>
      </c>
    </row>
    <row r="522" spans="1:12">
      <c r="A522" s="11" t="s">
        <v>914</v>
      </c>
      <c r="D522" s="11" t="s">
        <v>206</v>
      </c>
      <c r="E522" s="19" t="s">
        <v>1110</v>
      </c>
      <c r="F522" s="10">
        <v>42036</v>
      </c>
      <c r="G522" s="10">
        <v>44228</v>
      </c>
      <c r="H522" s="11">
        <v>7</v>
      </c>
      <c r="I522" s="20" t="s">
        <v>205</v>
      </c>
      <c r="J522" s="11" t="s">
        <v>207</v>
      </c>
      <c r="K522" s="11" t="s">
        <v>4827</v>
      </c>
      <c r="L522" s="11">
        <v>2</v>
      </c>
    </row>
    <row r="523" spans="1:12">
      <c r="A523" s="11" t="s">
        <v>915</v>
      </c>
      <c r="D523" s="11" t="s">
        <v>206</v>
      </c>
      <c r="E523" s="19" t="s">
        <v>1111</v>
      </c>
      <c r="F523" s="10">
        <v>42036</v>
      </c>
      <c r="G523" s="10">
        <v>44228</v>
      </c>
      <c r="H523" s="11">
        <v>7</v>
      </c>
      <c r="I523" s="20" t="s">
        <v>205</v>
      </c>
      <c r="J523" s="11" t="s">
        <v>207</v>
      </c>
      <c r="K523" s="11" t="s">
        <v>4827</v>
      </c>
      <c r="L523" s="11">
        <v>2</v>
      </c>
    </row>
    <row r="524" spans="1:12">
      <c r="A524" s="11" t="s">
        <v>916</v>
      </c>
      <c r="D524" s="11" t="s">
        <v>206</v>
      </c>
      <c r="E524" s="19" t="s">
        <v>1112</v>
      </c>
      <c r="F524" s="10">
        <v>42036</v>
      </c>
      <c r="G524" s="10">
        <v>44228</v>
      </c>
      <c r="H524" s="11">
        <v>7</v>
      </c>
      <c r="I524" s="20" t="s">
        <v>205</v>
      </c>
      <c r="J524" s="11" t="s">
        <v>207</v>
      </c>
      <c r="K524" s="11" t="s">
        <v>4827</v>
      </c>
      <c r="L524" s="11">
        <v>2</v>
      </c>
    </row>
    <row r="525" spans="1:12">
      <c r="A525" s="11" t="s">
        <v>917</v>
      </c>
      <c r="D525" s="11" t="s">
        <v>206</v>
      </c>
      <c r="E525" s="19" t="s">
        <v>1113</v>
      </c>
      <c r="F525" s="10">
        <v>42036</v>
      </c>
      <c r="G525" s="10">
        <v>44228</v>
      </c>
      <c r="H525" s="11">
        <v>7</v>
      </c>
      <c r="I525" s="20" t="s">
        <v>205</v>
      </c>
      <c r="J525" s="11" t="s">
        <v>207</v>
      </c>
      <c r="K525" s="11" t="s">
        <v>4827</v>
      </c>
      <c r="L525" s="11">
        <v>2</v>
      </c>
    </row>
    <row r="526" spans="1:12">
      <c r="A526" s="11" t="s">
        <v>918</v>
      </c>
      <c r="D526" s="11" t="s">
        <v>206</v>
      </c>
      <c r="E526" s="19" t="s">
        <v>1114</v>
      </c>
      <c r="F526" s="10">
        <v>42036</v>
      </c>
      <c r="G526" s="10">
        <v>44228</v>
      </c>
      <c r="H526" s="11">
        <v>7</v>
      </c>
      <c r="I526" s="20" t="s">
        <v>205</v>
      </c>
      <c r="J526" s="11" t="s">
        <v>207</v>
      </c>
      <c r="K526" s="11" t="s">
        <v>4827</v>
      </c>
      <c r="L526" s="11">
        <v>2</v>
      </c>
    </row>
    <row r="527" spans="1:12">
      <c r="A527" s="11" t="s">
        <v>919</v>
      </c>
      <c r="D527" s="11" t="s">
        <v>206</v>
      </c>
      <c r="E527" s="19" t="s">
        <v>1115</v>
      </c>
      <c r="F527" s="10">
        <v>42036</v>
      </c>
      <c r="G527" s="10">
        <v>44228</v>
      </c>
      <c r="H527" s="11">
        <v>7</v>
      </c>
      <c r="I527" s="20" t="s">
        <v>205</v>
      </c>
      <c r="J527" s="11" t="s">
        <v>207</v>
      </c>
      <c r="K527" s="11" t="s">
        <v>4827</v>
      </c>
      <c r="L527" s="11">
        <v>2</v>
      </c>
    </row>
    <row r="528" spans="1:12">
      <c r="A528" s="11" t="s">
        <v>920</v>
      </c>
      <c r="D528" s="11" t="s">
        <v>206</v>
      </c>
      <c r="E528" s="19" t="s">
        <v>1116</v>
      </c>
      <c r="F528" s="10">
        <v>42036</v>
      </c>
      <c r="G528" s="10">
        <v>44228</v>
      </c>
      <c r="H528" s="11">
        <v>7</v>
      </c>
      <c r="I528" s="20" t="s">
        <v>205</v>
      </c>
      <c r="J528" s="11" t="s">
        <v>207</v>
      </c>
      <c r="K528" s="11" t="s">
        <v>4827</v>
      </c>
      <c r="L528" s="11">
        <v>2</v>
      </c>
    </row>
    <row r="529" spans="1:12">
      <c r="A529" s="11" t="s">
        <v>921</v>
      </c>
      <c r="D529" s="11" t="s">
        <v>206</v>
      </c>
      <c r="E529" s="19" t="s">
        <v>1117</v>
      </c>
      <c r="F529" s="10">
        <v>42036</v>
      </c>
      <c r="G529" s="10">
        <v>44228</v>
      </c>
      <c r="H529" s="11">
        <v>7</v>
      </c>
      <c r="I529" s="20" t="s">
        <v>205</v>
      </c>
      <c r="J529" s="11" t="s">
        <v>207</v>
      </c>
      <c r="K529" s="11" t="s">
        <v>4827</v>
      </c>
      <c r="L529" s="11">
        <v>2</v>
      </c>
    </row>
    <row r="530" spans="1:12">
      <c r="A530" s="11" t="s">
        <v>922</v>
      </c>
      <c r="D530" s="11" t="s">
        <v>206</v>
      </c>
      <c r="E530" s="19" t="s">
        <v>1118</v>
      </c>
      <c r="F530" s="10">
        <v>42036</v>
      </c>
      <c r="G530" s="10">
        <v>44228</v>
      </c>
      <c r="H530" s="11">
        <v>7</v>
      </c>
      <c r="I530" s="20" t="s">
        <v>205</v>
      </c>
      <c r="J530" s="11" t="s">
        <v>207</v>
      </c>
      <c r="K530" s="11" t="s">
        <v>4827</v>
      </c>
      <c r="L530" s="11">
        <v>2</v>
      </c>
    </row>
    <row r="531" spans="1:12">
      <c r="A531" s="11" t="s">
        <v>923</v>
      </c>
      <c r="D531" s="11" t="s">
        <v>206</v>
      </c>
      <c r="E531" s="19" t="s">
        <v>1119</v>
      </c>
      <c r="F531" s="10">
        <v>42036</v>
      </c>
      <c r="G531" s="10">
        <v>44228</v>
      </c>
      <c r="H531" s="11">
        <v>7</v>
      </c>
      <c r="I531" s="20" t="s">
        <v>205</v>
      </c>
      <c r="J531" s="11" t="s">
        <v>207</v>
      </c>
      <c r="K531" s="11" t="s">
        <v>4827</v>
      </c>
      <c r="L531" s="11">
        <v>2</v>
      </c>
    </row>
    <row r="532" spans="1:12">
      <c r="A532" s="11" t="s">
        <v>924</v>
      </c>
      <c r="D532" s="11" t="s">
        <v>206</v>
      </c>
      <c r="E532" s="19" t="s">
        <v>1120</v>
      </c>
      <c r="F532" s="10">
        <v>42036</v>
      </c>
      <c r="G532" s="10">
        <v>44228</v>
      </c>
      <c r="H532" s="11">
        <v>7</v>
      </c>
      <c r="I532" s="20" t="s">
        <v>205</v>
      </c>
      <c r="J532" s="11" t="s">
        <v>207</v>
      </c>
      <c r="K532" s="11" t="s">
        <v>4827</v>
      </c>
      <c r="L532" s="11">
        <v>2</v>
      </c>
    </row>
    <row r="533" spans="1:12">
      <c r="A533" s="11" t="s">
        <v>925</v>
      </c>
      <c r="D533" s="11" t="s">
        <v>206</v>
      </c>
      <c r="E533" s="19" t="s">
        <v>1121</v>
      </c>
      <c r="F533" s="10">
        <v>42036</v>
      </c>
      <c r="G533" s="10">
        <v>44228</v>
      </c>
      <c r="H533" s="11">
        <v>7</v>
      </c>
      <c r="I533" s="20" t="s">
        <v>205</v>
      </c>
      <c r="J533" s="11" t="s">
        <v>207</v>
      </c>
      <c r="K533" s="11" t="s">
        <v>4827</v>
      </c>
      <c r="L533" s="11">
        <v>2</v>
      </c>
    </row>
    <row r="534" spans="1:12">
      <c r="A534" s="11" t="s">
        <v>926</v>
      </c>
      <c r="D534" s="11" t="s">
        <v>206</v>
      </c>
      <c r="E534" s="19" t="s">
        <v>1122</v>
      </c>
      <c r="F534" s="10">
        <v>42036</v>
      </c>
      <c r="G534" s="10">
        <v>44228</v>
      </c>
      <c r="H534" s="11">
        <v>7</v>
      </c>
      <c r="I534" s="20" t="s">
        <v>205</v>
      </c>
      <c r="J534" s="11" t="s">
        <v>207</v>
      </c>
      <c r="K534" s="11" t="s">
        <v>4827</v>
      </c>
      <c r="L534" s="11">
        <v>2</v>
      </c>
    </row>
    <row r="535" spans="1:12">
      <c r="A535" s="11" t="s">
        <v>927</v>
      </c>
      <c r="D535" s="11" t="s">
        <v>206</v>
      </c>
      <c r="E535" s="19" t="s">
        <v>1123</v>
      </c>
      <c r="F535" s="10">
        <v>42036</v>
      </c>
      <c r="G535" s="10">
        <v>44228</v>
      </c>
      <c r="H535" s="11">
        <v>7</v>
      </c>
      <c r="I535" s="20" t="s">
        <v>205</v>
      </c>
      <c r="J535" s="11" t="s">
        <v>207</v>
      </c>
      <c r="K535" s="11" t="s">
        <v>4827</v>
      </c>
      <c r="L535" s="11">
        <v>2</v>
      </c>
    </row>
    <row r="536" spans="1:12">
      <c r="A536" s="11" t="s">
        <v>928</v>
      </c>
      <c r="D536" s="11" t="s">
        <v>206</v>
      </c>
      <c r="E536" s="19" t="s">
        <v>1124</v>
      </c>
      <c r="F536" s="10">
        <v>42036</v>
      </c>
      <c r="G536" s="10">
        <v>44228</v>
      </c>
      <c r="H536" s="11">
        <v>7</v>
      </c>
      <c r="I536" s="20" t="s">
        <v>205</v>
      </c>
      <c r="J536" s="11" t="s">
        <v>207</v>
      </c>
      <c r="K536" s="11" t="s">
        <v>4827</v>
      </c>
      <c r="L536" s="11">
        <v>2</v>
      </c>
    </row>
    <row r="537" spans="1:12">
      <c r="A537" s="11" t="s">
        <v>929</v>
      </c>
      <c r="D537" s="11" t="s">
        <v>206</v>
      </c>
      <c r="E537" s="19" t="s">
        <v>1125</v>
      </c>
      <c r="F537" s="10">
        <v>42036</v>
      </c>
      <c r="G537" s="10">
        <v>44228</v>
      </c>
      <c r="H537" s="11">
        <v>7</v>
      </c>
      <c r="I537" s="20" t="s">
        <v>205</v>
      </c>
      <c r="J537" s="11" t="s">
        <v>207</v>
      </c>
      <c r="K537" s="11" t="s">
        <v>4827</v>
      </c>
      <c r="L537" s="11">
        <v>2</v>
      </c>
    </row>
    <row r="538" spans="1:12">
      <c r="A538" s="11" t="s">
        <v>930</v>
      </c>
      <c r="D538" s="11" t="s">
        <v>206</v>
      </c>
      <c r="E538" s="19" t="s">
        <v>1126</v>
      </c>
      <c r="F538" s="10">
        <v>42036</v>
      </c>
      <c r="G538" s="10">
        <v>44228</v>
      </c>
      <c r="H538" s="11">
        <v>7</v>
      </c>
      <c r="I538" s="20" t="s">
        <v>205</v>
      </c>
      <c r="J538" s="11" t="s">
        <v>207</v>
      </c>
      <c r="K538" s="11" t="s">
        <v>4827</v>
      </c>
      <c r="L538" s="11">
        <v>2</v>
      </c>
    </row>
    <row r="539" spans="1:12">
      <c r="A539" s="11" t="s">
        <v>931</v>
      </c>
      <c r="D539" s="11" t="s">
        <v>206</v>
      </c>
      <c r="E539" s="19" t="s">
        <v>1127</v>
      </c>
      <c r="F539" s="10">
        <v>42036</v>
      </c>
      <c r="G539" s="10">
        <v>44228</v>
      </c>
      <c r="H539" s="11">
        <v>7</v>
      </c>
      <c r="I539" s="20" t="s">
        <v>205</v>
      </c>
      <c r="J539" s="11" t="s">
        <v>207</v>
      </c>
      <c r="K539" s="11" t="s">
        <v>4827</v>
      </c>
      <c r="L539" s="11">
        <v>2</v>
      </c>
    </row>
    <row r="540" spans="1:12">
      <c r="A540" s="11" t="s">
        <v>932</v>
      </c>
      <c r="D540" s="11" t="s">
        <v>206</v>
      </c>
      <c r="E540" s="19" t="s">
        <v>1128</v>
      </c>
      <c r="F540" s="10">
        <v>42036</v>
      </c>
      <c r="G540" s="10">
        <v>44228</v>
      </c>
      <c r="H540" s="11">
        <v>7</v>
      </c>
      <c r="I540" s="20" t="s">
        <v>205</v>
      </c>
      <c r="J540" s="11" t="s">
        <v>207</v>
      </c>
      <c r="K540" s="11" t="s">
        <v>4827</v>
      </c>
      <c r="L540" s="11">
        <v>2</v>
      </c>
    </row>
    <row r="541" spans="1:12">
      <c r="A541" s="11" t="s">
        <v>933</v>
      </c>
      <c r="D541" s="11" t="s">
        <v>206</v>
      </c>
      <c r="E541" s="19" t="s">
        <v>1129</v>
      </c>
      <c r="F541" s="10">
        <v>42036</v>
      </c>
      <c r="G541" s="10">
        <v>44228</v>
      </c>
      <c r="H541" s="11">
        <v>7</v>
      </c>
      <c r="I541" s="20" t="s">
        <v>205</v>
      </c>
      <c r="J541" s="11" t="s">
        <v>207</v>
      </c>
      <c r="K541" s="11" t="s">
        <v>4827</v>
      </c>
      <c r="L541" s="11">
        <v>2</v>
      </c>
    </row>
    <row r="542" spans="1:12">
      <c r="A542" s="11" t="s">
        <v>934</v>
      </c>
      <c r="D542" s="11" t="s">
        <v>206</v>
      </c>
      <c r="E542" s="19" t="s">
        <v>1130</v>
      </c>
      <c r="F542" s="10">
        <v>42036</v>
      </c>
      <c r="G542" s="10">
        <v>44228</v>
      </c>
      <c r="H542" s="11">
        <v>7</v>
      </c>
      <c r="I542" s="20" t="s">
        <v>205</v>
      </c>
      <c r="J542" s="11" t="s">
        <v>207</v>
      </c>
      <c r="K542" s="11" t="s">
        <v>4827</v>
      </c>
      <c r="L542" s="11">
        <v>2</v>
      </c>
    </row>
    <row r="543" spans="1:12">
      <c r="A543" s="11" t="s">
        <v>935</v>
      </c>
      <c r="D543" s="11" t="s">
        <v>206</v>
      </c>
      <c r="E543" s="19" t="s">
        <v>1131</v>
      </c>
      <c r="F543" s="10">
        <v>42036</v>
      </c>
      <c r="G543" s="10">
        <v>44228</v>
      </c>
      <c r="H543" s="11">
        <v>7</v>
      </c>
      <c r="I543" s="20" t="s">
        <v>205</v>
      </c>
      <c r="J543" s="11" t="s">
        <v>207</v>
      </c>
      <c r="K543" s="11" t="s">
        <v>4827</v>
      </c>
      <c r="L543" s="11">
        <v>2</v>
      </c>
    </row>
    <row r="544" spans="1:12">
      <c r="A544" s="11" t="s">
        <v>936</v>
      </c>
      <c r="D544" s="11" t="s">
        <v>206</v>
      </c>
      <c r="E544" s="19" t="s">
        <v>1132</v>
      </c>
      <c r="F544" s="10">
        <v>42036</v>
      </c>
      <c r="G544" s="10">
        <v>44228</v>
      </c>
      <c r="H544" s="11">
        <v>7</v>
      </c>
      <c r="I544" s="20" t="s">
        <v>205</v>
      </c>
      <c r="J544" s="11" t="s">
        <v>207</v>
      </c>
      <c r="K544" s="11" t="s">
        <v>4827</v>
      </c>
      <c r="L544" s="11">
        <v>2</v>
      </c>
    </row>
    <row r="545" spans="1:12">
      <c r="A545" s="11" t="s">
        <v>937</v>
      </c>
      <c r="D545" s="11" t="s">
        <v>206</v>
      </c>
      <c r="E545" s="19" t="s">
        <v>1133</v>
      </c>
      <c r="F545" s="10">
        <v>42036</v>
      </c>
      <c r="G545" s="10">
        <v>44228</v>
      </c>
      <c r="H545" s="11">
        <v>7</v>
      </c>
      <c r="I545" s="20" t="s">
        <v>205</v>
      </c>
      <c r="J545" s="11" t="s">
        <v>207</v>
      </c>
      <c r="K545" s="11" t="s">
        <v>4827</v>
      </c>
      <c r="L545" s="11">
        <v>2</v>
      </c>
    </row>
    <row r="546" spans="1:12">
      <c r="A546" s="11" t="s">
        <v>938</v>
      </c>
      <c r="D546" s="11" t="s">
        <v>206</v>
      </c>
      <c r="E546" s="19" t="s">
        <v>1134</v>
      </c>
      <c r="F546" s="10">
        <v>42036</v>
      </c>
      <c r="G546" s="10">
        <v>44228</v>
      </c>
      <c r="H546" s="11">
        <v>7</v>
      </c>
      <c r="I546" s="20" t="s">
        <v>205</v>
      </c>
      <c r="J546" s="11" t="s">
        <v>207</v>
      </c>
      <c r="K546" s="11" t="s">
        <v>4827</v>
      </c>
      <c r="L546" s="11">
        <v>2</v>
      </c>
    </row>
    <row r="547" spans="1:12">
      <c r="A547" s="11" t="s">
        <v>939</v>
      </c>
      <c r="D547" s="11" t="s">
        <v>206</v>
      </c>
      <c r="E547" s="19" t="s">
        <v>1135</v>
      </c>
      <c r="F547" s="10">
        <v>42036</v>
      </c>
      <c r="G547" s="10">
        <v>44228</v>
      </c>
      <c r="H547" s="11">
        <v>7</v>
      </c>
      <c r="I547" s="20" t="s">
        <v>205</v>
      </c>
      <c r="J547" s="11" t="s">
        <v>207</v>
      </c>
      <c r="K547" s="11" t="s">
        <v>4827</v>
      </c>
      <c r="L547" s="11">
        <v>2</v>
      </c>
    </row>
    <row r="548" spans="1:12">
      <c r="A548" s="11" t="s">
        <v>940</v>
      </c>
      <c r="D548" s="11" t="s">
        <v>206</v>
      </c>
      <c r="E548" s="19" t="s">
        <v>1136</v>
      </c>
      <c r="F548" s="10">
        <v>42036</v>
      </c>
      <c r="G548" s="10">
        <v>44228</v>
      </c>
      <c r="H548" s="11">
        <v>7</v>
      </c>
      <c r="I548" s="20" t="s">
        <v>205</v>
      </c>
      <c r="J548" s="11" t="s">
        <v>207</v>
      </c>
      <c r="K548" s="11" t="s">
        <v>4827</v>
      </c>
      <c r="L548" s="11">
        <v>2</v>
      </c>
    </row>
    <row r="549" spans="1:12">
      <c r="A549" s="11" t="s">
        <v>941</v>
      </c>
      <c r="D549" s="11" t="s">
        <v>206</v>
      </c>
      <c r="E549" s="19" t="s">
        <v>1137</v>
      </c>
      <c r="F549" s="10">
        <v>42036</v>
      </c>
      <c r="G549" s="10">
        <v>44228</v>
      </c>
      <c r="H549" s="11">
        <v>7</v>
      </c>
      <c r="I549" s="20" t="s">
        <v>205</v>
      </c>
      <c r="J549" s="11" t="s">
        <v>207</v>
      </c>
      <c r="K549" s="11" t="s">
        <v>4827</v>
      </c>
      <c r="L549" s="11">
        <v>2</v>
      </c>
    </row>
    <row r="550" spans="1:12">
      <c r="A550" s="11" t="s">
        <v>942</v>
      </c>
      <c r="D550" s="11" t="s">
        <v>206</v>
      </c>
      <c r="E550" s="19" t="s">
        <v>1138</v>
      </c>
      <c r="F550" s="10">
        <v>42036</v>
      </c>
      <c r="G550" s="10">
        <v>44228</v>
      </c>
      <c r="H550" s="11">
        <v>7</v>
      </c>
      <c r="I550" s="20" t="s">
        <v>205</v>
      </c>
      <c r="J550" s="11" t="s">
        <v>207</v>
      </c>
      <c r="K550" s="11" t="s">
        <v>4827</v>
      </c>
      <c r="L550" s="11">
        <v>2</v>
      </c>
    </row>
    <row r="551" spans="1:12">
      <c r="A551" s="11" t="s">
        <v>943</v>
      </c>
      <c r="D551" s="11" t="s">
        <v>206</v>
      </c>
      <c r="E551" s="19" t="s">
        <v>1139</v>
      </c>
      <c r="F551" s="10">
        <v>42036</v>
      </c>
      <c r="G551" s="10">
        <v>44228</v>
      </c>
      <c r="H551" s="11">
        <v>7</v>
      </c>
      <c r="I551" s="20" t="s">
        <v>205</v>
      </c>
      <c r="J551" s="11" t="s">
        <v>207</v>
      </c>
      <c r="K551" s="11" t="s">
        <v>4827</v>
      </c>
      <c r="L551" s="11">
        <v>2</v>
      </c>
    </row>
    <row r="552" spans="1:12">
      <c r="A552" s="11" t="s">
        <v>944</v>
      </c>
      <c r="D552" s="11" t="s">
        <v>206</v>
      </c>
      <c r="E552" s="19" t="s">
        <v>1140</v>
      </c>
      <c r="F552" s="10">
        <v>42036</v>
      </c>
      <c r="G552" s="10">
        <v>44228</v>
      </c>
      <c r="H552" s="11">
        <v>7</v>
      </c>
      <c r="I552" s="20" t="s">
        <v>205</v>
      </c>
      <c r="J552" s="11" t="s">
        <v>207</v>
      </c>
      <c r="K552" s="11" t="s">
        <v>4827</v>
      </c>
      <c r="L552" s="11">
        <v>2</v>
      </c>
    </row>
    <row r="553" spans="1:12">
      <c r="A553" s="11" t="s">
        <v>945</v>
      </c>
      <c r="D553" s="11" t="s">
        <v>206</v>
      </c>
      <c r="E553" s="19" t="s">
        <v>1141</v>
      </c>
      <c r="F553" s="10">
        <v>42036</v>
      </c>
      <c r="G553" s="10">
        <v>44228</v>
      </c>
      <c r="H553" s="11">
        <v>7</v>
      </c>
      <c r="I553" s="20" t="s">
        <v>205</v>
      </c>
      <c r="J553" s="11" t="s">
        <v>207</v>
      </c>
      <c r="K553" s="11" t="s">
        <v>4827</v>
      </c>
      <c r="L553" s="11">
        <v>2</v>
      </c>
    </row>
    <row r="554" spans="1:12">
      <c r="A554" s="11" t="s">
        <v>946</v>
      </c>
      <c r="D554" s="11" t="s">
        <v>206</v>
      </c>
      <c r="E554" s="19" t="s">
        <v>1142</v>
      </c>
      <c r="F554" s="10">
        <v>42036</v>
      </c>
      <c r="G554" s="10">
        <v>44228</v>
      </c>
      <c r="H554" s="11">
        <v>7</v>
      </c>
      <c r="I554" s="20" t="s">
        <v>205</v>
      </c>
      <c r="J554" s="11" t="s">
        <v>207</v>
      </c>
      <c r="K554" s="11" t="s">
        <v>4827</v>
      </c>
      <c r="L554" s="11">
        <v>2</v>
      </c>
    </row>
    <row r="555" spans="1:12">
      <c r="A555" s="11" t="s">
        <v>947</v>
      </c>
      <c r="D555" s="11" t="s">
        <v>206</v>
      </c>
      <c r="E555" s="19" t="s">
        <v>1143</v>
      </c>
      <c r="F555" s="10">
        <v>42036</v>
      </c>
      <c r="G555" s="10">
        <v>44228</v>
      </c>
      <c r="H555" s="11">
        <v>7</v>
      </c>
      <c r="I555" s="20" t="s">
        <v>205</v>
      </c>
      <c r="J555" s="11" t="s">
        <v>207</v>
      </c>
      <c r="K555" s="11" t="s">
        <v>4827</v>
      </c>
      <c r="L555" s="11">
        <v>2</v>
      </c>
    </row>
    <row r="556" spans="1:12">
      <c r="A556" s="11" t="s">
        <v>948</v>
      </c>
      <c r="D556" s="11" t="s">
        <v>206</v>
      </c>
      <c r="E556" s="19" t="s">
        <v>1144</v>
      </c>
      <c r="F556" s="10">
        <v>42036</v>
      </c>
      <c r="G556" s="10">
        <v>44228</v>
      </c>
      <c r="H556" s="11">
        <v>7</v>
      </c>
      <c r="I556" s="20" t="s">
        <v>205</v>
      </c>
      <c r="J556" s="11" t="s">
        <v>207</v>
      </c>
      <c r="K556" s="11" t="s">
        <v>4827</v>
      </c>
      <c r="L556" s="11">
        <v>2</v>
      </c>
    </row>
    <row r="557" spans="1:12">
      <c r="A557" s="11" t="s">
        <v>949</v>
      </c>
      <c r="D557" s="11" t="s">
        <v>206</v>
      </c>
      <c r="E557" s="19" t="s">
        <v>1145</v>
      </c>
      <c r="F557" s="10">
        <v>42036</v>
      </c>
      <c r="G557" s="10">
        <v>44228</v>
      </c>
      <c r="H557" s="11">
        <v>7</v>
      </c>
      <c r="I557" s="20" t="s">
        <v>205</v>
      </c>
      <c r="J557" s="11" t="s">
        <v>207</v>
      </c>
      <c r="K557" s="11" t="s">
        <v>4827</v>
      </c>
      <c r="L557" s="11">
        <v>2</v>
      </c>
    </row>
    <row r="558" spans="1:12">
      <c r="A558" s="11" t="s">
        <v>950</v>
      </c>
      <c r="D558" s="11" t="s">
        <v>206</v>
      </c>
      <c r="E558" s="19" t="s">
        <v>1146</v>
      </c>
      <c r="F558" s="10">
        <v>42036</v>
      </c>
      <c r="G558" s="10">
        <v>44228</v>
      </c>
      <c r="H558" s="11">
        <v>7</v>
      </c>
      <c r="I558" s="20" t="s">
        <v>205</v>
      </c>
      <c r="J558" s="11" t="s">
        <v>207</v>
      </c>
      <c r="K558" s="11" t="s">
        <v>4827</v>
      </c>
      <c r="L558" s="11">
        <v>2</v>
      </c>
    </row>
    <row r="559" spans="1:12">
      <c r="A559" s="11" t="s">
        <v>951</v>
      </c>
      <c r="D559" s="11" t="s">
        <v>206</v>
      </c>
      <c r="E559" s="19" t="s">
        <v>1147</v>
      </c>
      <c r="F559" s="10">
        <v>42036</v>
      </c>
      <c r="G559" s="10">
        <v>44228</v>
      </c>
      <c r="H559" s="11">
        <v>7</v>
      </c>
      <c r="I559" s="20" t="s">
        <v>205</v>
      </c>
      <c r="J559" s="11" t="s">
        <v>207</v>
      </c>
      <c r="K559" s="11" t="s">
        <v>4827</v>
      </c>
      <c r="L559" s="11">
        <v>2</v>
      </c>
    </row>
    <row r="560" spans="1:12">
      <c r="A560" s="11" t="s">
        <v>952</v>
      </c>
      <c r="D560" s="11" t="s">
        <v>206</v>
      </c>
      <c r="E560" s="19" t="s">
        <v>1148</v>
      </c>
      <c r="F560" s="10">
        <v>42036</v>
      </c>
      <c r="G560" s="10">
        <v>44228</v>
      </c>
      <c r="H560" s="11">
        <v>7</v>
      </c>
      <c r="I560" s="20" t="s">
        <v>205</v>
      </c>
      <c r="J560" s="11" t="s">
        <v>207</v>
      </c>
      <c r="K560" s="11" t="s">
        <v>4827</v>
      </c>
      <c r="L560" s="11">
        <v>2</v>
      </c>
    </row>
    <row r="561" spans="1:12">
      <c r="A561" s="11" t="s">
        <v>953</v>
      </c>
      <c r="D561" s="11" t="s">
        <v>206</v>
      </c>
      <c r="E561" s="19" t="s">
        <v>1149</v>
      </c>
      <c r="F561" s="10">
        <v>42036</v>
      </c>
      <c r="G561" s="10">
        <v>44228</v>
      </c>
      <c r="H561" s="11">
        <v>7</v>
      </c>
      <c r="I561" s="20" t="s">
        <v>205</v>
      </c>
      <c r="J561" s="11" t="s">
        <v>207</v>
      </c>
      <c r="K561" s="11" t="s">
        <v>4827</v>
      </c>
      <c r="L561" s="11">
        <v>2</v>
      </c>
    </row>
    <row r="562" spans="1:12">
      <c r="A562" s="11" t="s">
        <v>954</v>
      </c>
      <c r="D562" s="11" t="s">
        <v>206</v>
      </c>
      <c r="E562" s="19" t="s">
        <v>1150</v>
      </c>
      <c r="F562" s="10">
        <v>42036</v>
      </c>
      <c r="G562" s="10">
        <v>44228</v>
      </c>
      <c r="H562" s="11">
        <v>7</v>
      </c>
      <c r="I562" s="20" t="s">
        <v>205</v>
      </c>
      <c r="J562" s="11" t="s">
        <v>207</v>
      </c>
      <c r="K562" s="11" t="s">
        <v>4827</v>
      </c>
      <c r="L562" s="11">
        <v>2</v>
      </c>
    </row>
    <row r="563" spans="1:12">
      <c r="A563" s="11" t="s">
        <v>955</v>
      </c>
      <c r="D563" s="11" t="s">
        <v>206</v>
      </c>
      <c r="E563" s="19" t="s">
        <v>1151</v>
      </c>
      <c r="F563" s="10">
        <v>42036</v>
      </c>
      <c r="G563" s="10">
        <v>44228</v>
      </c>
      <c r="H563" s="11">
        <v>7</v>
      </c>
      <c r="I563" s="20" t="s">
        <v>205</v>
      </c>
      <c r="J563" s="11" t="s">
        <v>207</v>
      </c>
      <c r="K563" s="11" t="s">
        <v>4827</v>
      </c>
      <c r="L563" s="11">
        <v>2</v>
      </c>
    </row>
    <row r="564" spans="1:12">
      <c r="A564" s="11" t="s">
        <v>956</v>
      </c>
      <c r="D564" s="11" t="s">
        <v>206</v>
      </c>
      <c r="E564" s="19" t="s">
        <v>1152</v>
      </c>
      <c r="F564" s="10">
        <v>42036</v>
      </c>
      <c r="G564" s="10">
        <v>44228</v>
      </c>
      <c r="H564" s="11">
        <v>7</v>
      </c>
      <c r="I564" s="20" t="s">
        <v>205</v>
      </c>
      <c r="J564" s="11" t="s">
        <v>207</v>
      </c>
      <c r="K564" s="11" t="s">
        <v>4827</v>
      </c>
      <c r="L564" s="11">
        <v>2</v>
      </c>
    </row>
    <row r="565" spans="1:12">
      <c r="A565" s="11" t="s">
        <v>957</v>
      </c>
      <c r="D565" s="11" t="s">
        <v>206</v>
      </c>
      <c r="E565" s="19" t="s">
        <v>1153</v>
      </c>
      <c r="F565" s="10">
        <v>42036</v>
      </c>
      <c r="G565" s="10">
        <v>44228</v>
      </c>
      <c r="H565" s="11">
        <v>7</v>
      </c>
      <c r="I565" s="20" t="s">
        <v>205</v>
      </c>
      <c r="J565" s="11" t="s">
        <v>207</v>
      </c>
      <c r="K565" s="11" t="s">
        <v>4827</v>
      </c>
      <c r="L565" s="11">
        <v>2</v>
      </c>
    </row>
    <row r="566" spans="1:12">
      <c r="A566" s="11" t="s">
        <v>958</v>
      </c>
      <c r="D566" s="11" t="s">
        <v>206</v>
      </c>
      <c r="E566" s="19" t="s">
        <v>1154</v>
      </c>
      <c r="F566" s="10">
        <v>42036</v>
      </c>
      <c r="G566" s="10">
        <v>44228</v>
      </c>
      <c r="H566" s="11">
        <v>7</v>
      </c>
      <c r="I566" s="20" t="s">
        <v>205</v>
      </c>
      <c r="J566" s="11" t="s">
        <v>207</v>
      </c>
      <c r="K566" s="11" t="s">
        <v>4827</v>
      </c>
      <c r="L566" s="11">
        <v>2</v>
      </c>
    </row>
    <row r="567" spans="1:12">
      <c r="A567" s="11" t="s">
        <v>959</v>
      </c>
      <c r="D567" s="11" t="s">
        <v>206</v>
      </c>
      <c r="E567" s="19" t="s">
        <v>1155</v>
      </c>
      <c r="F567" s="10">
        <v>42036</v>
      </c>
      <c r="G567" s="10">
        <v>44228</v>
      </c>
      <c r="H567" s="11">
        <v>7</v>
      </c>
      <c r="I567" s="20" t="s">
        <v>205</v>
      </c>
      <c r="J567" s="11" t="s">
        <v>207</v>
      </c>
      <c r="K567" s="11" t="s">
        <v>4827</v>
      </c>
      <c r="L567" s="11">
        <v>2</v>
      </c>
    </row>
    <row r="568" spans="1:12">
      <c r="A568" s="11" t="s">
        <v>960</v>
      </c>
      <c r="D568" s="11" t="s">
        <v>206</v>
      </c>
      <c r="E568" s="19" t="s">
        <v>1156</v>
      </c>
      <c r="F568" s="10">
        <v>42036</v>
      </c>
      <c r="G568" s="10">
        <v>44228</v>
      </c>
      <c r="H568" s="11">
        <v>7</v>
      </c>
      <c r="I568" s="20" t="s">
        <v>205</v>
      </c>
      <c r="J568" s="11" t="s">
        <v>207</v>
      </c>
      <c r="K568" s="11" t="s">
        <v>4827</v>
      </c>
      <c r="L568" s="11">
        <v>2</v>
      </c>
    </row>
    <row r="569" spans="1:12">
      <c r="A569" s="11" t="s">
        <v>961</v>
      </c>
      <c r="D569" s="11" t="s">
        <v>206</v>
      </c>
      <c r="E569" s="19" t="s">
        <v>1157</v>
      </c>
      <c r="F569" s="10">
        <v>42036</v>
      </c>
      <c r="G569" s="10">
        <v>44228</v>
      </c>
      <c r="H569" s="11">
        <v>7</v>
      </c>
      <c r="I569" s="20" t="s">
        <v>205</v>
      </c>
      <c r="J569" s="11" t="s">
        <v>207</v>
      </c>
      <c r="K569" s="11" t="s">
        <v>4827</v>
      </c>
      <c r="L569" s="11">
        <v>2</v>
      </c>
    </row>
    <row r="570" spans="1:12">
      <c r="A570" s="11" t="s">
        <v>962</v>
      </c>
      <c r="D570" s="11" t="s">
        <v>206</v>
      </c>
      <c r="E570" s="19" t="s">
        <v>1158</v>
      </c>
      <c r="F570" s="10">
        <v>42036</v>
      </c>
      <c r="G570" s="10">
        <v>44228</v>
      </c>
      <c r="H570" s="11">
        <v>7</v>
      </c>
      <c r="I570" s="20" t="s">
        <v>205</v>
      </c>
      <c r="J570" s="11" t="s">
        <v>207</v>
      </c>
      <c r="K570" s="11" t="s">
        <v>4827</v>
      </c>
      <c r="L570" s="11">
        <v>2</v>
      </c>
    </row>
    <row r="571" spans="1:12">
      <c r="A571" s="11" t="s">
        <v>963</v>
      </c>
      <c r="D571" s="11" t="s">
        <v>206</v>
      </c>
      <c r="E571" s="19" t="s">
        <v>1159</v>
      </c>
      <c r="F571" s="10">
        <v>42036</v>
      </c>
      <c r="G571" s="10">
        <v>44228</v>
      </c>
      <c r="H571" s="11">
        <v>7</v>
      </c>
      <c r="I571" s="20" t="s">
        <v>205</v>
      </c>
      <c r="J571" s="11" t="s">
        <v>207</v>
      </c>
      <c r="K571" s="11" t="s">
        <v>4827</v>
      </c>
      <c r="L571" s="11">
        <v>2</v>
      </c>
    </row>
    <row r="572" spans="1:12">
      <c r="A572" s="11" t="s">
        <v>964</v>
      </c>
      <c r="D572" s="11" t="s">
        <v>206</v>
      </c>
      <c r="E572" s="19" t="s">
        <v>1160</v>
      </c>
      <c r="F572" s="10">
        <v>42036</v>
      </c>
      <c r="G572" s="10">
        <v>44228</v>
      </c>
      <c r="H572" s="11">
        <v>7</v>
      </c>
      <c r="I572" s="20" t="s">
        <v>205</v>
      </c>
      <c r="J572" s="11" t="s">
        <v>207</v>
      </c>
      <c r="K572" s="11" t="s">
        <v>4827</v>
      </c>
      <c r="L572" s="11">
        <v>2</v>
      </c>
    </row>
    <row r="573" spans="1:12">
      <c r="A573" s="11" t="s">
        <v>965</v>
      </c>
      <c r="D573" s="11" t="s">
        <v>206</v>
      </c>
      <c r="E573" s="19" t="s">
        <v>1161</v>
      </c>
      <c r="F573" s="10">
        <v>42036</v>
      </c>
      <c r="G573" s="10">
        <v>44228</v>
      </c>
      <c r="H573" s="11">
        <v>7</v>
      </c>
      <c r="I573" s="20" t="s">
        <v>205</v>
      </c>
      <c r="J573" s="11" t="s">
        <v>207</v>
      </c>
      <c r="K573" s="11" t="s">
        <v>4827</v>
      </c>
      <c r="L573" s="11">
        <v>2</v>
      </c>
    </row>
    <row r="574" spans="1:12">
      <c r="A574" s="11" t="s">
        <v>966</v>
      </c>
      <c r="D574" s="11" t="s">
        <v>206</v>
      </c>
      <c r="E574" s="19" t="s">
        <v>1162</v>
      </c>
      <c r="F574" s="10">
        <v>42036</v>
      </c>
      <c r="G574" s="10">
        <v>44228</v>
      </c>
      <c r="H574" s="11">
        <v>7</v>
      </c>
      <c r="I574" s="20" t="s">
        <v>205</v>
      </c>
      <c r="J574" s="11" t="s">
        <v>207</v>
      </c>
      <c r="K574" s="11" t="s">
        <v>4827</v>
      </c>
      <c r="L574" s="11">
        <v>2</v>
      </c>
    </row>
    <row r="575" spans="1:12">
      <c r="A575" s="11" t="s">
        <v>967</v>
      </c>
      <c r="D575" s="11" t="s">
        <v>206</v>
      </c>
      <c r="E575" s="19" t="s">
        <v>1163</v>
      </c>
      <c r="F575" s="10">
        <v>42036</v>
      </c>
      <c r="G575" s="10">
        <v>44228</v>
      </c>
      <c r="H575" s="11">
        <v>7</v>
      </c>
      <c r="I575" s="20" t="s">
        <v>205</v>
      </c>
      <c r="J575" s="11" t="s">
        <v>207</v>
      </c>
      <c r="K575" s="11" t="s">
        <v>4827</v>
      </c>
      <c r="L575" s="11">
        <v>2</v>
      </c>
    </row>
    <row r="576" spans="1:12">
      <c r="A576" s="11" t="s">
        <v>968</v>
      </c>
      <c r="D576" s="11" t="s">
        <v>206</v>
      </c>
      <c r="E576" s="19" t="s">
        <v>1164</v>
      </c>
      <c r="F576" s="10">
        <v>42036</v>
      </c>
      <c r="G576" s="10">
        <v>44228</v>
      </c>
      <c r="H576" s="11">
        <v>7</v>
      </c>
      <c r="I576" s="20" t="s">
        <v>205</v>
      </c>
      <c r="J576" s="11" t="s">
        <v>207</v>
      </c>
      <c r="K576" s="11" t="s">
        <v>4827</v>
      </c>
      <c r="L576" s="11">
        <v>2</v>
      </c>
    </row>
    <row r="577" spans="1:12">
      <c r="A577" s="11" t="s">
        <v>969</v>
      </c>
      <c r="D577" s="11" t="s">
        <v>206</v>
      </c>
      <c r="E577" s="19" t="s">
        <v>1165</v>
      </c>
      <c r="F577" s="10">
        <v>42036</v>
      </c>
      <c r="G577" s="10">
        <v>44228</v>
      </c>
      <c r="H577" s="11">
        <v>7</v>
      </c>
      <c r="I577" s="20" t="s">
        <v>205</v>
      </c>
      <c r="J577" s="11" t="s">
        <v>207</v>
      </c>
      <c r="K577" s="11" t="s">
        <v>4827</v>
      </c>
      <c r="L577" s="11">
        <v>2</v>
      </c>
    </row>
    <row r="578" spans="1:12">
      <c r="A578" s="11" t="s">
        <v>970</v>
      </c>
      <c r="D578" s="11" t="s">
        <v>206</v>
      </c>
      <c r="E578" s="19" t="s">
        <v>1166</v>
      </c>
      <c r="F578" s="10">
        <v>42036</v>
      </c>
      <c r="G578" s="10">
        <v>44228</v>
      </c>
      <c r="H578" s="11">
        <v>7</v>
      </c>
      <c r="I578" s="20" t="s">
        <v>205</v>
      </c>
      <c r="J578" s="11" t="s">
        <v>207</v>
      </c>
      <c r="K578" s="11" t="s">
        <v>4827</v>
      </c>
      <c r="L578" s="11">
        <v>2</v>
      </c>
    </row>
    <row r="579" spans="1:12">
      <c r="A579" s="11" t="s">
        <v>971</v>
      </c>
      <c r="D579" s="11" t="s">
        <v>206</v>
      </c>
      <c r="E579" s="19" t="s">
        <v>1167</v>
      </c>
      <c r="F579" s="10">
        <v>42036</v>
      </c>
      <c r="G579" s="10">
        <v>44228</v>
      </c>
      <c r="H579" s="11">
        <v>7</v>
      </c>
      <c r="I579" s="20" t="s">
        <v>205</v>
      </c>
      <c r="J579" s="11" t="s">
        <v>207</v>
      </c>
      <c r="K579" s="11" t="s">
        <v>4827</v>
      </c>
      <c r="L579" s="11">
        <v>2</v>
      </c>
    </row>
    <row r="580" spans="1:12">
      <c r="A580" s="11" t="s">
        <v>972</v>
      </c>
      <c r="D580" s="11" t="s">
        <v>206</v>
      </c>
      <c r="E580" s="19" t="s">
        <v>1168</v>
      </c>
      <c r="F580" s="10">
        <v>42036</v>
      </c>
      <c r="G580" s="10">
        <v>44228</v>
      </c>
      <c r="H580" s="11">
        <v>7</v>
      </c>
      <c r="I580" s="20" t="s">
        <v>205</v>
      </c>
      <c r="J580" s="11" t="s">
        <v>207</v>
      </c>
      <c r="K580" s="11" t="s">
        <v>4827</v>
      </c>
      <c r="L580" s="11">
        <v>2</v>
      </c>
    </row>
    <row r="581" spans="1:12">
      <c r="A581" s="11" t="s">
        <v>973</v>
      </c>
      <c r="D581" s="11" t="s">
        <v>206</v>
      </c>
      <c r="E581" s="19" t="s">
        <v>1169</v>
      </c>
      <c r="F581" s="10">
        <v>42036</v>
      </c>
      <c r="G581" s="10">
        <v>44228</v>
      </c>
      <c r="H581" s="11">
        <v>7</v>
      </c>
      <c r="I581" s="20" t="s">
        <v>205</v>
      </c>
      <c r="J581" s="11" t="s">
        <v>207</v>
      </c>
      <c r="K581" s="11" t="s">
        <v>4827</v>
      </c>
      <c r="L581" s="11">
        <v>2</v>
      </c>
    </row>
    <row r="582" spans="1:12">
      <c r="A582" s="11" t="s">
        <v>974</v>
      </c>
      <c r="D582" s="11" t="s">
        <v>206</v>
      </c>
      <c r="E582" s="19" t="s">
        <v>1170</v>
      </c>
      <c r="F582" s="10">
        <v>42036</v>
      </c>
      <c r="G582" s="10">
        <v>44228</v>
      </c>
      <c r="H582" s="11">
        <v>7</v>
      </c>
      <c r="I582" s="20" t="s">
        <v>205</v>
      </c>
      <c r="J582" s="11" t="s">
        <v>207</v>
      </c>
      <c r="K582" s="11" t="s">
        <v>4827</v>
      </c>
      <c r="L582" s="11">
        <v>2</v>
      </c>
    </row>
    <row r="583" spans="1:12">
      <c r="A583" s="11" t="s">
        <v>975</v>
      </c>
      <c r="D583" s="11" t="s">
        <v>206</v>
      </c>
      <c r="E583" s="19" t="s">
        <v>1171</v>
      </c>
      <c r="F583" s="10">
        <v>42036</v>
      </c>
      <c r="G583" s="10">
        <v>44228</v>
      </c>
      <c r="H583" s="11">
        <v>7</v>
      </c>
      <c r="I583" s="20" t="s">
        <v>205</v>
      </c>
      <c r="J583" s="11" t="s">
        <v>207</v>
      </c>
      <c r="K583" s="11" t="s">
        <v>4827</v>
      </c>
      <c r="L583" s="11">
        <v>2</v>
      </c>
    </row>
    <row r="584" spans="1:12">
      <c r="A584" s="11" t="s">
        <v>976</v>
      </c>
      <c r="D584" s="11" t="s">
        <v>206</v>
      </c>
      <c r="E584" s="19" t="s">
        <v>1172</v>
      </c>
      <c r="F584" s="10">
        <v>42036</v>
      </c>
      <c r="G584" s="10">
        <v>44228</v>
      </c>
      <c r="H584" s="11">
        <v>7</v>
      </c>
      <c r="I584" s="20" t="s">
        <v>205</v>
      </c>
      <c r="J584" s="11" t="s">
        <v>207</v>
      </c>
      <c r="K584" s="11" t="s">
        <v>4827</v>
      </c>
      <c r="L584" s="11">
        <v>2</v>
      </c>
    </row>
    <row r="585" spans="1:12">
      <c r="A585" s="11" t="s">
        <v>977</v>
      </c>
      <c r="D585" s="11" t="s">
        <v>206</v>
      </c>
      <c r="E585" s="19" t="s">
        <v>1173</v>
      </c>
      <c r="F585" s="10">
        <v>42036</v>
      </c>
      <c r="G585" s="10">
        <v>44228</v>
      </c>
      <c r="H585" s="11">
        <v>7</v>
      </c>
      <c r="I585" s="20" t="s">
        <v>205</v>
      </c>
      <c r="J585" s="11" t="s">
        <v>207</v>
      </c>
      <c r="K585" s="11" t="s">
        <v>4827</v>
      </c>
      <c r="L585" s="11">
        <v>2</v>
      </c>
    </row>
    <row r="586" spans="1:12">
      <c r="A586" s="11" t="s">
        <v>978</v>
      </c>
      <c r="D586" s="11" t="s">
        <v>206</v>
      </c>
      <c r="E586" s="19" t="s">
        <v>1174</v>
      </c>
      <c r="F586" s="10">
        <v>42036</v>
      </c>
      <c r="G586" s="10">
        <v>44228</v>
      </c>
      <c r="H586" s="11">
        <v>7</v>
      </c>
      <c r="I586" s="20" t="s">
        <v>205</v>
      </c>
      <c r="J586" s="11" t="s">
        <v>207</v>
      </c>
      <c r="K586" s="11" t="s">
        <v>4827</v>
      </c>
      <c r="L586" s="11">
        <v>2</v>
      </c>
    </row>
    <row r="587" spans="1:12">
      <c r="A587" s="11" t="s">
        <v>979</v>
      </c>
      <c r="D587" s="11" t="s">
        <v>206</v>
      </c>
      <c r="E587" s="19" t="s">
        <v>1175</v>
      </c>
      <c r="F587" s="10">
        <v>42036</v>
      </c>
      <c r="G587" s="10">
        <v>44228</v>
      </c>
      <c r="H587" s="11">
        <v>7</v>
      </c>
      <c r="I587" s="20" t="s">
        <v>205</v>
      </c>
      <c r="J587" s="11" t="s">
        <v>207</v>
      </c>
      <c r="K587" s="11" t="s">
        <v>4827</v>
      </c>
      <c r="L587" s="11">
        <v>2</v>
      </c>
    </row>
    <row r="588" spans="1:12">
      <c r="A588" s="11" t="s">
        <v>980</v>
      </c>
      <c r="D588" s="11" t="s">
        <v>206</v>
      </c>
      <c r="E588" s="19" t="s">
        <v>1176</v>
      </c>
      <c r="F588" s="10">
        <v>42036</v>
      </c>
      <c r="G588" s="10">
        <v>44228</v>
      </c>
      <c r="H588" s="11">
        <v>7</v>
      </c>
      <c r="I588" s="20" t="s">
        <v>205</v>
      </c>
      <c r="J588" s="11" t="s">
        <v>207</v>
      </c>
      <c r="K588" s="11" t="s">
        <v>4827</v>
      </c>
      <c r="L588" s="11">
        <v>2</v>
      </c>
    </row>
    <row r="589" spans="1:12">
      <c r="A589" s="11" t="s">
        <v>981</v>
      </c>
      <c r="D589" s="11" t="s">
        <v>206</v>
      </c>
      <c r="E589" s="19" t="s">
        <v>1177</v>
      </c>
      <c r="F589" s="10">
        <v>42036</v>
      </c>
      <c r="G589" s="10">
        <v>44228</v>
      </c>
      <c r="H589" s="11">
        <v>7</v>
      </c>
      <c r="I589" s="20" t="s">
        <v>205</v>
      </c>
      <c r="J589" s="11" t="s">
        <v>207</v>
      </c>
      <c r="K589" s="11" t="s">
        <v>4827</v>
      </c>
      <c r="L589" s="11">
        <v>2</v>
      </c>
    </row>
    <row r="590" spans="1:12">
      <c r="A590" s="11" t="s">
        <v>982</v>
      </c>
      <c r="D590" s="11" t="s">
        <v>206</v>
      </c>
      <c r="E590" s="19" t="s">
        <v>1178</v>
      </c>
      <c r="F590" s="10">
        <v>42036</v>
      </c>
      <c r="G590" s="10">
        <v>44228</v>
      </c>
      <c r="H590" s="11">
        <v>7</v>
      </c>
      <c r="I590" s="20" t="s">
        <v>205</v>
      </c>
      <c r="J590" s="11" t="s">
        <v>207</v>
      </c>
      <c r="K590" s="11" t="s">
        <v>4827</v>
      </c>
      <c r="L590" s="11">
        <v>2</v>
      </c>
    </row>
    <row r="591" spans="1:12">
      <c r="A591" s="11" t="s">
        <v>983</v>
      </c>
      <c r="D591" s="11" t="s">
        <v>206</v>
      </c>
      <c r="E591" s="19" t="s">
        <v>1179</v>
      </c>
      <c r="F591" s="10">
        <v>42036</v>
      </c>
      <c r="G591" s="10">
        <v>44228</v>
      </c>
      <c r="H591" s="11">
        <v>7</v>
      </c>
      <c r="I591" s="20" t="s">
        <v>205</v>
      </c>
      <c r="J591" s="11" t="s">
        <v>207</v>
      </c>
      <c r="K591" s="11" t="s">
        <v>4827</v>
      </c>
      <c r="L591" s="11">
        <v>2</v>
      </c>
    </row>
    <row r="592" spans="1:12">
      <c r="A592" s="11" t="s">
        <v>984</v>
      </c>
      <c r="D592" s="11" t="s">
        <v>206</v>
      </c>
      <c r="E592" s="19" t="s">
        <v>1180</v>
      </c>
      <c r="F592" s="10">
        <v>42036</v>
      </c>
      <c r="G592" s="10">
        <v>44228</v>
      </c>
      <c r="H592" s="11">
        <v>7</v>
      </c>
      <c r="I592" s="20" t="s">
        <v>205</v>
      </c>
      <c r="J592" s="11" t="s">
        <v>207</v>
      </c>
      <c r="K592" s="11" t="s">
        <v>4827</v>
      </c>
      <c r="L592" s="11">
        <v>2</v>
      </c>
    </row>
    <row r="593" spans="1:12">
      <c r="A593" s="11" t="s">
        <v>985</v>
      </c>
      <c r="D593" s="11" t="s">
        <v>206</v>
      </c>
      <c r="E593" s="19" t="s">
        <v>1181</v>
      </c>
      <c r="F593" s="10">
        <v>42036</v>
      </c>
      <c r="G593" s="10">
        <v>44228</v>
      </c>
      <c r="H593" s="11">
        <v>7</v>
      </c>
      <c r="I593" s="20" t="s">
        <v>205</v>
      </c>
      <c r="J593" s="11" t="s">
        <v>207</v>
      </c>
      <c r="K593" s="11" t="s">
        <v>4827</v>
      </c>
      <c r="L593" s="11">
        <v>2</v>
      </c>
    </row>
    <row r="594" spans="1:12">
      <c r="A594" s="11" t="s">
        <v>986</v>
      </c>
      <c r="D594" s="11" t="s">
        <v>206</v>
      </c>
      <c r="E594" s="19" t="s">
        <v>1182</v>
      </c>
      <c r="F594" s="10">
        <v>42036</v>
      </c>
      <c r="G594" s="10">
        <v>44228</v>
      </c>
      <c r="H594" s="11">
        <v>7</v>
      </c>
      <c r="I594" s="20" t="s">
        <v>205</v>
      </c>
      <c r="J594" s="11" t="s">
        <v>207</v>
      </c>
      <c r="K594" s="11" t="s">
        <v>4827</v>
      </c>
      <c r="L594" s="11">
        <v>2</v>
      </c>
    </row>
    <row r="595" spans="1:12">
      <c r="A595" s="11" t="s">
        <v>987</v>
      </c>
      <c r="D595" s="11" t="s">
        <v>206</v>
      </c>
      <c r="E595" s="19" t="s">
        <v>1183</v>
      </c>
      <c r="F595" s="10">
        <v>42036</v>
      </c>
      <c r="G595" s="10">
        <v>44228</v>
      </c>
      <c r="H595" s="11">
        <v>7</v>
      </c>
      <c r="I595" s="20" t="s">
        <v>205</v>
      </c>
      <c r="J595" s="11" t="s">
        <v>207</v>
      </c>
      <c r="K595" s="11" t="s">
        <v>4827</v>
      </c>
      <c r="L595" s="11">
        <v>2</v>
      </c>
    </row>
    <row r="596" spans="1:12">
      <c r="A596" s="11" t="s">
        <v>988</v>
      </c>
      <c r="D596" s="11" t="s">
        <v>206</v>
      </c>
      <c r="E596" s="19" t="s">
        <v>1184</v>
      </c>
      <c r="F596" s="10">
        <v>42036</v>
      </c>
      <c r="G596" s="10">
        <v>44228</v>
      </c>
      <c r="H596" s="11">
        <v>7</v>
      </c>
      <c r="I596" s="20" t="s">
        <v>205</v>
      </c>
      <c r="J596" s="11" t="s">
        <v>207</v>
      </c>
      <c r="K596" s="11" t="s">
        <v>4827</v>
      </c>
      <c r="L596" s="11">
        <v>2</v>
      </c>
    </row>
    <row r="597" spans="1:12">
      <c r="A597" s="11" t="s">
        <v>989</v>
      </c>
      <c r="D597" s="11" t="s">
        <v>206</v>
      </c>
      <c r="E597" s="19" t="s">
        <v>1185</v>
      </c>
      <c r="F597" s="10">
        <v>42036</v>
      </c>
      <c r="G597" s="10">
        <v>44228</v>
      </c>
      <c r="H597" s="11">
        <v>7</v>
      </c>
      <c r="I597" s="20" t="s">
        <v>205</v>
      </c>
      <c r="J597" s="11" t="s">
        <v>207</v>
      </c>
      <c r="K597" s="11" t="s">
        <v>4827</v>
      </c>
      <c r="L597" s="11">
        <v>2</v>
      </c>
    </row>
    <row r="598" spans="1:12">
      <c r="A598" s="11" t="s">
        <v>990</v>
      </c>
      <c r="D598" s="11" t="s">
        <v>206</v>
      </c>
      <c r="E598" s="19" t="s">
        <v>1186</v>
      </c>
      <c r="F598" s="10">
        <v>42036</v>
      </c>
      <c r="G598" s="10">
        <v>44228</v>
      </c>
      <c r="H598" s="11">
        <v>7</v>
      </c>
      <c r="I598" s="20" t="s">
        <v>205</v>
      </c>
      <c r="J598" s="11" t="s">
        <v>207</v>
      </c>
      <c r="K598" s="11" t="s">
        <v>4827</v>
      </c>
      <c r="L598" s="11">
        <v>2</v>
      </c>
    </row>
    <row r="599" spans="1:12">
      <c r="A599" s="11" t="s">
        <v>991</v>
      </c>
      <c r="D599" s="11" t="s">
        <v>206</v>
      </c>
      <c r="E599" s="19" t="s">
        <v>1187</v>
      </c>
      <c r="F599" s="10">
        <v>42036</v>
      </c>
      <c r="G599" s="10">
        <v>44228</v>
      </c>
      <c r="H599" s="11">
        <v>7</v>
      </c>
      <c r="I599" s="20" t="s">
        <v>205</v>
      </c>
      <c r="J599" s="11" t="s">
        <v>207</v>
      </c>
      <c r="K599" s="11" t="s">
        <v>4827</v>
      </c>
      <c r="L599" s="11">
        <v>2</v>
      </c>
    </row>
    <row r="600" spans="1:12">
      <c r="A600" s="11" t="s">
        <v>992</v>
      </c>
      <c r="D600" s="11" t="s">
        <v>206</v>
      </c>
      <c r="E600" s="19" t="s">
        <v>1188</v>
      </c>
      <c r="F600" s="10">
        <v>42036</v>
      </c>
      <c r="G600" s="10">
        <v>44228</v>
      </c>
      <c r="H600" s="11">
        <v>7</v>
      </c>
      <c r="I600" s="20" t="s">
        <v>205</v>
      </c>
      <c r="J600" s="11" t="s">
        <v>207</v>
      </c>
      <c r="K600" s="11" t="s">
        <v>4827</v>
      </c>
      <c r="L600" s="11">
        <v>2</v>
      </c>
    </row>
    <row r="601" spans="1:12">
      <c r="A601" s="11" t="s">
        <v>993</v>
      </c>
      <c r="D601" s="11" t="s">
        <v>206</v>
      </c>
      <c r="E601" s="19" t="s">
        <v>1189</v>
      </c>
      <c r="F601" s="10">
        <v>42036</v>
      </c>
      <c r="G601" s="10">
        <v>44228</v>
      </c>
      <c r="H601" s="11">
        <v>7</v>
      </c>
      <c r="I601" s="20" t="s">
        <v>205</v>
      </c>
      <c r="J601" s="11" t="s">
        <v>207</v>
      </c>
      <c r="K601" s="11" t="s">
        <v>4827</v>
      </c>
      <c r="L601" s="11">
        <v>2</v>
      </c>
    </row>
    <row r="602" spans="1:12">
      <c r="A602" s="11" t="s">
        <v>994</v>
      </c>
      <c r="D602" s="11" t="s">
        <v>206</v>
      </c>
      <c r="E602" s="19" t="s">
        <v>1190</v>
      </c>
      <c r="F602" s="10">
        <v>42036</v>
      </c>
      <c r="G602" s="10">
        <v>44228</v>
      </c>
      <c r="H602" s="11">
        <v>7</v>
      </c>
      <c r="I602" s="20" t="s">
        <v>205</v>
      </c>
      <c r="J602" s="11" t="s">
        <v>207</v>
      </c>
      <c r="K602" s="11" t="s">
        <v>4827</v>
      </c>
      <c r="L602" s="11">
        <v>2</v>
      </c>
    </row>
    <row r="603" spans="1:12">
      <c r="A603" s="11" t="s">
        <v>995</v>
      </c>
      <c r="D603" s="11" t="s">
        <v>206</v>
      </c>
      <c r="E603" s="19" t="s">
        <v>1191</v>
      </c>
      <c r="F603" s="10">
        <v>42036</v>
      </c>
      <c r="G603" s="10">
        <v>44228</v>
      </c>
      <c r="H603" s="11">
        <v>7</v>
      </c>
      <c r="I603" s="20" t="s">
        <v>205</v>
      </c>
      <c r="J603" s="11" t="s">
        <v>207</v>
      </c>
      <c r="K603" s="11" t="s">
        <v>4827</v>
      </c>
      <c r="L603" s="11">
        <v>2</v>
      </c>
    </row>
    <row r="604" spans="1:12">
      <c r="A604" s="11" t="s">
        <v>996</v>
      </c>
      <c r="D604" s="11" t="s">
        <v>206</v>
      </c>
      <c r="E604" s="19" t="s">
        <v>1192</v>
      </c>
      <c r="F604" s="10">
        <v>42036</v>
      </c>
      <c r="G604" s="10">
        <v>44228</v>
      </c>
      <c r="H604" s="11">
        <v>7</v>
      </c>
      <c r="I604" s="20" t="s">
        <v>205</v>
      </c>
      <c r="J604" s="11" t="s">
        <v>207</v>
      </c>
      <c r="K604" s="11" t="s">
        <v>4827</v>
      </c>
      <c r="L604" s="11">
        <v>2</v>
      </c>
    </row>
    <row r="605" spans="1:12">
      <c r="A605" s="11" t="s">
        <v>997</v>
      </c>
      <c r="D605" s="11" t="s">
        <v>206</v>
      </c>
      <c r="E605" s="19" t="s">
        <v>1193</v>
      </c>
      <c r="F605" s="10">
        <v>42036</v>
      </c>
      <c r="G605" s="10">
        <v>44228</v>
      </c>
      <c r="H605" s="11">
        <v>7</v>
      </c>
      <c r="I605" s="20" t="s">
        <v>205</v>
      </c>
      <c r="J605" s="11" t="s">
        <v>207</v>
      </c>
      <c r="K605" s="11" t="s">
        <v>4827</v>
      </c>
      <c r="L605" s="11">
        <v>2</v>
      </c>
    </row>
    <row r="606" spans="1:12">
      <c r="A606" s="11" t="s">
        <v>4946</v>
      </c>
      <c r="D606" s="11" t="s">
        <v>206</v>
      </c>
      <c r="E606" s="19" t="s">
        <v>1194</v>
      </c>
      <c r="F606" s="10">
        <v>42036</v>
      </c>
      <c r="G606" s="10">
        <v>44228</v>
      </c>
      <c r="H606" s="11">
        <v>7</v>
      </c>
      <c r="I606" s="20" t="s">
        <v>205</v>
      </c>
      <c r="J606" s="11" t="s">
        <v>207</v>
      </c>
      <c r="K606" s="11" t="s">
        <v>4827</v>
      </c>
      <c r="L606" s="11">
        <v>2</v>
      </c>
    </row>
    <row r="607" spans="1:12">
      <c r="A607" s="11" t="s">
        <v>4947</v>
      </c>
      <c r="D607" s="11" t="s">
        <v>206</v>
      </c>
      <c r="E607" s="19" t="s">
        <v>1195</v>
      </c>
      <c r="F607" s="10">
        <v>42036</v>
      </c>
      <c r="G607" s="10">
        <v>44228</v>
      </c>
      <c r="H607" s="11">
        <v>7</v>
      </c>
      <c r="I607" s="20" t="s">
        <v>205</v>
      </c>
      <c r="J607" s="11" t="s">
        <v>207</v>
      </c>
      <c r="K607" s="11" t="s">
        <v>4827</v>
      </c>
      <c r="L607" s="11">
        <v>2</v>
      </c>
    </row>
    <row r="608" spans="1:12">
      <c r="A608" s="11" t="s">
        <v>4948</v>
      </c>
      <c r="D608" s="11" t="s">
        <v>206</v>
      </c>
      <c r="E608" s="19" t="s">
        <v>1196</v>
      </c>
      <c r="F608" s="10">
        <v>42036</v>
      </c>
      <c r="G608" s="10">
        <v>44228</v>
      </c>
      <c r="H608" s="11">
        <v>7</v>
      </c>
      <c r="I608" s="20" t="s">
        <v>205</v>
      </c>
      <c r="J608" s="11" t="s">
        <v>207</v>
      </c>
      <c r="K608" s="11" t="s">
        <v>4827</v>
      </c>
      <c r="L608" s="11">
        <v>2</v>
      </c>
    </row>
    <row r="609" spans="1:12">
      <c r="A609" s="11" t="s">
        <v>4949</v>
      </c>
      <c r="D609" s="11" t="s">
        <v>206</v>
      </c>
      <c r="E609" s="19" t="s">
        <v>1197</v>
      </c>
      <c r="F609" s="10">
        <v>42036</v>
      </c>
      <c r="G609" s="10">
        <v>44228</v>
      </c>
      <c r="H609" s="11">
        <v>7</v>
      </c>
      <c r="I609" s="20" t="s">
        <v>205</v>
      </c>
      <c r="J609" s="11" t="s">
        <v>207</v>
      </c>
      <c r="K609" s="11" t="s">
        <v>4827</v>
      </c>
      <c r="L609" s="11">
        <v>2</v>
      </c>
    </row>
    <row r="610" spans="1:12">
      <c r="A610" s="11" t="s">
        <v>4950</v>
      </c>
      <c r="D610" s="11" t="s">
        <v>206</v>
      </c>
      <c r="E610" s="19" t="s">
        <v>1198</v>
      </c>
      <c r="F610" s="10">
        <v>42036</v>
      </c>
      <c r="G610" s="10">
        <v>44228</v>
      </c>
      <c r="H610" s="11">
        <v>7</v>
      </c>
      <c r="I610" s="20" t="s">
        <v>205</v>
      </c>
      <c r="J610" s="11" t="s">
        <v>207</v>
      </c>
      <c r="K610" s="11" t="s">
        <v>4827</v>
      </c>
      <c r="L610" s="11">
        <v>2</v>
      </c>
    </row>
    <row r="611" spans="1:12">
      <c r="A611" s="11" t="s">
        <v>4951</v>
      </c>
      <c r="D611" s="11" t="s">
        <v>206</v>
      </c>
      <c r="E611" s="19" t="s">
        <v>1199</v>
      </c>
      <c r="F611" s="10">
        <v>42036</v>
      </c>
      <c r="G611" s="10">
        <v>44228</v>
      </c>
      <c r="H611" s="11">
        <v>7</v>
      </c>
      <c r="I611" s="20" t="s">
        <v>205</v>
      </c>
      <c r="J611" s="11" t="s">
        <v>207</v>
      </c>
      <c r="K611" s="11" t="s">
        <v>4827</v>
      </c>
      <c r="L611" s="11">
        <v>2</v>
      </c>
    </row>
    <row r="612" spans="1:12">
      <c r="A612" s="11" t="s">
        <v>4952</v>
      </c>
      <c r="D612" s="11" t="s">
        <v>206</v>
      </c>
      <c r="E612" s="19" t="s">
        <v>1200</v>
      </c>
      <c r="F612" s="10">
        <v>42036</v>
      </c>
      <c r="G612" s="10">
        <v>44228</v>
      </c>
      <c r="H612" s="11">
        <v>7</v>
      </c>
      <c r="I612" s="20" t="s">
        <v>205</v>
      </c>
      <c r="J612" s="11" t="s">
        <v>207</v>
      </c>
      <c r="K612" s="11" t="s">
        <v>4827</v>
      </c>
      <c r="L612" s="11">
        <v>2</v>
      </c>
    </row>
    <row r="613" spans="1:12">
      <c r="A613" s="11" t="s">
        <v>4953</v>
      </c>
      <c r="D613" s="11" t="s">
        <v>206</v>
      </c>
      <c r="E613" s="19" t="s">
        <v>1201</v>
      </c>
      <c r="F613" s="10">
        <v>42036</v>
      </c>
      <c r="G613" s="10">
        <v>44228</v>
      </c>
      <c r="H613" s="11">
        <v>7</v>
      </c>
      <c r="I613" s="20" t="s">
        <v>205</v>
      </c>
      <c r="J613" s="11" t="s">
        <v>207</v>
      </c>
      <c r="K613" s="11" t="s">
        <v>4827</v>
      </c>
      <c r="L613" s="11">
        <v>2</v>
      </c>
    </row>
    <row r="614" spans="1:12">
      <c r="A614" s="11" t="s">
        <v>4954</v>
      </c>
      <c r="D614" s="11" t="s">
        <v>206</v>
      </c>
      <c r="E614" s="19" t="s">
        <v>1202</v>
      </c>
      <c r="F614" s="10">
        <v>42036</v>
      </c>
      <c r="G614" s="10">
        <v>44228</v>
      </c>
      <c r="H614" s="11">
        <v>7</v>
      </c>
      <c r="I614" s="20" t="s">
        <v>205</v>
      </c>
      <c r="J614" s="11" t="s">
        <v>207</v>
      </c>
      <c r="K614" s="11" t="s">
        <v>4827</v>
      </c>
      <c r="L614" s="11">
        <v>2</v>
      </c>
    </row>
    <row r="615" spans="1:12">
      <c r="A615" s="11" t="s">
        <v>4955</v>
      </c>
      <c r="D615" s="11" t="s">
        <v>206</v>
      </c>
      <c r="E615" s="19" t="s">
        <v>1203</v>
      </c>
      <c r="F615" s="10">
        <v>42036</v>
      </c>
      <c r="G615" s="10">
        <v>44228</v>
      </c>
      <c r="H615" s="11">
        <v>7</v>
      </c>
      <c r="I615" s="20" t="s">
        <v>205</v>
      </c>
      <c r="J615" s="11" t="s">
        <v>207</v>
      </c>
      <c r="K615" s="11" t="s">
        <v>4827</v>
      </c>
      <c r="L615" s="11">
        <v>2</v>
      </c>
    </row>
    <row r="616" spans="1:12">
      <c r="A616" s="11" t="s">
        <v>4956</v>
      </c>
      <c r="D616" s="11" t="s">
        <v>206</v>
      </c>
      <c r="E616" s="19" t="s">
        <v>1204</v>
      </c>
      <c r="F616" s="10">
        <v>42036</v>
      </c>
      <c r="G616" s="10">
        <v>44228</v>
      </c>
      <c r="H616" s="11">
        <v>7</v>
      </c>
      <c r="I616" s="20" t="s">
        <v>205</v>
      </c>
      <c r="J616" s="11" t="s">
        <v>207</v>
      </c>
      <c r="K616" s="11" t="s">
        <v>4827</v>
      </c>
      <c r="L616" s="11">
        <v>2</v>
      </c>
    </row>
    <row r="617" spans="1:12">
      <c r="A617" s="11" t="s">
        <v>4957</v>
      </c>
      <c r="D617" s="11" t="s">
        <v>206</v>
      </c>
      <c r="E617" s="19" t="s">
        <v>1205</v>
      </c>
      <c r="F617" s="10">
        <v>42036</v>
      </c>
      <c r="G617" s="10">
        <v>44228</v>
      </c>
      <c r="H617" s="11">
        <v>7</v>
      </c>
      <c r="I617" s="20" t="s">
        <v>205</v>
      </c>
      <c r="J617" s="11" t="s">
        <v>207</v>
      </c>
      <c r="K617" s="11" t="s">
        <v>4827</v>
      </c>
      <c r="L617" s="11">
        <v>2</v>
      </c>
    </row>
    <row r="618" spans="1:12">
      <c r="A618" s="11" t="s">
        <v>5054</v>
      </c>
      <c r="D618" s="11" t="s">
        <v>206</v>
      </c>
      <c r="E618" s="19" t="s">
        <v>1206</v>
      </c>
      <c r="F618" s="10">
        <v>42036</v>
      </c>
      <c r="G618" s="10">
        <v>44228</v>
      </c>
      <c r="H618" s="11">
        <v>7</v>
      </c>
      <c r="I618" s="20" t="s">
        <v>205</v>
      </c>
      <c r="J618" s="11" t="s">
        <v>207</v>
      </c>
      <c r="K618" s="11" t="s">
        <v>4827</v>
      </c>
      <c r="L618" s="11">
        <v>2</v>
      </c>
    </row>
    <row r="619" spans="1:12">
      <c r="A619" s="11" t="s">
        <v>5055</v>
      </c>
      <c r="D619" s="11" t="s">
        <v>206</v>
      </c>
      <c r="E619" s="19" t="s">
        <v>1207</v>
      </c>
      <c r="F619" s="10">
        <v>42036</v>
      </c>
      <c r="G619" s="10">
        <v>44228</v>
      </c>
      <c r="H619" s="11">
        <v>7</v>
      </c>
      <c r="I619" s="20" t="s">
        <v>205</v>
      </c>
      <c r="J619" s="11" t="s">
        <v>207</v>
      </c>
      <c r="K619" s="11" t="s">
        <v>4827</v>
      </c>
      <c r="L619" s="11">
        <v>2</v>
      </c>
    </row>
    <row r="620" spans="1:12">
      <c r="A620" s="11" t="s">
        <v>5056</v>
      </c>
      <c r="D620" s="11" t="s">
        <v>206</v>
      </c>
      <c r="E620" s="19" t="s">
        <v>1208</v>
      </c>
      <c r="F620" s="10">
        <v>42036</v>
      </c>
      <c r="G620" s="10">
        <v>44228</v>
      </c>
      <c r="H620" s="11">
        <v>7</v>
      </c>
      <c r="I620" s="20" t="s">
        <v>205</v>
      </c>
      <c r="J620" s="11" t="s">
        <v>207</v>
      </c>
      <c r="K620" s="11" t="s">
        <v>4827</v>
      </c>
      <c r="L620" s="11">
        <v>2</v>
      </c>
    </row>
    <row r="621" spans="1:12">
      <c r="A621" s="11" t="s">
        <v>5057</v>
      </c>
      <c r="D621" s="11" t="s">
        <v>206</v>
      </c>
      <c r="E621" s="19" t="s">
        <v>1209</v>
      </c>
      <c r="F621" s="10">
        <v>42036</v>
      </c>
      <c r="G621" s="10">
        <v>44228</v>
      </c>
      <c r="H621" s="11">
        <v>7</v>
      </c>
      <c r="I621" s="20" t="s">
        <v>205</v>
      </c>
      <c r="J621" s="11" t="s">
        <v>207</v>
      </c>
      <c r="K621" s="11" t="s">
        <v>4827</v>
      </c>
      <c r="L621" s="11">
        <v>2</v>
      </c>
    </row>
    <row r="622" spans="1:12">
      <c r="A622" s="11" t="s">
        <v>5058</v>
      </c>
      <c r="D622" s="11" t="s">
        <v>206</v>
      </c>
      <c r="E622" s="19" t="s">
        <v>1210</v>
      </c>
      <c r="F622" s="10">
        <v>42036</v>
      </c>
      <c r="G622" s="10">
        <v>44228</v>
      </c>
      <c r="H622" s="11">
        <v>7</v>
      </c>
      <c r="I622" s="20" t="s">
        <v>205</v>
      </c>
      <c r="J622" s="11" t="s">
        <v>207</v>
      </c>
      <c r="K622" s="11" t="s">
        <v>4827</v>
      </c>
      <c r="L622" s="11">
        <v>2</v>
      </c>
    </row>
    <row r="623" spans="1:12">
      <c r="A623" s="11" t="s">
        <v>5059</v>
      </c>
      <c r="D623" s="11" t="s">
        <v>206</v>
      </c>
      <c r="E623" s="19" t="s">
        <v>1211</v>
      </c>
      <c r="F623" s="10">
        <v>42036</v>
      </c>
      <c r="G623" s="10">
        <v>44228</v>
      </c>
      <c r="H623" s="11">
        <v>7</v>
      </c>
      <c r="I623" s="20" t="s">
        <v>205</v>
      </c>
      <c r="J623" s="11" t="s">
        <v>207</v>
      </c>
      <c r="K623" s="11" t="s">
        <v>4827</v>
      </c>
      <c r="L623" s="11">
        <v>2</v>
      </c>
    </row>
    <row r="624" spans="1:12">
      <c r="A624" s="11" t="s">
        <v>5060</v>
      </c>
      <c r="D624" s="11" t="s">
        <v>206</v>
      </c>
      <c r="E624" s="19" t="s">
        <v>1212</v>
      </c>
      <c r="F624" s="10">
        <v>42036</v>
      </c>
      <c r="G624" s="10">
        <v>44228</v>
      </c>
      <c r="H624" s="11">
        <v>7</v>
      </c>
      <c r="I624" s="20" t="s">
        <v>205</v>
      </c>
      <c r="J624" s="11" t="s">
        <v>207</v>
      </c>
      <c r="K624" s="11" t="s">
        <v>4827</v>
      </c>
      <c r="L624" s="11">
        <v>2</v>
      </c>
    </row>
    <row r="625" spans="1:12">
      <c r="A625" s="11" t="s">
        <v>5061</v>
      </c>
      <c r="D625" s="11" t="s">
        <v>206</v>
      </c>
      <c r="E625" s="19" t="s">
        <v>1213</v>
      </c>
      <c r="F625" s="10">
        <v>42036</v>
      </c>
      <c r="G625" s="10">
        <v>44228</v>
      </c>
      <c r="H625" s="11">
        <v>7</v>
      </c>
      <c r="I625" s="20" t="s">
        <v>205</v>
      </c>
      <c r="J625" s="11" t="s">
        <v>207</v>
      </c>
      <c r="K625" s="11" t="s">
        <v>4827</v>
      </c>
      <c r="L625" s="11">
        <v>2</v>
      </c>
    </row>
    <row r="626" spans="1:12">
      <c r="A626" s="11" t="s">
        <v>5062</v>
      </c>
      <c r="D626" s="11" t="s">
        <v>206</v>
      </c>
      <c r="E626" s="19" t="s">
        <v>1214</v>
      </c>
      <c r="F626" s="10">
        <v>42036</v>
      </c>
      <c r="G626" s="10">
        <v>44228</v>
      </c>
      <c r="H626" s="11">
        <v>7</v>
      </c>
      <c r="I626" s="20" t="s">
        <v>205</v>
      </c>
      <c r="J626" s="11" t="s">
        <v>207</v>
      </c>
      <c r="K626" s="11" t="s">
        <v>4827</v>
      </c>
      <c r="L626" s="11">
        <v>2</v>
      </c>
    </row>
    <row r="627" spans="1:12">
      <c r="A627" s="11" t="s">
        <v>5063</v>
      </c>
      <c r="D627" s="11" t="s">
        <v>206</v>
      </c>
      <c r="E627" s="19" t="s">
        <v>1215</v>
      </c>
      <c r="F627" s="10">
        <v>42036</v>
      </c>
      <c r="G627" s="10">
        <v>44228</v>
      </c>
      <c r="H627" s="11">
        <v>7</v>
      </c>
      <c r="I627" s="20" t="s">
        <v>205</v>
      </c>
      <c r="J627" s="11" t="s">
        <v>207</v>
      </c>
      <c r="K627" s="11" t="s">
        <v>4827</v>
      </c>
      <c r="L627" s="11">
        <v>2</v>
      </c>
    </row>
    <row r="628" spans="1:12">
      <c r="A628" s="11" t="s">
        <v>5064</v>
      </c>
      <c r="D628" s="11" t="s">
        <v>206</v>
      </c>
      <c r="E628" s="19" t="s">
        <v>1216</v>
      </c>
      <c r="F628" s="10">
        <v>42036</v>
      </c>
      <c r="G628" s="10">
        <v>44228</v>
      </c>
      <c r="H628" s="11">
        <v>7</v>
      </c>
      <c r="I628" s="20" t="s">
        <v>205</v>
      </c>
      <c r="J628" s="11" t="s">
        <v>207</v>
      </c>
      <c r="K628" s="11" t="s">
        <v>4827</v>
      </c>
      <c r="L628" s="11">
        <v>2</v>
      </c>
    </row>
    <row r="629" spans="1:12">
      <c r="A629" s="11" t="s">
        <v>5065</v>
      </c>
      <c r="D629" s="11" t="s">
        <v>206</v>
      </c>
      <c r="E629" s="19" t="s">
        <v>1217</v>
      </c>
      <c r="F629" s="10">
        <v>42036</v>
      </c>
      <c r="G629" s="10">
        <v>44228</v>
      </c>
      <c r="H629" s="11">
        <v>7</v>
      </c>
      <c r="I629" s="20" t="s">
        <v>205</v>
      </c>
      <c r="J629" s="11" t="s">
        <v>207</v>
      </c>
      <c r="K629" s="11" t="s">
        <v>4827</v>
      </c>
      <c r="L629" s="11">
        <v>2</v>
      </c>
    </row>
    <row r="630" spans="1:12">
      <c r="A630" s="11" t="s">
        <v>5150</v>
      </c>
      <c r="D630" s="11" t="s">
        <v>206</v>
      </c>
      <c r="E630" s="19" t="s">
        <v>1218</v>
      </c>
      <c r="F630" s="10">
        <v>42036</v>
      </c>
      <c r="G630" s="10">
        <v>44228</v>
      </c>
      <c r="H630" s="11">
        <v>7</v>
      </c>
      <c r="I630" s="20" t="s">
        <v>205</v>
      </c>
      <c r="J630" s="11" t="s">
        <v>207</v>
      </c>
      <c r="K630" s="11" t="s">
        <v>4827</v>
      </c>
      <c r="L630" s="11">
        <v>2</v>
      </c>
    </row>
    <row r="631" spans="1:12">
      <c r="A631" s="11" t="s">
        <v>5151</v>
      </c>
      <c r="D631" s="11" t="s">
        <v>206</v>
      </c>
      <c r="E631" s="19" t="s">
        <v>1219</v>
      </c>
      <c r="F631" s="10">
        <v>42036</v>
      </c>
      <c r="G631" s="10">
        <v>44228</v>
      </c>
      <c r="H631" s="11">
        <v>7</v>
      </c>
      <c r="I631" s="20" t="s">
        <v>205</v>
      </c>
      <c r="J631" s="11" t="s">
        <v>207</v>
      </c>
      <c r="K631" s="11" t="s">
        <v>4827</v>
      </c>
      <c r="L631" s="11">
        <v>2</v>
      </c>
    </row>
    <row r="632" spans="1:12">
      <c r="A632" s="11" t="s">
        <v>5152</v>
      </c>
      <c r="D632" s="11" t="s">
        <v>206</v>
      </c>
      <c r="E632" s="19" t="s">
        <v>1220</v>
      </c>
      <c r="F632" s="10">
        <v>42036</v>
      </c>
      <c r="G632" s="10">
        <v>44228</v>
      </c>
      <c r="H632" s="11">
        <v>7</v>
      </c>
      <c r="I632" s="20" t="s">
        <v>205</v>
      </c>
      <c r="J632" s="11" t="s">
        <v>207</v>
      </c>
      <c r="K632" s="11" t="s">
        <v>4827</v>
      </c>
      <c r="L632" s="11">
        <v>2</v>
      </c>
    </row>
    <row r="633" spans="1:12">
      <c r="A633" s="11" t="s">
        <v>5153</v>
      </c>
      <c r="D633" s="11" t="s">
        <v>206</v>
      </c>
      <c r="E633" s="19" t="s">
        <v>1221</v>
      </c>
      <c r="F633" s="10">
        <v>42036</v>
      </c>
      <c r="G633" s="10">
        <v>44228</v>
      </c>
      <c r="H633" s="11">
        <v>7</v>
      </c>
      <c r="I633" s="20" t="s">
        <v>205</v>
      </c>
      <c r="J633" s="11" t="s">
        <v>207</v>
      </c>
      <c r="K633" s="11" t="s">
        <v>4827</v>
      </c>
      <c r="L633" s="11">
        <v>2</v>
      </c>
    </row>
    <row r="634" spans="1:12">
      <c r="A634" s="11" t="s">
        <v>5154</v>
      </c>
      <c r="D634" s="11" t="s">
        <v>206</v>
      </c>
      <c r="E634" s="19" t="s">
        <v>1222</v>
      </c>
      <c r="F634" s="10">
        <v>42036</v>
      </c>
      <c r="G634" s="10">
        <v>44228</v>
      </c>
      <c r="H634" s="11">
        <v>7</v>
      </c>
      <c r="I634" s="20" t="s">
        <v>205</v>
      </c>
      <c r="J634" s="11" t="s">
        <v>207</v>
      </c>
      <c r="K634" s="11" t="s">
        <v>4827</v>
      </c>
      <c r="L634" s="11">
        <v>2</v>
      </c>
    </row>
    <row r="635" spans="1:12">
      <c r="A635" s="11" t="s">
        <v>5155</v>
      </c>
      <c r="D635" s="11" t="s">
        <v>206</v>
      </c>
      <c r="E635" s="19" t="s">
        <v>1223</v>
      </c>
      <c r="F635" s="10">
        <v>42036</v>
      </c>
      <c r="G635" s="10">
        <v>44228</v>
      </c>
      <c r="H635" s="11">
        <v>7</v>
      </c>
      <c r="I635" s="20" t="s">
        <v>205</v>
      </c>
      <c r="J635" s="11" t="s">
        <v>207</v>
      </c>
      <c r="K635" s="11" t="s">
        <v>4827</v>
      </c>
      <c r="L635" s="11">
        <v>2</v>
      </c>
    </row>
    <row r="636" spans="1:12">
      <c r="A636" s="11" t="s">
        <v>5216</v>
      </c>
      <c r="D636" s="11" t="s">
        <v>206</v>
      </c>
      <c r="E636" s="19" t="s">
        <v>1224</v>
      </c>
      <c r="F636" s="10">
        <v>42036</v>
      </c>
      <c r="G636" s="10">
        <v>44228</v>
      </c>
      <c r="H636" s="11">
        <v>7</v>
      </c>
      <c r="I636" s="20" t="s">
        <v>205</v>
      </c>
      <c r="J636" s="11" t="s">
        <v>207</v>
      </c>
      <c r="K636" s="11" t="s">
        <v>4827</v>
      </c>
      <c r="L636" s="11">
        <v>2</v>
      </c>
    </row>
    <row r="637" spans="1:12">
      <c r="A637" s="11" t="s">
        <v>5217</v>
      </c>
      <c r="D637" s="11" t="s">
        <v>206</v>
      </c>
      <c r="E637" s="19" t="s">
        <v>1225</v>
      </c>
      <c r="F637" s="10">
        <v>42036</v>
      </c>
      <c r="G637" s="10">
        <v>44228</v>
      </c>
      <c r="H637" s="11">
        <v>7</v>
      </c>
      <c r="I637" s="20" t="s">
        <v>205</v>
      </c>
      <c r="J637" s="11" t="s">
        <v>207</v>
      </c>
      <c r="K637" s="11" t="s">
        <v>4827</v>
      </c>
      <c r="L637" s="11">
        <v>2</v>
      </c>
    </row>
    <row r="638" spans="1:12">
      <c r="A638" s="11" t="s">
        <v>5218</v>
      </c>
      <c r="D638" s="11" t="s">
        <v>206</v>
      </c>
      <c r="E638" s="19" t="s">
        <v>1226</v>
      </c>
      <c r="F638" s="10">
        <v>42036</v>
      </c>
      <c r="G638" s="10">
        <v>44228</v>
      </c>
      <c r="H638" s="11">
        <v>7</v>
      </c>
      <c r="I638" s="20" t="s">
        <v>205</v>
      </c>
      <c r="J638" s="11" t="s">
        <v>207</v>
      </c>
      <c r="K638" s="11" t="s">
        <v>4827</v>
      </c>
      <c r="L638" s="11">
        <v>2</v>
      </c>
    </row>
    <row r="639" spans="1:12">
      <c r="A639" s="11" t="s">
        <v>5219</v>
      </c>
      <c r="D639" s="11" t="s">
        <v>206</v>
      </c>
      <c r="E639" s="19" t="s">
        <v>1227</v>
      </c>
      <c r="F639" s="10">
        <v>42036</v>
      </c>
      <c r="G639" s="10">
        <v>44228</v>
      </c>
      <c r="H639" s="11">
        <v>7</v>
      </c>
      <c r="I639" s="20" t="s">
        <v>205</v>
      </c>
      <c r="J639" s="11" t="s">
        <v>207</v>
      </c>
      <c r="K639" s="11" t="s">
        <v>4827</v>
      </c>
      <c r="L639" s="11">
        <v>2</v>
      </c>
    </row>
    <row r="640" spans="1:12">
      <c r="A640" s="11" t="s">
        <v>5220</v>
      </c>
      <c r="D640" s="11" t="s">
        <v>206</v>
      </c>
      <c r="E640" s="19" t="s">
        <v>1228</v>
      </c>
      <c r="F640" s="10">
        <v>42036</v>
      </c>
      <c r="G640" s="10">
        <v>44228</v>
      </c>
      <c r="H640" s="11">
        <v>7</v>
      </c>
      <c r="I640" s="20" t="s">
        <v>205</v>
      </c>
      <c r="J640" s="11" t="s">
        <v>207</v>
      </c>
      <c r="K640" s="11" t="s">
        <v>4827</v>
      </c>
      <c r="L640" s="11">
        <v>2</v>
      </c>
    </row>
    <row r="641" spans="1:12">
      <c r="A641" s="11" t="s">
        <v>5221</v>
      </c>
      <c r="D641" s="11" t="s">
        <v>206</v>
      </c>
      <c r="E641" s="19" t="s">
        <v>1229</v>
      </c>
      <c r="F641" s="10">
        <v>42036</v>
      </c>
      <c r="G641" s="10">
        <v>44228</v>
      </c>
      <c r="H641" s="11">
        <v>7</v>
      </c>
      <c r="I641" s="20" t="s">
        <v>205</v>
      </c>
      <c r="J641" s="11" t="s">
        <v>207</v>
      </c>
      <c r="K641" s="11" t="s">
        <v>4827</v>
      </c>
      <c r="L641" s="11">
        <v>2</v>
      </c>
    </row>
    <row r="642" spans="1:12">
      <c r="A642" s="11" t="s">
        <v>5222</v>
      </c>
      <c r="D642" s="11" t="s">
        <v>206</v>
      </c>
      <c r="E642" s="19" t="s">
        <v>1230</v>
      </c>
      <c r="F642" s="10">
        <v>42036</v>
      </c>
      <c r="G642" s="10">
        <v>44228</v>
      </c>
      <c r="H642" s="11">
        <v>7</v>
      </c>
      <c r="I642" s="20" t="s">
        <v>205</v>
      </c>
      <c r="J642" s="11" t="s">
        <v>207</v>
      </c>
      <c r="K642" s="11" t="s">
        <v>4827</v>
      </c>
      <c r="L642" s="11">
        <v>2</v>
      </c>
    </row>
    <row r="643" spans="1:12">
      <c r="A643" s="11" t="s">
        <v>5223</v>
      </c>
      <c r="D643" s="11" t="s">
        <v>206</v>
      </c>
      <c r="E643" s="19" t="s">
        <v>1231</v>
      </c>
      <c r="F643" s="10">
        <v>42036</v>
      </c>
      <c r="G643" s="10">
        <v>44228</v>
      </c>
      <c r="H643" s="11">
        <v>7</v>
      </c>
      <c r="I643" s="20" t="s">
        <v>205</v>
      </c>
      <c r="J643" s="11" t="s">
        <v>207</v>
      </c>
      <c r="K643" s="11" t="s">
        <v>4827</v>
      </c>
      <c r="L643" s="11">
        <v>2</v>
      </c>
    </row>
    <row r="644" spans="1:12">
      <c r="A644" s="11" t="s">
        <v>5224</v>
      </c>
      <c r="D644" s="11" t="s">
        <v>206</v>
      </c>
      <c r="E644" s="19" t="s">
        <v>1232</v>
      </c>
      <c r="F644" s="10">
        <v>42036</v>
      </c>
      <c r="G644" s="10">
        <v>44228</v>
      </c>
      <c r="H644" s="11">
        <v>7</v>
      </c>
      <c r="I644" s="20" t="s">
        <v>205</v>
      </c>
      <c r="J644" s="11" t="s">
        <v>207</v>
      </c>
      <c r="K644" s="11" t="s">
        <v>4827</v>
      </c>
      <c r="L644" s="11">
        <v>2</v>
      </c>
    </row>
    <row r="645" spans="1:12">
      <c r="A645" s="11" t="s">
        <v>5225</v>
      </c>
      <c r="D645" s="11" t="s">
        <v>206</v>
      </c>
      <c r="E645" s="19" t="s">
        <v>1233</v>
      </c>
      <c r="F645" s="10">
        <v>42036</v>
      </c>
      <c r="G645" s="10">
        <v>44228</v>
      </c>
      <c r="H645" s="11">
        <v>7</v>
      </c>
      <c r="I645" s="20" t="s">
        <v>205</v>
      </c>
      <c r="J645" s="11" t="s">
        <v>207</v>
      </c>
      <c r="K645" s="11" t="s">
        <v>4827</v>
      </c>
      <c r="L645" s="11">
        <v>2</v>
      </c>
    </row>
    <row r="646" spans="1:12">
      <c r="A646" s="11" t="s">
        <v>5226</v>
      </c>
      <c r="D646" s="11" t="s">
        <v>206</v>
      </c>
      <c r="E646" s="19" t="s">
        <v>1234</v>
      </c>
      <c r="F646" s="10">
        <v>42036</v>
      </c>
      <c r="G646" s="10">
        <v>44228</v>
      </c>
      <c r="H646" s="11">
        <v>7</v>
      </c>
      <c r="I646" s="20" t="s">
        <v>205</v>
      </c>
      <c r="J646" s="11" t="s">
        <v>207</v>
      </c>
      <c r="K646" s="11" t="s">
        <v>4827</v>
      </c>
      <c r="L646" s="11">
        <v>2</v>
      </c>
    </row>
    <row r="647" spans="1:12">
      <c r="A647" s="11" t="s">
        <v>5227</v>
      </c>
      <c r="D647" s="11" t="s">
        <v>206</v>
      </c>
      <c r="E647" s="19" t="s">
        <v>1235</v>
      </c>
      <c r="F647" s="10">
        <v>42036</v>
      </c>
      <c r="G647" s="10">
        <v>44228</v>
      </c>
      <c r="H647" s="11">
        <v>7</v>
      </c>
      <c r="I647" s="20" t="s">
        <v>205</v>
      </c>
      <c r="J647" s="11" t="s">
        <v>207</v>
      </c>
      <c r="K647" s="11" t="s">
        <v>4827</v>
      </c>
      <c r="L647" s="11">
        <v>2</v>
      </c>
    </row>
    <row r="648" spans="1:12">
      <c r="A648" s="11" t="s">
        <v>5312</v>
      </c>
      <c r="D648" s="11" t="s">
        <v>206</v>
      </c>
      <c r="E648" s="19" t="s">
        <v>1236</v>
      </c>
      <c r="F648" s="10">
        <v>42036</v>
      </c>
      <c r="G648" s="10">
        <v>44228</v>
      </c>
      <c r="H648" s="11">
        <v>7</v>
      </c>
      <c r="I648" s="20" t="s">
        <v>205</v>
      </c>
      <c r="J648" s="11" t="s">
        <v>207</v>
      </c>
      <c r="K648" s="11" t="s">
        <v>4827</v>
      </c>
      <c r="L648" s="11">
        <v>2</v>
      </c>
    </row>
    <row r="649" spans="1:12">
      <c r="A649" s="11" t="s">
        <v>5313</v>
      </c>
      <c r="D649" s="11" t="s">
        <v>206</v>
      </c>
      <c r="E649" s="19" t="s">
        <v>1237</v>
      </c>
      <c r="F649" s="10">
        <v>42036</v>
      </c>
      <c r="G649" s="10">
        <v>44228</v>
      </c>
      <c r="H649" s="11">
        <v>7</v>
      </c>
      <c r="I649" s="20" t="s">
        <v>205</v>
      </c>
      <c r="J649" s="11" t="s">
        <v>207</v>
      </c>
      <c r="K649" s="11" t="s">
        <v>4827</v>
      </c>
      <c r="L649" s="11">
        <v>2</v>
      </c>
    </row>
    <row r="650" spans="1:12">
      <c r="A650" s="11" t="s">
        <v>5314</v>
      </c>
      <c r="D650" s="11" t="s">
        <v>206</v>
      </c>
      <c r="E650" s="19" t="s">
        <v>1238</v>
      </c>
      <c r="F650" s="10">
        <v>42036</v>
      </c>
      <c r="G650" s="10">
        <v>44228</v>
      </c>
      <c r="H650" s="11">
        <v>7</v>
      </c>
      <c r="I650" s="20" t="s">
        <v>205</v>
      </c>
      <c r="J650" s="11" t="s">
        <v>207</v>
      </c>
      <c r="K650" s="11" t="s">
        <v>4827</v>
      </c>
      <c r="L650" s="11">
        <v>2</v>
      </c>
    </row>
    <row r="651" spans="1:12">
      <c r="A651" s="11" t="s">
        <v>5315</v>
      </c>
      <c r="D651" s="11" t="s">
        <v>206</v>
      </c>
      <c r="E651" s="19" t="s">
        <v>1239</v>
      </c>
      <c r="F651" s="10">
        <v>42036</v>
      </c>
      <c r="G651" s="10">
        <v>44228</v>
      </c>
      <c r="H651" s="11">
        <v>7</v>
      </c>
      <c r="I651" s="20" t="s">
        <v>205</v>
      </c>
      <c r="J651" s="11" t="s">
        <v>207</v>
      </c>
      <c r="K651" s="11" t="s">
        <v>4827</v>
      </c>
      <c r="L651" s="11">
        <v>2</v>
      </c>
    </row>
    <row r="652" spans="1:12">
      <c r="A652" s="11" t="s">
        <v>5316</v>
      </c>
      <c r="D652" s="11" t="s">
        <v>206</v>
      </c>
      <c r="E652" s="19" t="s">
        <v>1240</v>
      </c>
      <c r="F652" s="10">
        <v>42036</v>
      </c>
      <c r="G652" s="10">
        <v>44228</v>
      </c>
      <c r="H652" s="11">
        <v>7</v>
      </c>
      <c r="I652" s="20" t="s">
        <v>205</v>
      </c>
      <c r="J652" s="11" t="s">
        <v>207</v>
      </c>
      <c r="K652" s="11" t="s">
        <v>4827</v>
      </c>
      <c r="L652" s="11">
        <v>2</v>
      </c>
    </row>
    <row r="653" spans="1:12">
      <c r="A653" s="11" t="s">
        <v>5317</v>
      </c>
      <c r="D653" s="11" t="s">
        <v>206</v>
      </c>
      <c r="E653" s="19" t="s">
        <v>1241</v>
      </c>
      <c r="F653" s="10">
        <v>42036</v>
      </c>
      <c r="G653" s="10">
        <v>44228</v>
      </c>
      <c r="H653" s="11">
        <v>7</v>
      </c>
      <c r="I653" s="20" t="s">
        <v>205</v>
      </c>
      <c r="J653" s="11" t="s">
        <v>207</v>
      </c>
      <c r="K653" s="11" t="s">
        <v>4827</v>
      </c>
      <c r="L653" s="11">
        <v>2</v>
      </c>
    </row>
    <row r="654" spans="1:12">
      <c r="A654" s="11" t="s">
        <v>5366</v>
      </c>
      <c r="D654" s="11" t="s">
        <v>206</v>
      </c>
      <c r="E654" s="19" t="s">
        <v>1242</v>
      </c>
      <c r="F654" s="10">
        <v>42036</v>
      </c>
      <c r="G654" s="10">
        <v>44228</v>
      </c>
      <c r="H654" s="11">
        <v>7</v>
      </c>
      <c r="I654" s="20" t="s">
        <v>205</v>
      </c>
      <c r="J654" s="11" t="s">
        <v>207</v>
      </c>
      <c r="K654" s="11" t="s">
        <v>4827</v>
      </c>
      <c r="L654" s="11">
        <v>2</v>
      </c>
    </row>
    <row r="655" spans="1:12">
      <c r="A655" s="11" t="s">
        <v>5367</v>
      </c>
      <c r="D655" s="11" t="s">
        <v>206</v>
      </c>
      <c r="E655" s="19" t="s">
        <v>1243</v>
      </c>
      <c r="F655" s="10">
        <v>42036</v>
      </c>
      <c r="G655" s="10">
        <v>44228</v>
      </c>
      <c r="H655" s="11">
        <v>7</v>
      </c>
      <c r="I655" s="20" t="s">
        <v>205</v>
      </c>
      <c r="J655" s="11" t="s">
        <v>207</v>
      </c>
      <c r="K655" s="11" t="s">
        <v>4827</v>
      </c>
      <c r="L655" s="11">
        <v>2</v>
      </c>
    </row>
    <row r="656" spans="1:12">
      <c r="A656" s="11" t="s">
        <v>5368</v>
      </c>
      <c r="D656" s="11" t="s">
        <v>206</v>
      </c>
      <c r="E656" s="19" t="s">
        <v>1244</v>
      </c>
      <c r="F656" s="10">
        <v>42036</v>
      </c>
      <c r="G656" s="10">
        <v>44228</v>
      </c>
      <c r="H656" s="11">
        <v>7</v>
      </c>
      <c r="I656" s="20" t="s">
        <v>205</v>
      </c>
      <c r="J656" s="11" t="s">
        <v>207</v>
      </c>
      <c r="K656" s="11" t="s">
        <v>4827</v>
      </c>
      <c r="L656" s="11">
        <v>2</v>
      </c>
    </row>
    <row r="657" spans="1:12">
      <c r="A657" s="11" t="s">
        <v>5369</v>
      </c>
      <c r="D657" s="11" t="s">
        <v>206</v>
      </c>
      <c r="E657" s="19" t="s">
        <v>1245</v>
      </c>
      <c r="F657" s="10">
        <v>42036</v>
      </c>
      <c r="G657" s="10">
        <v>44228</v>
      </c>
      <c r="H657" s="11">
        <v>7</v>
      </c>
      <c r="I657" s="20" t="s">
        <v>205</v>
      </c>
      <c r="J657" s="11" t="s">
        <v>207</v>
      </c>
      <c r="K657" s="11" t="s">
        <v>4827</v>
      </c>
      <c r="L657" s="11">
        <v>2</v>
      </c>
    </row>
    <row r="658" spans="1:12">
      <c r="A658" s="11" t="s">
        <v>5370</v>
      </c>
      <c r="D658" s="11" t="s">
        <v>206</v>
      </c>
      <c r="E658" s="19" t="s">
        <v>1246</v>
      </c>
      <c r="F658" s="10">
        <v>42036</v>
      </c>
      <c r="G658" s="10">
        <v>44228</v>
      </c>
      <c r="H658" s="11">
        <v>7</v>
      </c>
      <c r="I658" s="20" t="s">
        <v>205</v>
      </c>
      <c r="J658" s="11" t="s">
        <v>207</v>
      </c>
      <c r="K658" s="11" t="s">
        <v>4827</v>
      </c>
      <c r="L658" s="11">
        <v>2</v>
      </c>
    </row>
    <row r="659" spans="1:12">
      <c r="A659" s="11" t="s">
        <v>5371</v>
      </c>
      <c r="D659" s="11" t="s">
        <v>206</v>
      </c>
      <c r="E659" s="19" t="s">
        <v>1247</v>
      </c>
      <c r="F659" s="10">
        <v>42036</v>
      </c>
      <c r="G659" s="10">
        <v>44228</v>
      </c>
      <c r="H659" s="11">
        <v>7</v>
      </c>
      <c r="I659" s="20" t="s">
        <v>205</v>
      </c>
      <c r="J659" s="11" t="s">
        <v>207</v>
      </c>
      <c r="K659" s="11" t="s">
        <v>4827</v>
      </c>
      <c r="L659" s="11">
        <v>2</v>
      </c>
    </row>
    <row r="660" spans="1:12">
      <c r="A660" s="11" t="s">
        <v>998</v>
      </c>
      <c r="D660" s="11" t="s">
        <v>206</v>
      </c>
      <c r="E660" s="19" t="s">
        <v>1248</v>
      </c>
      <c r="F660" s="10">
        <v>42036</v>
      </c>
      <c r="G660" s="10">
        <v>44228</v>
      </c>
      <c r="H660" s="11">
        <v>7</v>
      </c>
      <c r="I660" s="20" t="s">
        <v>205</v>
      </c>
      <c r="J660" s="11" t="s">
        <v>207</v>
      </c>
      <c r="K660" s="11" t="s">
        <v>4827</v>
      </c>
      <c r="L660" s="11">
        <v>2</v>
      </c>
    </row>
    <row r="661" spans="1:12">
      <c r="A661" s="11" t="s">
        <v>999</v>
      </c>
      <c r="D661" s="11" t="s">
        <v>206</v>
      </c>
      <c r="E661" s="19" t="s">
        <v>1249</v>
      </c>
      <c r="F661" s="10">
        <v>42036</v>
      </c>
      <c r="G661" s="10">
        <v>44228</v>
      </c>
      <c r="H661" s="11">
        <v>7</v>
      </c>
      <c r="I661" s="20" t="s">
        <v>205</v>
      </c>
      <c r="J661" s="11" t="s">
        <v>207</v>
      </c>
      <c r="K661" s="11" t="s">
        <v>4827</v>
      </c>
      <c r="L661" s="11">
        <v>2</v>
      </c>
    </row>
    <row r="662" spans="1:12">
      <c r="A662" s="11" t="s">
        <v>1000</v>
      </c>
      <c r="D662" s="11" t="s">
        <v>206</v>
      </c>
      <c r="E662" s="19" t="s">
        <v>1250</v>
      </c>
      <c r="F662" s="10">
        <v>42036</v>
      </c>
      <c r="G662" s="10">
        <v>44228</v>
      </c>
      <c r="H662" s="11">
        <v>7</v>
      </c>
      <c r="I662" s="20" t="s">
        <v>205</v>
      </c>
      <c r="J662" s="11" t="s">
        <v>207</v>
      </c>
      <c r="K662" s="11" t="s">
        <v>4827</v>
      </c>
      <c r="L662" s="11">
        <v>2</v>
      </c>
    </row>
    <row r="663" spans="1:12">
      <c r="A663" s="11" t="s">
        <v>1001</v>
      </c>
      <c r="D663" s="11" t="s">
        <v>206</v>
      </c>
      <c r="E663" s="19" t="s">
        <v>1251</v>
      </c>
      <c r="F663" s="10">
        <v>42036</v>
      </c>
      <c r="G663" s="10">
        <v>44228</v>
      </c>
      <c r="H663" s="11">
        <v>7</v>
      </c>
      <c r="I663" s="20" t="s">
        <v>205</v>
      </c>
      <c r="J663" s="11" t="s">
        <v>207</v>
      </c>
      <c r="K663" s="11" t="s">
        <v>4827</v>
      </c>
      <c r="L663" s="11">
        <v>2</v>
      </c>
    </row>
    <row r="664" spans="1:12">
      <c r="A664" s="11" t="s">
        <v>1002</v>
      </c>
      <c r="D664" s="11" t="s">
        <v>206</v>
      </c>
      <c r="E664" s="19" t="s">
        <v>1252</v>
      </c>
      <c r="F664" s="10">
        <v>42036</v>
      </c>
      <c r="G664" s="10">
        <v>44228</v>
      </c>
      <c r="H664" s="11">
        <v>7</v>
      </c>
      <c r="I664" s="20" t="s">
        <v>205</v>
      </c>
      <c r="J664" s="11" t="s">
        <v>207</v>
      </c>
      <c r="K664" s="11" t="s">
        <v>4827</v>
      </c>
      <c r="L664" s="11">
        <v>2</v>
      </c>
    </row>
    <row r="665" spans="1:12">
      <c r="A665" s="11" t="s">
        <v>1003</v>
      </c>
      <c r="D665" s="11" t="s">
        <v>206</v>
      </c>
      <c r="E665" s="19" t="s">
        <v>1253</v>
      </c>
      <c r="F665" s="10">
        <v>42036</v>
      </c>
      <c r="G665" s="10">
        <v>44228</v>
      </c>
      <c r="H665" s="11">
        <v>7</v>
      </c>
      <c r="I665" s="20" t="s">
        <v>205</v>
      </c>
      <c r="J665" s="11" t="s">
        <v>207</v>
      </c>
      <c r="K665" s="11" t="s">
        <v>4827</v>
      </c>
      <c r="L665" s="11">
        <v>2</v>
      </c>
    </row>
    <row r="666" spans="1:12">
      <c r="A666" s="11" t="s">
        <v>1004</v>
      </c>
      <c r="D666" s="11" t="s">
        <v>206</v>
      </c>
      <c r="E666" s="19" t="s">
        <v>1254</v>
      </c>
      <c r="F666" s="10">
        <v>42036</v>
      </c>
      <c r="G666" s="10">
        <v>44228</v>
      </c>
      <c r="H666" s="11">
        <v>7</v>
      </c>
      <c r="I666" s="20" t="s">
        <v>205</v>
      </c>
      <c r="J666" s="11" t="s">
        <v>207</v>
      </c>
      <c r="K666" s="11" t="s">
        <v>4827</v>
      </c>
      <c r="L666" s="11">
        <v>2</v>
      </c>
    </row>
    <row r="667" spans="1:12">
      <c r="A667" s="11" t="s">
        <v>1005</v>
      </c>
      <c r="D667" s="11" t="s">
        <v>206</v>
      </c>
      <c r="E667" s="19" t="s">
        <v>1255</v>
      </c>
      <c r="F667" s="10">
        <v>42036</v>
      </c>
      <c r="G667" s="10">
        <v>44228</v>
      </c>
      <c r="H667" s="11">
        <v>7</v>
      </c>
      <c r="I667" s="20" t="s">
        <v>205</v>
      </c>
      <c r="J667" s="11" t="s">
        <v>207</v>
      </c>
      <c r="K667" s="11" t="s">
        <v>4827</v>
      </c>
      <c r="L667" s="11">
        <v>2</v>
      </c>
    </row>
    <row r="668" spans="1:12">
      <c r="A668" s="11" t="s">
        <v>1006</v>
      </c>
      <c r="D668" s="11" t="s">
        <v>206</v>
      </c>
      <c r="E668" s="19" t="s">
        <v>1256</v>
      </c>
      <c r="F668" s="10">
        <v>42036</v>
      </c>
      <c r="G668" s="10">
        <v>44228</v>
      </c>
      <c r="H668" s="11">
        <v>7</v>
      </c>
      <c r="I668" s="20" t="s">
        <v>205</v>
      </c>
      <c r="J668" s="11" t="s">
        <v>207</v>
      </c>
      <c r="K668" s="11" t="s">
        <v>4827</v>
      </c>
      <c r="L668" s="11">
        <v>2</v>
      </c>
    </row>
    <row r="669" spans="1:12">
      <c r="A669" s="11" t="s">
        <v>1007</v>
      </c>
      <c r="D669" s="11" t="s">
        <v>206</v>
      </c>
      <c r="E669" s="19" t="s">
        <v>1257</v>
      </c>
      <c r="F669" s="10">
        <v>42036</v>
      </c>
      <c r="G669" s="10">
        <v>44228</v>
      </c>
      <c r="H669" s="11">
        <v>7</v>
      </c>
      <c r="I669" s="20" t="s">
        <v>205</v>
      </c>
      <c r="J669" s="11" t="s">
        <v>207</v>
      </c>
      <c r="K669" s="11" t="s">
        <v>4827</v>
      </c>
      <c r="L669" s="11">
        <v>2</v>
      </c>
    </row>
    <row r="670" spans="1:12">
      <c r="A670" s="11" t="s">
        <v>1008</v>
      </c>
      <c r="D670" s="11" t="s">
        <v>206</v>
      </c>
      <c r="E670" s="19" t="s">
        <v>1258</v>
      </c>
      <c r="F670" s="10">
        <v>42036</v>
      </c>
      <c r="G670" s="10">
        <v>44228</v>
      </c>
      <c r="H670" s="11">
        <v>7</v>
      </c>
      <c r="I670" s="20" t="s">
        <v>205</v>
      </c>
      <c r="J670" s="11" t="s">
        <v>207</v>
      </c>
      <c r="K670" s="11" t="s">
        <v>4827</v>
      </c>
      <c r="L670" s="11">
        <v>2</v>
      </c>
    </row>
    <row r="671" spans="1:12">
      <c r="A671" s="11" t="s">
        <v>1009</v>
      </c>
      <c r="D671" s="11" t="s">
        <v>206</v>
      </c>
      <c r="E671" s="19" t="s">
        <v>1259</v>
      </c>
      <c r="F671" s="10">
        <v>42036</v>
      </c>
      <c r="G671" s="10">
        <v>44228</v>
      </c>
      <c r="H671" s="11">
        <v>7</v>
      </c>
      <c r="I671" s="20" t="s">
        <v>205</v>
      </c>
      <c r="J671" s="11" t="s">
        <v>207</v>
      </c>
      <c r="K671" s="11" t="s">
        <v>4827</v>
      </c>
      <c r="L671" s="11">
        <v>2</v>
      </c>
    </row>
    <row r="672" spans="1:12">
      <c r="A672" s="11" t="s">
        <v>1010</v>
      </c>
      <c r="D672" s="11" t="s">
        <v>206</v>
      </c>
      <c r="E672" s="19" t="s">
        <v>1260</v>
      </c>
      <c r="F672" s="10">
        <v>42036</v>
      </c>
      <c r="G672" s="10">
        <v>44228</v>
      </c>
      <c r="H672" s="11">
        <v>7</v>
      </c>
      <c r="I672" s="20" t="s">
        <v>205</v>
      </c>
      <c r="J672" s="11" t="s">
        <v>207</v>
      </c>
      <c r="K672" s="11" t="s">
        <v>4827</v>
      </c>
      <c r="L672" s="11">
        <v>2</v>
      </c>
    </row>
    <row r="673" spans="1:12">
      <c r="A673" s="11" t="s">
        <v>1011</v>
      </c>
      <c r="D673" s="11" t="s">
        <v>206</v>
      </c>
      <c r="E673" s="19" t="s">
        <v>1261</v>
      </c>
      <c r="F673" s="10">
        <v>42036</v>
      </c>
      <c r="G673" s="10">
        <v>44228</v>
      </c>
      <c r="H673" s="11">
        <v>7</v>
      </c>
      <c r="I673" s="20" t="s">
        <v>205</v>
      </c>
      <c r="J673" s="11" t="s">
        <v>207</v>
      </c>
      <c r="K673" s="11" t="s">
        <v>4827</v>
      </c>
      <c r="L673" s="11">
        <v>2</v>
      </c>
    </row>
    <row r="674" spans="1:12">
      <c r="A674" s="11" t="s">
        <v>1012</v>
      </c>
      <c r="D674" s="11" t="s">
        <v>206</v>
      </c>
      <c r="E674" s="19" t="s">
        <v>1262</v>
      </c>
      <c r="F674" s="10">
        <v>42036</v>
      </c>
      <c r="G674" s="10">
        <v>44228</v>
      </c>
      <c r="H674" s="11">
        <v>7</v>
      </c>
      <c r="I674" s="20" t="s">
        <v>205</v>
      </c>
      <c r="J674" s="11" t="s">
        <v>207</v>
      </c>
      <c r="K674" s="11" t="s">
        <v>4827</v>
      </c>
      <c r="L674" s="11">
        <v>2</v>
      </c>
    </row>
    <row r="675" spans="1:12">
      <c r="A675" s="11" t="s">
        <v>1013</v>
      </c>
      <c r="D675" s="11" t="s">
        <v>206</v>
      </c>
      <c r="E675" s="19" t="s">
        <v>1263</v>
      </c>
      <c r="F675" s="10">
        <v>42036</v>
      </c>
      <c r="G675" s="10">
        <v>44228</v>
      </c>
      <c r="H675" s="11">
        <v>7</v>
      </c>
      <c r="I675" s="20" t="s">
        <v>205</v>
      </c>
      <c r="J675" s="11" t="s">
        <v>207</v>
      </c>
      <c r="K675" s="11" t="s">
        <v>4827</v>
      </c>
      <c r="L675" s="11">
        <v>2</v>
      </c>
    </row>
    <row r="676" spans="1:12">
      <c r="A676" s="11" t="s">
        <v>1014</v>
      </c>
      <c r="D676" s="11" t="s">
        <v>206</v>
      </c>
      <c r="E676" s="19" t="s">
        <v>1264</v>
      </c>
      <c r="F676" s="10">
        <v>42036</v>
      </c>
      <c r="G676" s="10">
        <v>44228</v>
      </c>
      <c r="H676" s="11">
        <v>7</v>
      </c>
      <c r="I676" s="20" t="s">
        <v>205</v>
      </c>
      <c r="J676" s="11" t="s">
        <v>207</v>
      </c>
      <c r="K676" s="11" t="s">
        <v>4827</v>
      </c>
      <c r="L676" s="11">
        <v>2</v>
      </c>
    </row>
    <row r="677" spans="1:12">
      <c r="A677" s="11" t="s">
        <v>1015</v>
      </c>
      <c r="D677" s="11" t="s">
        <v>206</v>
      </c>
      <c r="E677" s="19" t="s">
        <v>1265</v>
      </c>
      <c r="F677" s="10">
        <v>42036</v>
      </c>
      <c r="G677" s="10">
        <v>44228</v>
      </c>
      <c r="H677" s="11">
        <v>7</v>
      </c>
      <c r="I677" s="20" t="s">
        <v>205</v>
      </c>
      <c r="J677" s="11" t="s">
        <v>207</v>
      </c>
      <c r="K677" s="11" t="s">
        <v>4827</v>
      </c>
      <c r="L677" s="11">
        <v>2</v>
      </c>
    </row>
    <row r="678" spans="1:12">
      <c r="A678" s="11" t="s">
        <v>1016</v>
      </c>
      <c r="D678" s="11" t="s">
        <v>206</v>
      </c>
      <c r="E678" s="19" t="s">
        <v>1266</v>
      </c>
      <c r="F678" s="10">
        <v>42036</v>
      </c>
      <c r="G678" s="10">
        <v>44228</v>
      </c>
      <c r="H678" s="11">
        <v>7</v>
      </c>
      <c r="I678" s="20" t="s">
        <v>205</v>
      </c>
      <c r="J678" s="11" t="s">
        <v>207</v>
      </c>
      <c r="K678" s="11" t="s">
        <v>4827</v>
      </c>
      <c r="L678" s="11">
        <v>2</v>
      </c>
    </row>
    <row r="679" spans="1:12">
      <c r="A679" s="11" t="s">
        <v>1017</v>
      </c>
      <c r="D679" s="11" t="s">
        <v>206</v>
      </c>
      <c r="E679" s="19" t="s">
        <v>1267</v>
      </c>
      <c r="F679" s="10">
        <v>42036</v>
      </c>
      <c r="G679" s="10">
        <v>44228</v>
      </c>
      <c r="H679" s="11">
        <v>7</v>
      </c>
      <c r="I679" s="20" t="s">
        <v>205</v>
      </c>
      <c r="J679" s="11" t="s">
        <v>207</v>
      </c>
      <c r="K679" s="11" t="s">
        <v>4827</v>
      </c>
      <c r="L679" s="11">
        <v>2</v>
      </c>
    </row>
    <row r="680" spans="1:12">
      <c r="A680" s="11" t="s">
        <v>1018</v>
      </c>
      <c r="D680" s="11" t="s">
        <v>206</v>
      </c>
      <c r="E680" s="19" t="s">
        <v>1268</v>
      </c>
      <c r="F680" s="10">
        <v>42036</v>
      </c>
      <c r="G680" s="10">
        <v>44228</v>
      </c>
      <c r="H680" s="11">
        <v>7</v>
      </c>
      <c r="I680" s="20" t="s">
        <v>205</v>
      </c>
      <c r="J680" s="11" t="s">
        <v>207</v>
      </c>
      <c r="K680" s="11" t="s">
        <v>4827</v>
      </c>
      <c r="L680" s="11">
        <v>2</v>
      </c>
    </row>
    <row r="681" spans="1:12">
      <c r="A681" s="11" t="s">
        <v>1019</v>
      </c>
      <c r="D681" s="11" t="s">
        <v>206</v>
      </c>
      <c r="E681" s="19" t="s">
        <v>1269</v>
      </c>
      <c r="F681" s="10">
        <v>42036</v>
      </c>
      <c r="G681" s="10">
        <v>44228</v>
      </c>
      <c r="H681" s="11">
        <v>7</v>
      </c>
      <c r="I681" s="20" t="s">
        <v>205</v>
      </c>
      <c r="J681" s="11" t="s">
        <v>207</v>
      </c>
      <c r="K681" s="11" t="s">
        <v>4827</v>
      </c>
      <c r="L681" s="11">
        <v>2</v>
      </c>
    </row>
    <row r="682" spans="1:12">
      <c r="A682" s="11" t="s">
        <v>1020</v>
      </c>
      <c r="D682" s="11" t="s">
        <v>206</v>
      </c>
      <c r="E682" s="19" t="s">
        <v>1270</v>
      </c>
      <c r="F682" s="10">
        <v>42036</v>
      </c>
      <c r="G682" s="10">
        <v>44228</v>
      </c>
      <c r="H682" s="11">
        <v>7</v>
      </c>
      <c r="I682" s="20" t="s">
        <v>205</v>
      </c>
      <c r="J682" s="11" t="s">
        <v>207</v>
      </c>
      <c r="K682" s="11" t="s">
        <v>4827</v>
      </c>
      <c r="L682" s="11">
        <v>2</v>
      </c>
    </row>
    <row r="683" spans="1:12">
      <c r="A683" s="11" t="s">
        <v>1021</v>
      </c>
      <c r="D683" s="11" t="s">
        <v>206</v>
      </c>
      <c r="E683" s="19" t="s">
        <v>1271</v>
      </c>
      <c r="F683" s="10">
        <v>42036</v>
      </c>
      <c r="G683" s="10">
        <v>44228</v>
      </c>
      <c r="H683" s="11">
        <v>7</v>
      </c>
      <c r="I683" s="20" t="s">
        <v>205</v>
      </c>
      <c r="J683" s="11" t="s">
        <v>207</v>
      </c>
      <c r="K683" s="11" t="s">
        <v>4827</v>
      </c>
      <c r="L683" s="11">
        <v>2</v>
      </c>
    </row>
    <row r="684" spans="1:12">
      <c r="A684" s="11" t="s">
        <v>1022</v>
      </c>
      <c r="D684" s="11" t="s">
        <v>206</v>
      </c>
      <c r="E684" s="19" t="s">
        <v>1272</v>
      </c>
      <c r="F684" s="10">
        <v>42036</v>
      </c>
      <c r="G684" s="10">
        <v>44228</v>
      </c>
      <c r="H684" s="11">
        <v>7</v>
      </c>
      <c r="I684" s="20" t="s">
        <v>205</v>
      </c>
      <c r="J684" s="11" t="s">
        <v>207</v>
      </c>
      <c r="K684" s="11" t="s">
        <v>4827</v>
      </c>
      <c r="L684" s="11">
        <v>2</v>
      </c>
    </row>
    <row r="685" spans="1:12">
      <c r="A685" s="11" t="s">
        <v>1023</v>
      </c>
      <c r="D685" s="11" t="s">
        <v>206</v>
      </c>
      <c r="E685" s="19" t="s">
        <v>1273</v>
      </c>
      <c r="F685" s="10">
        <v>42036</v>
      </c>
      <c r="G685" s="10">
        <v>44228</v>
      </c>
      <c r="H685" s="11">
        <v>7</v>
      </c>
      <c r="I685" s="20" t="s">
        <v>205</v>
      </c>
      <c r="J685" s="11" t="s">
        <v>207</v>
      </c>
      <c r="K685" s="11" t="s">
        <v>4827</v>
      </c>
      <c r="L685" s="11">
        <v>2</v>
      </c>
    </row>
    <row r="686" spans="1:12">
      <c r="A686" s="11" t="s">
        <v>1024</v>
      </c>
      <c r="D686" s="11" t="s">
        <v>206</v>
      </c>
      <c r="E686" s="19" t="s">
        <v>1274</v>
      </c>
      <c r="F686" s="10">
        <v>42036</v>
      </c>
      <c r="G686" s="10">
        <v>44228</v>
      </c>
      <c r="H686" s="11">
        <v>7</v>
      </c>
      <c r="I686" s="20" t="s">
        <v>205</v>
      </c>
      <c r="J686" s="11" t="s">
        <v>207</v>
      </c>
      <c r="K686" s="11" t="s">
        <v>4827</v>
      </c>
      <c r="L686" s="11">
        <v>2</v>
      </c>
    </row>
    <row r="687" spans="1:12">
      <c r="A687" s="11" t="s">
        <v>1025</v>
      </c>
      <c r="D687" s="11" t="s">
        <v>206</v>
      </c>
      <c r="E687" s="19" t="s">
        <v>1275</v>
      </c>
      <c r="F687" s="10">
        <v>42036</v>
      </c>
      <c r="G687" s="10">
        <v>44228</v>
      </c>
      <c r="H687" s="11">
        <v>7</v>
      </c>
      <c r="I687" s="20" t="s">
        <v>205</v>
      </c>
      <c r="J687" s="11" t="s">
        <v>207</v>
      </c>
      <c r="K687" s="11" t="s">
        <v>4827</v>
      </c>
      <c r="L687" s="11">
        <v>2</v>
      </c>
    </row>
    <row r="688" spans="1:12">
      <c r="A688" s="11" t="s">
        <v>1026</v>
      </c>
      <c r="D688" s="11" t="s">
        <v>206</v>
      </c>
      <c r="E688" s="19" t="s">
        <v>1276</v>
      </c>
      <c r="F688" s="10">
        <v>42036</v>
      </c>
      <c r="G688" s="10">
        <v>44228</v>
      </c>
      <c r="H688" s="11">
        <v>7</v>
      </c>
      <c r="I688" s="20" t="s">
        <v>205</v>
      </c>
      <c r="J688" s="11" t="s">
        <v>207</v>
      </c>
      <c r="K688" s="11" t="s">
        <v>4827</v>
      </c>
      <c r="L688" s="11">
        <v>2</v>
      </c>
    </row>
    <row r="689" spans="1:12">
      <c r="A689" s="11" t="s">
        <v>1027</v>
      </c>
      <c r="D689" s="11" t="s">
        <v>206</v>
      </c>
      <c r="E689" s="19" t="s">
        <v>1277</v>
      </c>
      <c r="F689" s="10">
        <v>42036</v>
      </c>
      <c r="G689" s="10">
        <v>44228</v>
      </c>
      <c r="H689" s="11">
        <v>7</v>
      </c>
      <c r="I689" s="20" t="s">
        <v>205</v>
      </c>
      <c r="J689" s="11" t="s">
        <v>207</v>
      </c>
      <c r="K689" s="11" t="s">
        <v>4827</v>
      </c>
      <c r="L689" s="11">
        <v>2</v>
      </c>
    </row>
    <row r="690" spans="1:12">
      <c r="A690" s="11" t="s">
        <v>1028</v>
      </c>
      <c r="D690" s="11" t="s">
        <v>206</v>
      </c>
      <c r="E690" s="19" t="s">
        <v>1278</v>
      </c>
      <c r="F690" s="10">
        <v>42036</v>
      </c>
      <c r="G690" s="10">
        <v>44228</v>
      </c>
      <c r="H690" s="11">
        <v>7</v>
      </c>
      <c r="I690" s="20" t="s">
        <v>205</v>
      </c>
      <c r="J690" s="11" t="s">
        <v>207</v>
      </c>
      <c r="K690" s="11" t="s">
        <v>4827</v>
      </c>
      <c r="L690" s="11">
        <v>2</v>
      </c>
    </row>
    <row r="691" spans="1:12">
      <c r="A691" s="11" t="s">
        <v>1029</v>
      </c>
      <c r="D691" s="11" t="s">
        <v>206</v>
      </c>
      <c r="E691" s="19" t="s">
        <v>1279</v>
      </c>
      <c r="F691" s="10">
        <v>42036</v>
      </c>
      <c r="G691" s="10">
        <v>44228</v>
      </c>
      <c r="H691" s="11">
        <v>7</v>
      </c>
      <c r="I691" s="20" t="s">
        <v>205</v>
      </c>
      <c r="J691" s="11" t="s">
        <v>207</v>
      </c>
      <c r="K691" s="11" t="s">
        <v>4827</v>
      </c>
      <c r="L691" s="11">
        <v>2</v>
      </c>
    </row>
    <row r="692" spans="1:12">
      <c r="A692" s="11" t="s">
        <v>1030</v>
      </c>
      <c r="D692" s="11" t="s">
        <v>206</v>
      </c>
      <c r="E692" s="19" t="s">
        <v>1280</v>
      </c>
      <c r="F692" s="10">
        <v>42036</v>
      </c>
      <c r="G692" s="10">
        <v>44228</v>
      </c>
      <c r="H692" s="11">
        <v>7</v>
      </c>
      <c r="I692" s="20" t="s">
        <v>205</v>
      </c>
      <c r="J692" s="11" t="s">
        <v>207</v>
      </c>
      <c r="K692" s="11" t="s">
        <v>4827</v>
      </c>
      <c r="L692" s="11">
        <v>2</v>
      </c>
    </row>
    <row r="693" spans="1:12">
      <c r="A693" s="11" t="s">
        <v>1031</v>
      </c>
      <c r="D693" s="11" t="s">
        <v>206</v>
      </c>
      <c r="E693" s="19" t="s">
        <v>1281</v>
      </c>
      <c r="F693" s="10">
        <v>42036</v>
      </c>
      <c r="G693" s="10">
        <v>44228</v>
      </c>
      <c r="H693" s="11">
        <v>7</v>
      </c>
      <c r="I693" s="20" t="s">
        <v>205</v>
      </c>
      <c r="J693" s="11" t="s">
        <v>207</v>
      </c>
      <c r="K693" s="11" t="s">
        <v>4827</v>
      </c>
      <c r="L693" s="11">
        <v>2</v>
      </c>
    </row>
    <row r="694" spans="1:12">
      <c r="A694" s="11" t="s">
        <v>1032</v>
      </c>
      <c r="D694" s="11" t="s">
        <v>206</v>
      </c>
      <c r="E694" s="19" t="s">
        <v>1282</v>
      </c>
      <c r="F694" s="10">
        <v>42036</v>
      </c>
      <c r="G694" s="10">
        <v>44228</v>
      </c>
      <c r="H694" s="11">
        <v>7</v>
      </c>
      <c r="I694" s="20" t="s">
        <v>205</v>
      </c>
      <c r="J694" s="11" t="s">
        <v>207</v>
      </c>
      <c r="K694" s="11" t="s">
        <v>4827</v>
      </c>
      <c r="L694" s="11">
        <v>2</v>
      </c>
    </row>
    <row r="695" spans="1:12">
      <c r="A695" s="11" t="s">
        <v>1033</v>
      </c>
      <c r="D695" s="11" t="s">
        <v>206</v>
      </c>
      <c r="E695" s="19" t="s">
        <v>1283</v>
      </c>
      <c r="F695" s="10">
        <v>42036</v>
      </c>
      <c r="G695" s="10">
        <v>44228</v>
      </c>
      <c r="H695" s="11">
        <v>7</v>
      </c>
      <c r="I695" s="20" t="s">
        <v>205</v>
      </c>
      <c r="J695" s="11" t="s">
        <v>207</v>
      </c>
      <c r="K695" s="11" t="s">
        <v>4827</v>
      </c>
      <c r="L695" s="11">
        <v>2</v>
      </c>
    </row>
    <row r="696" spans="1:12">
      <c r="A696" s="11" t="s">
        <v>1034</v>
      </c>
      <c r="D696" s="11" t="s">
        <v>206</v>
      </c>
      <c r="E696" s="19" t="s">
        <v>1284</v>
      </c>
      <c r="F696" s="10">
        <v>42036</v>
      </c>
      <c r="G696" s="10">
        <v>44228</v>
      </c>
      <c r="H696" s="11">
        <v>7</v>
      </c>
      <c r="I696" s="20" t="s">
        <v>205</v>
      </c>
      <c r="J696" s="11" t="s">
        <v>207</v>
      </c>
      <c r="K696" s="11" t="s">
        <v>4827</v>
      </c>
      <c r="L696" s="11">
        <v>2</v>
      </c>
    </row>
    <row r="697" spans="1:12">
      <c r="A697" s="11" t="s">
        <v>1035</v>
      </c>
      <c r="D697" s="11" t="s">
        <v>206</v>
      </c>
      <c r="E697" s="19" t="s">
        <v>1285</v>
      </c>
      <c r="F697" s="10">
        <v>42036</v>
      </c>
      <c r="G697" s="10">
        <v>44228</v>
      </c>
      <c r="H697" s="11">
        <v>7</v>
      </c>
      <c r="I697" s="20" t="s">
        <v>205</v>
      </c>
      <c r="J697" s="11" t="s">
        <v>207</v>
      </c>
      <c r="K697" s="11" t="s">
        <v>4827</v>
      </c>
      <c r="L697" s="11">
        <v>2</v>
      </c>
    </row>
    <row r="698" spans="1:12">
      <c r="A698" s="11" t="s">
        <v>1036</v>
      </c>
      <c r="D698" s="11" t="s">
        <v>206</v>
      </c>
      <c r="E698" s="19" t="s">
        <v>1286</v>
      </c>
      <c r="F698" s="10">
        <v>42036</v>
      </c>
      <c r="G698" s="10">
        <v>44228</v>
      </c>
      <c r="H698" s="11">
        <v>7</v>
      </c>
      <c r="I698" s="20" t="s">
        <v>205</v>
      </c>
      <c r="J698" s="11" t="s">
        <v>207</v>
      </c>
      <c r="K698" s="11" t="s">
        <v>4827</v>
      </c>
      <c r="L698" s="11">
        <v>2</v>
      </c>
    </row>
    <row r="699" spans="1:12">
      <c r="A699" s="11" t="s">
        <v>1037</v>
      </c>
      <c r="D699" s="11" t="s">
        <v>206</v>
      </c>
      <c r="E699" s="19" t="s">
        <v>1287</v>
      </c>
      <c r="F699" s="10">
        <v>42036</v>
      </c>
      <c r="G699" s="10">
        <v>44228</v>
      </c>
      <c r="H699" s="11">
        <v>7</v>
      </c>
      <c r="I699" s="20" t="s">
        <v>205</v>
      </c>
      <c r="J699" s="11" t="s">
        <v>207</v>
      </c>
      <c r="K699" s="11" t="s">
        <v>4827</v>
      </c>
      <c r="L699" s="11">
        <v>2</v>
      </c>
    </row>
    <row r="700" spans="1:12">
      <c r="A700" s="11" t="s">
        <v>1038</v>
      </c>
      <c r="D700" s="11" t="s">
        <v>206</v>
      </c>
      <c r="E700" s="19" t="s">
        <v>1288</v>
      </c>
      <c r="F700" s="10">
        <v>42036</v>
      </c>
      <c r="G700" s="10">
        <v>44228</v>
      </c>
      <c r="H700" s="11">
        <v>7</v>
      </c>
      <c r="I700" s="20" t="s">
        <v>205</v>
      </c>
      <c r="J700" s="11" t="s">
        <v>207</v>
      </c>
      <c r="K700" s="11" t="s">
        <v>4827</v>
      </c>
      <c r="L700" s="11">
        <v>2</v>
      </c>
    </row>
    <row r="701" spans="1:12">
      <c r="A701" s="11" t="s">
        <v>1039</v>
      </c>
      <c r="D701" s="11" t="s">
        <v>206</v>
      </c>
      <c r="E701" s="19" t="s">
        <v>1289</v>
      </c>
      <c r="F701" s="10">
        <v>42036</v>
      </c>
      <c r="G701" s="10">
        <v>44228</v>
      </c>
      <c r="H701" s="11">
        <v>7</v>
      </c>
      <c r="I701" s="20" t="s">
        <v>205</v>
      </c>
      <c r="J701" s="11" t="s">
        <v>207</v>
      </c>
      <c r="K701" s="11" t="s">
        <v>4827</v>
      </c>
      <c r="L701" s="11">
        <v>2</v>
      </c>
    </row>
    <row r="702" spans="1:12">
      <c r="A702" s="11" t="s">
        <v>1040</v>
      </c>
      <c r="D702" s="11" t="s">
        <v>206</v>
      </c>
      <c r="E702" s="19" t="s">
        <v>1290</v>
      </c>
      <c r="F702" s="10">
        <v>42036</v>
      </c>
      <c r="G702" s="10">
        <v>44228</v>
      </c>
      <c r="H702" s="11">
        <v>7</v>
      </c>
      <c r="I702" s="20" t="s">
        <v>205</v>
      </c>
      <c r="J702" s="11" t="s">
        <v>207</v>
      </c>
      <c r="K702" s="11" t="s">
        <v>4827</v>
      </c>
      <c r="L702" s="11">
        <v>2</v>
      </c>
    </row>
    <row r="703" spans="1:12">
      <c r="A703" s="11" t="s">
        <v>1041</v>
      </c>
      <c r="D703" s="11" t="s">
        <v>206</v>
      </c>
      <c r="E703" s="19" t="s">
        <v>1291</v>
      </c>
      <c r="F703" s="10">
        <v>42036</v>
      </c>
      <c r="G703" s="10">
        <v>44228</v>
      </c>
      <c r="H703" s="11">
        <v>7</v>
      </c>
      <c r="I703" s="20" t="s">
        <v>205</v>
      </c>
      <c r="J703" s="11" t="s">
        <v>207</v>
      </c>
      <c r="K703" s="11" t="s">
        <v>4827</v>
      </c>
      <c r="L703" s="11">
        <v>2</v>
      </c>
    </row>
    <row r="704" spans="1:12">
      <c r="A704" s="11" t="s">
        <v>1042</v>
      </c>
      <c r="D704" s="11" t="s">
        <v>206</v>
      </c>
      <c r="E704" s="19" t="s">
        <v>1292</v>
      </c>
      <c r="F704" s="10">
        <v>42036</v>
      </c>
      <c r="G704" s="10">
        <v>44228</v>
      </c>
      <c r="H704" s="11">
        <v>7</v>
      </c>
      <c r="I704" s="20" t="s">
        <v>205</v>
      </c>
      <c r="J704" s="11" t="s">
        <v>207</v>
      </c>
      <c r="K704" s="11" t="s">
        <v>4827</v>
      </c>
      <c r="L704" s="11">
        <v>2</v>
      </c>
    </row>
    <row r="705" spans="1:12">
      <c r="A705" s="11" t="s">
        <v>1043</v>
      </c>
      <c r="D705" s="11" t="s">
        <v>206</v>
      </c>
      <c r="E705" s="19" t="s">
        <v>1293</v>
      </c>
      <c r="F705" s="10">
        <v>42036</v>
      </c>
      <c r="G705" s="10">
        <v>44228</v>
      </c>
      <c r="H705" s="11">
        <v>7</v>
      </c>
      <c r="I705" s="20" t="s">
        <v>205</v>
      </c>
      <c r="J705" s="11" t="s">
        <v>207</v>
      </c>
      <c r="K705" s="11" t="s">
        <v>4827</v>
      </c>
      <c r="L705" s="11">
        <v>2</v>
      </c>
    </row>
    <row r="706" spans="1:12">
      <c r="A706" s="11" t="s">
        <v>1044</v>
      </c>
      <c r="D706" s="11" t="s">
        <v>206</v>
      </c>
      <c r="E706" s="19" t="s">
        <v>1294</v>
      </c>
      <c r="F706" s="10">
        <v>42036</v>
      </c>
      <c r="G706" s="10">
        <v>44228</v>
      </c>
      <c r="H706" s="11">
        <v>7</v>
      </c>
      <c r="I706" s="20" t="s">
        <v>205</v>
      </c>
      <c r="J706" s="11" t="s">
        <v>207</v>
      </c>
      <c r="K706" s="11" t="s">
        <v>4827</v>
      </c>
      <c r="L706" s="11">
        <v>2</v>
      </c>
    </row>
    <row r="707" spans="1:12">
      <c r="A707" s="11" t="s">
        <v>1045</v>
      </c>
      <c r="D707" s="11" t="s">
        <v>206</v>
      </c>
      <c r="E707" s="19" t="s">
        <v>1295</v>
      </c>
      <c r="F707" s="10">
        <v>42036</v>
      </c>
      <c r="G707" s="10">
        <v>44228</v>
      </c>
      <c r="H707" s="11">
        <v>7</v>
      </c>
      <c r="I707" s="20" t="s">
        <v>205</v>
      </c>
      <c r="J707" s="11" t="s">
        <v>207</v>
      </c>
      <c r="K707" s="11" t="s">
        <v>4827</v>
      </c>
      <c r="L707" s="11">
        <v>2</v>
      </c>
    </row>
    <row r="708" spans="1:12">
      <c r="A708" s="11" t="s">
        <v>1046</v>
      </c>
      <c r="D708" s="11" t="s">
        <v>206</v>
      </c>
      <c r="E708" s="19" t="s">
        <v>1296</v>
      </c>
      <c r="F708" s="10">
        <v>42036</v>
      </c>
      <c r="G708" s="10">
        <v>44228</v>
      </c>
      <c r="H708" s="11">
        <v>7</v>
      </c>
      <c r="I708" s="20" t="s">
        <v>205</v>
      </c>
      <c r="J708" s="11" t="s">
        <v>207</v>
      </c>
      <c r="K708" s="11" t="s">
        <v>4827</v>
      </c>
      <c r="L708" s="11">
        <v>2</v>
      </c>
    </row>
    <row r="709" spans="1:12">
      <c r="A709" s="11" t="s">
        <v>1047</v>
      </c>
      <c r="D709" s="11" t="s">
        <v>206</v>
      </c>
      <c r="E709" s="19" t="s">
        <v>1297</v>
      </c>
      <c r="F709" s="10">
        <v>42036</v>
      </c>
      <c r="G709" s="10">
        <v>44228</v>
      </c>
      <c r="H709" s="11">
        <v>7</v>
      </c>
      <c r="I709" s="20" t="s">
        <v>205</v>
      </c>
      <c r="J709" s="11" t="s">
        <v>207</v>
      </c>
      <c r="K709" s="11" t="s">
        <v>4827</v>
      </c>
      <c r="L709" s="11">
        <v>2</v>
      </c>
    </row>
    <row r="710" spans="1:12">
      <c r="A710" s="11" t="s">
        <v>1048</v>
      </c>
      <c r="D710" s="11" t="s">
        <v>206</v>
      </c>
      <c r="E710" s="19" t="s">
        <v>1298</v>
      </c>
      <c r="F710" s="10">
        <v>42036</v>
      </c>
      <c r="G710" s="10">
        <v>44228</v>
      </c>
      <c r="H710" s="11">
        <v>7</v>
      </c>
      <c r="I710" s="20" t="s">
        <v>205</v>
      </c>
      <c r="J710" s="11" t="s">
        <v>207</v>
      </c>
      <c r="K710" s="11" t="s">
        <v>4827</v>
      </c>
      <c r="L710" s="11">
        <v>2</v>
      </c>
    </row>
    <row r="711" spans="1:12">
      <c r="A711" s="11" t="s">
        <v>1049</v>
      </c>
      <c r="D711" s="11" t="s">
        <v>206</v>
      </c>
      <c r="E711" s="19" t="s">
        <v>1299</v>
      </c>
      <c r="F711" s="10">
        <v>42036</v>
      </c>
      <c r="G711" s="10">
        <v>44228</v>
      </c>
      <c r="H711" s="11">
        <v>7</v>
      </c>
      <c r="I711" s="20" t="s">
        <v>205</v>
      </c>
      <c r="J711" s="11" t="s">
        <v>207</v>
      </c>
      <c r="K711" s="11" t="s">
        <v>4827</v>
      </c>
      <c r="L711" s="11">
        <v>2</v>
      </c>
    </row>
    <row r="712" spans="1:12">
      <c r="A712" s="11" t="s">
        <v>1050</v>
      </c>
      <c r="D712" s="11" t="s">
        <v>206</v>
      </c>
      <c r="E712" s="19" t="s">
        <v>1300</v>
      </c>
      <c r="F712" s="10">
        <v>42036</v>
      </c>
      <c r="G712" s="10">
        <v>44228</v>
      </c>
      <c r="H712" s="11">
        <v>7</v>
      </c>
      <c r="I712" s="20" t="s">
        <v>205</v>
      </c>
      <c r="J712" s="11" t="s">
        <v>207</v>
      </c>
      <c r="K712" s="11" t="s">
        <v>4827</v>
      </c>
      <c r="L712" s="11">
        <v>2</v>
      </c>
    </row>
    <row r="713" spans="1:12">
      <c r="A713" s="11" t="s">
        <v>1051</v>
      </c>
      <c r="D713" s="11" t="s">
        <v>206</v>
      </c>
      <c r="E713" s="19" t="s">
        <v>1301</v>
      </c>
      <c r="F713" s="10">
        <v>42036</v>
      </c>
      <c r="G713" s="10">
        <v>44228</v>
      </c>
      <c r="H713" s="11">
        <v>7</v>
      </c>
      <c r="I713" s="20" t="s">
        <v>205</v>
      </c>
      <c r="J713" s="11" t="s">
        <v>207</v>
      </c>
      <c r="K713" s="11" t="s">
        <v>4827</v>
      </c>
      <c r="L713" s="11">
        <v>2</v>
      </c>
    </row>
    <row r="714" spans="1:12">
      <c r="A714" s="11" t="s">
        <v>1052</v>
      </c>
      <c r="D714" s="11" t="s">
        <v>206</v>
      </c>
      <c r="E714" s="19" t="s">
        <v>1302</v>
      </c>
      <c r="F714" s="10">
        <v>42036</v>
      </c>
      <c r="G714" s="10">
        <v>44228</v>
      </c>
      <c r="H714" s="11">
        <v>7</v>
      </c>
      <c r="I714" s="20" t="s">
        <v>205</v>
      </c>
      <c r="J714" s="11" t="s">
        <v>207</v>
      </c>
      <c r="K714" s="11" t="s">
        <v>4827</v>
      </c>
      <c r="L714" s="11">
        <v>2</v>
      </c>
    </row>
    <row r="715" spans="1:12">
      <c r="A715" s="11" t="s">
        <v>1053</v>
      </c>
      <c r="D715" s="11" t="s">
        <v>206</v>
      </c>
      <c r="E715" s="19" t="s">
        <v>1303</v>
      </c>
      <c r="F715" s="10">
        <v>42036</v>
      </c>
      <c r="G715" s="10">
        <v>44228</v>
      </c>
      <c r="H715" s="11">
        <v>7</v>
      </c>
      <c r="I715" s="20" t="s">
        <v>205</v>
      </c>
      <c r="J715" s="11" t="s">
        <v>207</v>
      </c>
      <c r="K715" s="11" t="s">
        <v>4827</v>
      </c>
      <c r="L715" s="11">
        <v>2</v>
      </c>
    </row>
    <row r="716" spans="1:12">
      <c r="A716" s="11" t="s">
        <v>1054</v>
      </c>
      <c r="D716" s="11" t="s">
        <v>206</v>
      </c>
      <c r="E716" s="19" t="s">
        <v>1304</v>
      </c>
      <c r="F716" s="10">
        <v>42036</v>
      </c>
      <c r="G716" s="10">
        <v>44228</v>
      </c>
      <c r="H716" s="11">
        <v>7</v>
      </c>
      <c r="I716" s="20" t="s">
        <v>205</v>
      </c>
      <c r="J716" s="11" t="s">
        <v>207</v>
      </c>
      <c r="K716" s="11" t="s">
        <v>4827</v>
      </c>
      <c r="L716" s="11">
        <v>2</v>
      </c>
    </row>
    <row r="717" spans="1:12">
      <c r="A717" s="11" t="s">
        <v>1055</v>
      </c>
      <c r="D717" s="11" t="s">
        <v>206</v>
      </c>
      <c r="E717" s="19" t="s">
        <v>1305</v>
      </c>
      <c r="F717" s="10">
        <v>42036</v>
      </c>
      <c r="G717" s="10">
        <v>44228</v>
      </c>
      <c r="H717" s="11">
        <v>7</v>
      </c>
      <c r="I717" s="20" t="s">
        <v>205</v>
      </c>
      <c r="J717" s="11" t="s">
        <v>207</v>
      </c>
      <c r="K717" s="11" t="s">
        <v>4827</v>
      </c>
      <c r="L717" s="11">
        <v>2</v>
      </c>
    </row>
    <row r="718" spans="1:12">
      <c r="A718" s="11" t="s">
        <v>1056</v>
      </c>
      <c r="D718" s="11" t="s">
        <v>206</v>
      </c>
      <c r="E718" s="19" t="s">
        <v>1306</v>
      </c>
      <c r="F718" s="10">
        <v>42036</v>
      </c>
      <c r="G718" s="10">
        <v>44228</v>
      </c>
      <c r="H718" s="11">
        <v>7</v>
      </c>
      <c r="I718" s="20" t="s">
        <v>205</v>
      </c>
      <c r="J718" s="11" t="s">
        <v>207</v>
      </c>
      <c r="K718" s="11" t="s">
        <v>4827</v>
      </c>
      <c r="L718" s="11">
        <v>2</v>
      </c>
    </row>
    <row r="719" spans="1:12">
      <c r="A719" s="11" t="s">
        <v>1057</v>
      </c>
      <c r="D719" s="11" t="s">
        <v>206</v>
      </c>
      <c r="E719" s="19" t="s">
        <v>1307</v>
      </c>
      <c r="F719" s="10">
        <v>42036</v>
      </c>
      <c r="G719" s="10">
        <v>44228</v>
      </c>
      <c r="H719" s="11">
        <v>7</v>
      </c>
      <c r="I719" s="20" t="s">
        <v>205</v>
      </c>
      <c r="J719" s="11" t="s">
        <v>207</v>
      </c>
      <c r="K719" s="11" t="s">
        <v>4827</v>
      </c>
      <c r="L719" s="11">
        <v>2</v>
      </c>
    </row>
    <row r="720" spans="1:12">
      <c r="A720" s="11" t="s">
        <v>1058</v>
      </c>
      <c r="D720" s="11" t="s">
        <v>206</v>
      </c>
      <c r="E720" s="19" t="s">
        <v>1308</v>
      </c>
      <c r="F720" s="10">
        <v>42036</v>
      </c>
      <c r="G720" s="10">
        <v>44228</v>
      </c>
      <c r="H720" s="11">
        <v>7</v>
      </c>
      <c r="I720" s="20" t="s">
        <v>205</v>
      </c>
      <c r="J720" s="11" t="s">
        <v>207</v>
      </c>
      <c r="K720" s="11" t="s">
        <v>4827</v>
      </c>
      <c r="L720" s="11">
        <v>2</v>
      </c>
    </row>
    <row r="721" spans="1:12">
      <c r="A721" s="11" t="s">
        <v>1059</v>
      </c>
      <c r="D721" s="11" t="s">
        <v>206</v>
      </c>
      <c r="E721" s="19" t="s">
        <v>1309</v>
      </c>
      <c r="F721" s="10">
        <v>42036</v>
      </c>
      <c r="G721" s="10">
        <v>44228</v>
      </c>
      <c r="H721" s="11">
        <v>7</v>
      </c>
      <c r="I721" s="20" t="s">
        <v>205</v>
      </c>
      <c r="J721" s="11" t="s">
        <v>207</v>
      </c>
      <c r="K721" s="11" t="s">
        <v>4827</v>
      </c>
      <c r="L721" s="11">
        <v>2</v>
      </c>
    </row>
    <row r="722" spans="1:12">
      <c r="A722" s="11" t="s">
        <v>1060</v>
      </c>
      <c r="D722" s="11" t="s">
        <v>206</v>
      </c>
      <c r="E722" s="19" t="s">
        <v>1310</v>
      </c>
      <c r="F722" s="10">
        <v>42036</v>
      </c>
      <c r="G722" s="10">
        <v>44228</v>
      </c>
      <c r="H722" s="11">
        <v>7</v>
      </c>
      <c r="I722" s="20" t="s">
        <v>205</v>
      </c>
      <c r="J722" s="11" t="s">
        <v>207</v>
      </c>
      <c r="K722" s="11" t="s">
        <v>4827</v>
      </c>
      <c r="L722" s="11">
        <v>2</v>
      </c>
    </row>
    <row r="723" spans="1:12">
      <c r="A723" s="11" t="s">
        <v>1061</v>
      </c>
      <c r="D723" s="11" t="s">
        <v>206</v>
      </c>
      <c r="E723" s="19" t="s">
        <v>1311</v>
      </c>
      <c r="F723" s="10">
        <v>42036</v>
      </c>
      <c r="G723" s="10">
        <v>44228</v>
      </c>
      <c r="H723" s="11">
        <v>7</v>
      </c>
      <c r="I723" s="20" t="s">
        <v>205</v>
      </c>
      <c r="J723" s="11" t="s">
        <v>207</v>
      </c>
      <c r="K723" s="11" t="s">
        <v>4827</v>
      </c>
      <c r="L723" s="11">
        <v>2</v>
      </c>
    </row>
    <row r="724" spans="1:12">
      <c r="A724" s="11" t="s">
        <v>1062</v>
      </c>
      <c r="D724" s="11" t="s">
        <v>206</v>
      </c>
      <c r="E724" s="19" t="s">
        <v>1312</v>
      </c>
      <c r="F724" s="10">
        <v>42036</v>
      </c>
      <c r="G724" s="10">
        <v>44228</v>
      </c>
      <c r="H724" s="11">
        <v>7</v>
      </c>
      <c r="I724" s="20" t="s">
        <v>205</v>
      </c>
      <c r="J724" s="11" t="s">
        <v>207</v>
      </c>
      <c r="K724" s="11" t="s">
        <v>4827</v>
      </c>
      <c r="L724" s="11">
        <v>2</v>
      </c>
    </row>
    <row r="725" spans="1:12">
      <c r="A725" s="11" t="s">
        <v>1063</v>
      </c>
      <c r="D725" s="11" t="s">
        <v>206</v>
      </c>
      <c r="E725" s="19" t="s">
        <v>1313</v>
      </c>
      <c r="F725" s="10">
        <v>42036</v>
      </c>
      <c r="G725" s="10">
        <v>44228</v>
      </c>
      <c r="H725" s="11">
        <v>7</v>
      </c>
      <c r="I725" s="20" t="s">
        <v>205</v>
      </c>
      <c r="J725" s="11" t="s">
        <v>207</v>
      </c>
      <c r="K725" s="11" t="s">
        <v>4827</v>
      </c>
      <c r="L725" s="11">
        <v>2</v>
      </c>
    </row>
    <row r="726" spans="1:12">
      <c r="A726" s="11" t="s">
        <v>1064</v>
      </c>
      <c r="D726" s="11" t="s">
        <v>206</v>
      </c>
      <c r="E726" s="19" t="s">
        <v>1314</v>
      </c>
      <c r="F726" s="10">
        <v>42036</v>
      </c>
      <c r="G726" s="10">
        <v>44228</v>
      </c>
      <c r="H726" s="11">
        <v>7</v>
      </c>
      <c r="I726" s="20" t="s">
        <v>205</v>
      </c>
      <c r="J726" s="11" t="s">
        <v>207</v>
      </c>
      <c r="K726" s="11" t="s">
        <v>4827</v>
      </c>
      <c r="L726" s="11">
        <v>2</v>
      </c>
    </row>
    <row r="727" spans="1:12">
      <c r="A727" s="11" t="s">
        <v>1065</v>
      </c>
      <c r="D727" s="11" t="s">
        <v>206</v>
      </c>
      <c r="E727" s="19" t="s">
        <v>1315</v>
      </c>
      <c r="F727" s="10">
        <v>42036</v>
      </c>
      <c r="G727" s="10">
        <v>44228</v>
      </c>
      <c r="H727" s="11">
        <v>7</v>
      </c>
      <c r="I727" s="20" t="s">
        <v>205</v>
      </c>
      <c r="J727" s="11" t="s">
        <v>207</v>
      </c>
      <c r="K727" s="11" t="s">
        <v>4827</v>
      </c>
      <c r="L727" s="11">
        <v>2</v>
      </c>
    </row>
    <row r="728" spans="1:12">
      <c r="A728" s="11" t="s">
        <v>1066</v>
      </c>
      <c r="D728" s="11" t="s">
        <v>206</v>
      </c>
      <c r="E728" s="19" t="s">
        <v>1316</v>
      </c>
      <c r="F728" s="10">
        <v>42036</v>
      </c>
      <c r="G728" s="10">
        <v>44228</v>
      </c>
      <c r="H728" s="11">
        <v>7</v>
      </c>
      <c r="I728" s="20" t="s">
        <v>205</v>
      </c>
      <c r="J728" s="11" t="s">
        <v>207</v>
      </c>
      <c r="K728" s="11" t="s">
        <v>4827</v>
      </c>
      <c r="L728" s="11">
        <v>2</v>
      </c>
    </row>
    <row r="729" spans="1:12">
      <c r="A729" s="11" t="s">
        <v>1067</v>
      </c>
      <c r="D729" s="11" t="s">
        <v>206</v>
      </c>
      <c r="E729" s="19" t="s">
        <v>1317</v>
      </c>
      <c r="F729" s="10">
        <v>42036</v>
      </c>
      <c r="G729" s="10">
        <v>44228</v>
      </c>
      <c r="H729" s="11">
        <v>7</v>
      </c>
      <c r="I729" s="20" t="s">
        <v>205</v>
      </c>
      <c r="J729" s="11" t="s">
        <v>207</v>
      </c>
      <c r="K729" s="11" t="s">
        <v>4827</v>
      </c>
      <c r="L729" s="11">
        <v>2</v>
      </c>
    </row>
    <row r="730" spans="1:12">
      <c r="A730" s="11" t="s">
        <v>1068</v>
      </c>
      <c r="D730" s="11" t="s">
        <v>206</v>
      </c>
      <c r="E730" s="19" t="s">
        <v>1318</v>
      </c>
      <c r="F730" s="10">
        <v>42036</v>
      </c>
      <c r="G730" s="10">
        <v>44228</v>
      </c>
      <c r="H730" s="11">
        <v>7</v>
      </c>
      <c r="I730" s="20" t="s">
        <v>205</v>
      </c>
      <c r="J730" s="11" t="s">
        <v>207</v>
      </c>
      <c r="K730" s="11" t="s">
        <v>4827</v>
      </c>
      <c r="L730" s="11">
        <v>2</v>
      </c>
    </row>
    <row r="731" spans="1:12">
      <c r="A731" s="11" t="s">
        <v>1069</v>
      </c>
      <c r="D731" s="11" t="s">
        <v>206</v>
      </c>
      <c r="E731" s="19" t="s">
        <v>1319</v>
      </c>
      <c r="F731" s="10">
        <v>42036</v>
      </c>
      <c r="G731" s="10">
        <v>44228</v>
      </c>
      <c r="H731" s="11">
        <v>7</v>
      </c>
      <c r="I731" s="20" t="s">
        <v>205</v>
      </c>
      <c r="J731" s="11" t="s">
        <v>207</v>
      </c>
      <c r="K731" s="11" t="s">
        <v>4827</v>
      </c>
      <c r="L731" s="11">
        <v>2</v>
      </c>
    </row>
    <row r="732" spans="1:12">
      <c r="A732" s="11" t="s">
        <v>1070</v>
      </c>
      <c r="D732" s="11" t="s">
        <v>206</v>
      </c>
      <c r="E732" s="19" t="s">
        <v>1320</v>
      </c>
      <c r="F732" s="10">
        <v>42036</v>
      </c>
      <c r="G732" s="10">
        <v>44228</v>
      </c>
      <c r="H732" s="11">
        <v>7</v>
      </c>
      <c r="I732" s="20" t="s">
        <v>205</v>
      </c>
      <c r="J732" s="11" t="s">
        <v>207</v>
      </c>
      <c r="K732" s="11" t="s">
        <v>4827</v>
      </c>
      <c r="L732" s="11">
        <v>2</v>
      </c>
    </row>
    <row r="733" spans="1:12">
      <c r="A733" s="11" t="s">
        <v>1071</v>
      </c>
      <c r="D733" s="11" t="s">
        <v>206</v>
      </c>
      <c r="E733" s="19" t="s">
        <v>1321</v>
      </c>
      <c r="F733" s="10">
        <v>42036</v>
      </c>
      <c r="G733" s="10">
        <v>44228</v>
      </c>
      <c r="H733" s="11">
        <v>7</v>
      </c>
      <c r="I733" s="20" t="s">
        <v>205</v>
      </c>
      <c r="J733" s="11" t="s">
        <v>207</v>
      </c>
      <c r="K733" s="11" t="s">
        <v>4827</v>
      </c>
      <c r="L733" s="11">
        <v>2</v>
      </c>
    </row>
    <row r="734" spans="1:12">
      <c r="A734" s="11" t="s">
        <v>1072</v>
      </c>
      <c r="D734" s="11" t="s">
        <v>206</v>
      </c>
      <c r="E734" s="19" t="s">
        <v>1322</v>
      </c>
      <c r="F734" s="10">
        <v>42036</v>
      </c>
      <c r="G734" s="10">
        <v>44228</v>
      </c>
      <c r="H734" s="11">
        <v>7</v>
      </c>
      <c r="I734" s="20" t="s">
        <v>205</v>
      </c>
      <c r="J734" s="11" t="s">
        <v>207</v>
      </c>
      <c r="K734" s="11" t="s">
        <v>4827</v>
      </c>
      <c r="L734" s="11">
        <v>2</v>
      </c>
    </row>
    <row r="735" spans="1:12">
      <c r="A735" s="11" t="s">
        <v>1073</v>
      </c>
      <c r="D735" s="11" t="s">
        <v>206</v>
      </c>
      <c r="E735" s="19" t="s">
        <v>1323</v>
      </c>
      <c r="F735" s="10">
        <v>42036</v>
      </c>
      <c r="G735" s="10">
        <v>44228</v>
      </c>
      <c r="H735" s="11">
        <v>7</v>
      </c>
      <c r="I735" s="20" t="s">
        <v>205</v>
      </c>
      <c r="J735" s="11" t="s">
        <v>207</v>
      </c>
      <c r="K735" s="11" t="s">
        <v>4827</v>
      </c>
      <c r="L735" s="11">
        <v>2</v>
      </c>
    </row>
    <row r="736" spans="1:12">
      <c r="A736" s="11" t="s">
        <v>1074</v>
      </c>
      <c r="D736" s="11" t="s">
        <v>206</v>
      </c>
      <c r="E736" s="19" t="s">
        <v>1324</v>
      </c>
      <c r="F736" s="10">
        <v>42036</v>
      </c>
      <c r="G736" s="10">
        <v>44228</v>
      </c>
      <c r="H736" s="11">
        <v>7</v>
      </c>
      <c r="I736" s="20" t="s">
        <v>205</v>
      </c>
      <c r="J736" s="11" t="s">
        <v>207</v>
      </c>
      <c r="K736" s="11" t="s">
        <v>4827</v>
      </c>
      <c r="L736" s="11">
        <v>2</v>
      </c>
    </row>
    <row r="737" spans="1:12">
      <c r="A737" s="11" t="s">
        <v>1075</v>
      </c>
      <c r="D737" s="11" t="s">
        <v>206</v>
      </c>
      <c r="E737" s="19" t="s">
        <v>1325</v>
      </c>
      <c r="F737" s="10">
        <v>42036</v>
      </c>
      <c r="G737" s="10">
        <v>44228</v>
      </c>
      <c r="H737" s="11">
        <v>7</v>
      </c>
      <c r="I737" s="20" t="s">
        <v>205</v>
      </c>
      <c r="J737" s="11" t="s">
        <v>207</v>
      </c>
      <c r="K737" s="11" t="s">
        <v>4827</v>
      </c>
      <c r="L737" s="11">
        <v>2</v>
      </c>
    </row>
    <row r="738" spans="1:12">
      <c r="A738" s="11" t="s">
        <v>1076</v>
      </c>
      <c r="D738" s="11" t="s">
        <v>206</v>
      </c>
      <c r="E738" s="19" t="s">
        <v>1326</v>
      </c>
      <c r="F738" s="10">
        <v>42036</v>
      </c>
      <c r="G738" s="10">
        <v>44228</v>
      </c>
      <c r="H738" s="11">
        <v>7</v>
      </c>
      <c r="I738" s="20" t="s">
        <v>205</v>
      </c>
      <c r="J738" s="11" t="s">
        <v>207</v>
      </c>
      <c r="K738" s="11" t="s">
        <v>4827</v>
      </c>
      <c r="L738" s="11">
        <v>2</v>
      </c>
    </row>
    <row r="739" spans="1:12">
      <c r="A739" s="11" t="s">
        <v>1077</v>
      </c>
      <c r="D739" s="11" t="s">
        <v>206</v>
      </c>
      <c r="E739" s="19" t="s">
        <v>1327</v>
      </c>
      <c r="F739" s="10">
        <v>42036</v>
      </c>
      <c r="G739" s="10">
        <v>44228</v>
      </c>
      <c r="H739" s="11">
        <v>7</v>
      </c>
      <c r="I739" s="20" t="s">
        <v>205</v>
      </c>
      <c r="J739" s="11" t="s">
        <v>207</v>
      </c>
      <c r="K739" s="11" t="s">
        <v>4827</v>
      </c>
      <c r="L739" s="11">
        <v>2</v>
      </c>
    </row>
    <row r="740" spans="1:12">
      <c r="A740" s="11" t="s">
        <v>1078</v>
      </c>
      <c r="D740" s="11" t="s">
        <v>206</v>
      </c>
      <c r="E740" s="19" t="s">
        <v>1328</v>
      </c>
      <c r="F740" s="10">
        <v>42036</v>
      </c>
      <c r="G740" s="10">
        <v>44228</v>
      </c>
      <c r="H740" s="11">
        <v>7</v>
      </c>
      <c r="I740" s="20" t="s">
        <v>205</v>
      </c>
      <c r="J740" s="11" t="s">
        <v>207</v>
      </c>
      <c r="K740" s="11" t="s">
        <v>4827</v>
      </c>
      <c r="L740" s="11">
        <v>2</v>
      </c>
    </row>
    <row r="741" spans="1:12">
      <c r="A741" s="11" t="s">
        <v>1079</v>
      </c>
      <c r="D741" s="11" t="s">
        <v>206</v>
      </c>
      <c r="E741" s="19" t="s">
        <v>1329</v>
      </c>
      <c r="F741" s="10">
        <v>42036</v>
      </c>
      <c r="G741" s="10">
        <v>44228</v>
      </c>
      <c r="H741" s="11">
        <v>7</v>
      </c>
      <c r="I741" s="20" t="s">
        <v>205</v>
      </c>
      <c r="J741" s="11" t="s">
        <v>207</v>
      </c>
      <c r="K741" s="11" t="s">
        <v>4827</v>
      </c>
      <c r="L741" s="11">
        <v>2</v>
      </c>
    </row>
    <row r="742" spans="1:12">
      <c r="A742" s="11" t="s">
        <v>1080</v>
      </c>
      <c r="D742" s="11" t="s">
        <v>206</v>
      </c>
      <c r="E742" s="19" t="s">
        <v>1330</v>
      </c>
      <c r="F742" s="10">
        <v>42036</v>
      </c>
      <c r="G742" s="10">
        <v>44228</v>
      </c>
      <c r="H742" s="11">
        <v>7</v>
      </c>
      <c r="I742" s="20" t="s">
        <v>205</v>
      </c>
      <c r="J742" s="11" t="s">
        <v>207</v>
      </c>
      <c r="K742" s="11" t="s">
        <v>4827</v>
      </c>
      <c r="L742" s="11">
        <v>2</v>
      </c>
    </row>
    <row r="743" spans="1:12">
      <c r="A743" s="11" t="s">
        <v>1081</v>
      </c>
      <c r="D743" s="11" t="s">
        <v>206</v>
      </c>
      <c r="E743" s="19" t="s">
        <v>1331</v>
      </c>
      <c r="F743" s="10">
        <v>42036</v>
      </c>
      <c r="G743" s="10">
        <v>44228</v>
      </c>
      <c r="H743" s="11">
        <v>7</v>
      </c>
      <c r="I743" s="20" t="s">
        <v>205</v>
      </c>
      <c r="J743" s="11" t="s">
        <v>207</v>
      </c>
      <c r="K743" s="11" t="s">
        <v>4827</v>
      </c>
      <c r="L743" s="11">
        <v>2</v>
      </c>
    </row>
    <row r="744" spans="1:12">
      <c r="A744" s="11" t="s">
        <v>1082</v>
      </c>
      <c r="D744" s="11" t="s">
        <v>206</v>
      </c>
      <c r="E744" s="19" t="s">
        <v>1332</v>
      </c>
      <c r="F744" s="10">
        <v>42036</v>
      </c>
      <c r="G744" s="10">
        <v>44228</v>
      </c>
      <c r="H744" s="11">
        <v>7</v>
      </c>
      <c r="I744" s="20" t="s">
        <v>205</v>
      </c>
      <c r="J744" s="11" t="s">
        <v>207</v>
      </c>
      <c r="K744" s="11" t="s">
        <v>4827</v>
      </c>
      <c r="L744" s="11">
        <v>2</v>
      </c>
    </row>
    <row r="745" spans="1:12">
      <c r="A745" s="11" t="s">
        <v>1083</v>
      </c>
      <c r="D745" s="11" t="s">
        <v>206</v>
      </c>
      <c r="E745" s="19" t="s">
        <v>1333</v>
      </c>
      <c r="F745" s="10">
        <v>42036</v>
      </c>
      <c r="G745" s="10">
        <v>44228</v>
      </c>
      <c r="H745" s="11">
        <v>7</v>
      </c>
      <c r="I745" s="20" t="s">
        <v>205</v>
      </c>
      <c r="J745" s="11" t="s">
        <v>207</v>
      </c>
      <c r="K745" s="11" t="s">
        <v>4827</v>
      </c>
      <c r="L745" s="11">
        <v>2</v>
      </c>
    </row>
    <row r="746" spans="1:12">
      <c r="A746" s="11" t="s">
        <v>1084</v>
      </c>
      <c r="D746" s="11" t="s">
        <v>206</v>
      </c>
      <c r="E746" s="19" t="s">
        <v>1334</v>
      </c>
      <c r="F746" s="10">
        <v>42036</v>
      </c>
      <c r="G746" s="10">
        <v>44228</v>
      </c>
      <c r="H746" s="11">
        <v>7</v>
      </c>
      <c r="I746" s="20" t="s">
        <v>205</v>
      </c>
      <c r="J746" s="11" t="s">
        <v>207</v>
      </c>
      <c r="K746" s="11" t="s">
        <v>4827</v>
      </c>
      <c r="L746" s="11">
        <v>2</v>
      </c>
    </row>
    <row r="747" spans="1:12">
      <c r="A747" s="11" t="s">
        <v>1085</v>
      </c>
      <c r="D747" s="11" t="s">
        <v>206</v>
      </c>
      <c r="E747" s="19" t="s">
        <v>1335</v>
      </c>
      <c r="F747" s="10">
        <v>42036</v>
      </c>
      <c r="G747" s="10">
        <v>44228</v>
      </c>
      <c r="H747" s="11">
        <v>7</v>
      </c>
      <c r="I747" s="20" t="s">
        <v>205</v>
      </c>
      <c r="J747" s="11" t="s">
        <v>207</v>
      </c>
      <c r="K747" s="11" t="s">
        <v>4827</v>
      </c>
      <c r="L747" s="11">
        <v>2</v>
      </c>
    </row>
    <row r="748" spans="1:12">
      <c r="A748" s="11" t="s">
        <v>1086</v>
      </c>
      <c r="D748" s="11" t="s">
        <v>206</v>
      </c>
      <c r="E748" s="19" t="s">
        <v>1336</v>
      </c>
      <c r="F748" s="10">
        <v>42036</v>
      </c>
      <c r="G748" s="10">
        <v>44228</v>
      </c>
      <c r="H748" s="11">
        <v>7</v>
      </c>
      <c r="I748" s="20" t="s">
        <v>205</v>
      </c>
      <c r="J748" s="11" t="s">
        <v>207</v>
      </c>
      <c r="K748" s="11" t="s">
        <v>4827</v>
      </c>
      <c r="L748" s="11">
        <v>2</v>
      </c>
    </row>
    <row r="749" spans="1:12">
      <c r="A749" s="11" t="s">
        <v>1087</v>
      </c>
      <c r="D749" s="11" t="s">
        <v>206</v>
      </c>
      <c r="E749" s="19" t="s">
        <v>1337</v>
      </c>
      <c r="F749" s="10">
        <v>42036</v>
      </c>
      <c r="G749" s="10">
        <v>44228</v>
      </c>
      <c r="H749" s="11">
        <v>7</v>
      </c>
      <c r="I749" s="20" t="s">
        <v>205</v>
      </c>
      <c r="J749" s="11" t="s">
        <v>207</v>
      </c>
      <c r="K749" s="11" t="s">
        <v>4827</v>
      </c>
      <c r="L749" s="11">
        <v>2</v>
      </c>
    </row>
    <row r="750" spans="1:12">
      <c r="A750" s="11" t="s">
        <v>1088</v>
      </c>
      <c r="D750" s="11" t="s">
        <v>206</v>
      </c>
      <c r="E750" s="19" t="s">
        <v>1338</v>
      </c>
      <c r="F750" s="10">
        <v>42036</v>
      </c>
      <c r="G750" s="10">
        <v>44228</v>
      </c>
      <c r="H750" s="11">
        <v>7</v>
      </c>
      <c r="I750" s="20" t="s">
        <v>205</v>
      </c>
      <c r="J750" s="11" t="s">
        <v>207</v>
      </c>
      <c r="K750" s="11" t="s">
        <v>4827</v>
      </c>
      <c r="L750" s="11">
        <v>2</v>
      </c>
    </row>
    <row r="751" spans="1:12">
      <c r="A751" s="11" t="s">
        <v>1089</v>
      </c>
      <c r="D751" s="11" t="s">
        <v>206</v>
      </c>
      <c r="E751" s="19" t="s">
        <v>1339</v>
      </c>
      <c r="F751" s="10">
        <v>42036</v>
      </c>
      <c r="G751" s="10">
        <v>44228</v>
      </c>
      <c r="H751" s="11">
        <v>7</v>
      </c>
      <c r="I751" s="20" t="s">
        <v>205</v>
      </c>
      <c r="J751" s="11" t="s">
        <v>207</v>
      </c>
      <c r="K751" s="11" t="s">
        <v>4827</v>
      </c>
      <c r="L751" s="11">
        <v>2</v>
      </c>
    </row>
    <row r="752" spans="1:12">
      <c r="A752" s="11" t="s">
        <v>1090</v>
      </c>
      <c r="D752" s="11" t="s">
        <v>206</v>
      </c>
      <c r="E752" s="19" t="s">
        <v>1340</v>
      </c>
      <c r="F752" s="10">
        <v>42036</v>
      </c>
      <c r="G752" s="10">
        <v>44228</v>
      </c>
      <c r="H752" s="11">
        <v>7</v>
      </c>
      <c r="I752" s="20" t="s">
        <v>205</v>
      </c>
      <c r="J752" s="11" t="s">
        <v>207</v>
      </c>
      <c r="K752" s="11" t="s">
        <v>4827</v>
      </c>
      <c r="L752" s="11">
        <v>2</v>
      </c>
    </row>
    <row r="753" spans="1:12">
      <c r="A753" s="11" t="s">
        <v>1091</v>
      </c>
      <c r="D753" s="11" t="s">
        <v>206</v>
      </c>
      <c r="E753" s="19" t="s">
        <v>1341</v>
      </c>
      <c r="F753" s="10">
        <v>42036</v>
      </c>
      <c r="G753" s="10">
        <v>44228</v>
      </c>
      <c r="H753" s="11">
        <v>7</v>
      </c>
      <c r="I753" s="20" t="s">
        <v>205</v>
      </c>
      <c r="J753" s="11" t="s">
        <v>207</v>
      </c>
      <c r="K753" s="11" t="s">
        <v>4827</v>
      </c>
      <c r="L753" s="11">
        <v>2</v>
      </c>
    </row>
    <row r="754" spans="1:12">
      <c r="A754" s="11" t="s">
        <v>1092</v>
      </c>
      <c r="D754" s="11" t="s">
        <v>206</v>
      </c>
      <c r="E754" s="19" t="s">
        <v>1342</v>
      </c>
      <c r="F754" s="10">
        <v>42036</v>
      </c>
      <c r="G754" s="10">
        <v>44228</v>
      </c>
      <c r="H754" s="11">
        <v>7</v>
      </c>
      <c r="I754" s="20" t="s">
        <v>205</v>
      </c>
      <c r="J754" s="11" t="s">
        <v>207</v>
      </c>
      <c r="K754" s="11" t="s">
        <v>4827</v>
      </c>
      <c r="L754" s="11">
        <v>2</v>
      </c>
    </row>
    <row r="755" spans="1:12">
      <c r="A755" s="11" t="s">
        <v>1093</v>
      </c>
      <c r="D755" s="11" t="s">
        <v>206</v>
      </c>
      <c r="E755" s="19" t="s">
        <v>1343</v>
      </c>
      <c r="F755" s="10">
        <v>42036</v>
      </c>
      <c r="G755" s="10">
        <v>44228</v>
      </c>
      <c r="H755" s="11">
        <v>7</v>
      </c>
      <c r="I755" s="20" t="s">
        <v>205</v>
      </c>
      <c r="J755" s="11" t="s">
        <v>207</v>
      </c>
      <c r="K755" s="11" t="s">
        <v>4827</v>
      </c>
      <c r="L755" s="11">
        <v>2</v>
      </c>
    </row>
    <row r="756" spans="1:12">
      <c r="A756" s="11" t="s">
        <v>1094</v>
      </c>
      <c r="D756" s="11" t="s">
        <v>206</v>
      </c>
      <c r="E756" s="19" t="s">
        <v>1344</v>
      </c>
      <c r="F756" s="10">
        <v>42036</v>
      </c>
      <c r="G756" s="10">
        <v>44228</v>
      </c>
      <c r="H756" s="11">
        <v>7</v>
      </c>
      <c r="I756" s="20" t="s">
        <v>205</v>
      </c>
      <c r="J756" s="11" t="s">
        <v>207</v>
      </c>
      <c r="K756" s="11" t="s">
        <v>4827</v>
      </c>
      <c r="L756" s="11">
        <v>2</v>
      </c>
    </row>
    <row r="757" spans="1:12">
      <c r="A757" s="11" t="s">
        <v>1095</v>
      </c>
      <c r="D757" s="11" t="s">
        <v>206</v>
      </c>
      <c r="E757" s="19" t="s">
        <v>1345</v>
      </c>
      <c r="F757" s="10">
        <v>42036</v>
      </c>
      <c r="G757" s="10">
        <v>44228</v>
      </c>
      <c r="H757" s="11">
        <v>7</v>
      </c>
      <c r="I757" s="20" t="s">
        <v>205</v>
      </c>
      <c r="J757" s="11" t="s">
        <v>207</v>
      </c>
      <c r="K757" s="11" t="s">
        <v>4827</v>
      </c>
      <c r="L757" s="11">
        <v>2</v>
      </c>
    </row>
    <row r="758" spans="1:12">
      <c r="A758" s="11" t="s">
        <v>1096</v>
      </c>
      <c r="D758" s="11" t="s">
        <v>206</v>
      </c>
      <c r="E758" s="19" t="s">
        <v>1346</v>
      </c>
      <c r="F758" s="10">
        <v>42036</v>
      </c>
      <c r="G758" s="10">
        <v>44228</v>
      </c>
      <c r="H758" s="11">
        <v>7</v>
      </c>
      <c r="I758" s="20" t="s">
        <v>205</v>
      </c>
      <c r="J758" s="11" t="s">
        <v>207</v>
      </c>
      <c r="K758" s="11" t="s">
        <v>4827</v>
      </c>
      <c r="L758" s="11">
        <v>2</v>
      </c>
    </row>
    <row r="759" spans="1:12">
      <c r="A759" s="11" t="s">
        <v>1097</v>
      </c>
      <c r="D759" s="11" t="s">
        <v>206</v>
      </c>
      <c r="E759" s="19" t="s">
        <v>1347</v>
      </c>
      <c r="F759" s="10">
        <v>42036</v>
      </c>
      <c r="G759" s="10">
        <v>44228</v>
      </c>
      <c r="H759" s="11">
        <v>7</v>
      </c>
      <c r="I759" s="20" t="s">
        <v>205</v>
      </c>
      <c r="J759" s="11" t="s">
        <v>207</v>
      </c>
      <c r="K759" s="11" t="s">
        <v>4827</v>
      </c>
      <c r="L759" s="11">
        <v>2</v>
      </c>
    </row>
    <row r="760" spans="1:12">
      <c r="A760" s="11" t="s">
        <v>1098</v>
      </c>
      <c r="D760" s="11" t="s">
        <v>206</v>
      </c>
      <c r="E760" s="19" t="s">
        <v>1348</v>
      </c>
      <c r="F760" s="10">
        <v>42036</v>
      </c>
      <c r="G760" s="10">
        <v>44228</v>
      </c>
      <c r="H760" s="11">
        <v>7</v>
      </c>
      <c r="I760" s="20" t="s">
        <v>205</v>
      </c>
      <c r="J760" s="11" t="s">
        <v>207</v>
      </c>
      <c r="K760" s="11" t="s">
        <v>4827</v>
      </c>
      <c r="L760" s="11">
        <v>2</v>
      </c>
    </row>
    <row r="761" spans="1:12">
      <c r="A761" s="11" t="s">
        <v>1099</v>
      </c>
      <c r="D761" s="11" t="s">
        <v>206</v>
      </c>
      <c r="E761" s="19" t="s">
        <v>1349</v>
      </c>
      <c r="F761" s="10">
        <v>42036</v>
      </c>
      <c r="G761" s="10">
        <v>44228</v>
      </c>
      <c r="H761" s="11">
        <v>7</v>
      </c>
      <c r="I761" s="20" t="s">
        <v>205</v>
      </c>
      <c r="J761" s="11" t="s">
        <v>207</v>
      </c>
      <c r="K761" s="11" t="s">
        <v>4827</v>
      </c>
      <c r="L761" s="11">
        <v>2</v>
      </c>
    </row>
    <row r="762" spans="1:12">
      <c r="A762" s="11" t="s">
        <v>1350</v>
      </c>
      <c r="D762" s="11" t="s">
        <v>206</v>
      </c>
      <c r="E762" s="19" t="s">
        <v>1546</v>
      </c>
      <c r="F762" s="10">
        <v>42036</v>
      </c>
      <c r="G762" s="10">
        <v>44228</v>
      </c>
      <c r="H762" s="11">
        <v>7</v>
      </c>
      <c r="I762" s="20" t="s">
        <v>205</v>
      </c>
      <c r="J762" s="11" t="s">
        <v>207</v>
      </c>
      <c r="K762" s="11" t="s">
        <v>4827</v>
      </c>
      <c r="L762" s="11">
        <v>2</v>
      </c>
    </row>
    <row r="763" spans="1:12">
      <c r="A763" s="11" t="s">
        <v>1351</v>
      </c>
      <c r="D763" s="11" t="s">
        <v>206</v>
      </c>
      <c r="E763" s="19" t="s">
        <v>1547</v>
      </c>
      <c r="F763" s="10">
        <v>42036</v>
      </c>
      <c r="G763" s="10">
        <v>44228</v>
      </c>
      <c r="H763" s="11">
        <v>7</v>
      </c>
      <c r="I763" s="20" t="s">
        <v>205</v>
      </c>
      <c r="J763" s="11" t="s">
        <v>207</v>
      </c>
      <c r="K763" s="11" t="s">
        <v>4827</v>
      </c>
      <c r="L763" s="11">
        <v>2</v>
      </c>
    </row>
    <row r="764" spans="1:12">
      <c r="A764" s="11" t="s">
        <v>1352</v>
      </c>
      <c r="D764" s="11" t="s">
        <v>206</v>
      </c>
      <c r="E764" s="19" t="s">
        <v>1548</v>
      </c>
      <c r="F764" s="10">
        <v>42036</v>
      </c>
      <c r="G764" s="10">
        <v>44228</v>
      </c>
      <c r="H764" s="11">
        <v>7</v>
      </c>
      <c r="I764" s="20" t="s">
        <v>205</v>
      </c>
      <c r="J764" s="11" t="s">
        <v>207</v>
      </c>
      <c r="K764" s="11" t="s">
        <v>4827</v>
      </c>
      <c r="L764" s="11">
        <v>2</v>
      </c>
    </row>
    <row r="765" spans="1:12">
      <c r="A765" s="11" t="s">
        <v>1353</v>
      </c>
      <c r="D765" s="11" t="s">
        <v>206</v>
      </c>
      <c r="E765" s="19" t="s">
        <v>1549</v>
      </c>
      <c r="F765" s="10">
        <v>42036</v>
      </c>
      <c r="G765" s="10">
        <v>44228</v>
      </c>
      <c r="H765" s="11">
        <v>7</v>
      </c>
      <c r="I765" s="20" t="s">
        <v>205</v>
      </c>
      <c r="J765" s="11" t="s">
        <v>207</v>
      </c>
      <c r="K765" s="11" t="s">
        <v>4827</v>
      </c>
      <c r="L765" s="11">
        <v>2</v>
      </c>
    </row>
    <row r="766" spans="1:12">
      <c r="A766" s="11" t="s">
        <v>1354</v>
      </c>
      <c r="D766" s="11" t="s">
        <v>206</v>
      </c>
      <c r="E766" s="19" t="s">
        <v>1550</v>
      </c>
      <c r="F766" s="10">
        <v>42036</v>
      </c>
      <c r="G766" s="10">
        <v>44228</v>
      </c>
      <c r="H766" s="11">
        <v>7</v>
      </c>
      <c r="I766" s="20" t="s">
        <v>205</v>
      </c>
      <c r="J766" s="11" t="s">
        <v>207</v>
      </c>
      <c r="K766" s="11" t="s">
        <v>4827</v>
      </c>
      <c r="L766" s="11">
        <v>2</v>
      </c>
    </row>
    <row r="767" spans="1:12">
      <c r="A767" s="11" t="s">
        <v>1355</v>
      </c>
      <c r="D767" s="11" t="s">
        <v>206</v>
      </c>
      <c r="E767" s="19" t="s">
        <v>1551</v>
      </c>
      <c r="F767" s="10">
        <v>42036</v>
      </c>
      <c r="G767" s="10">
        <v>44228</v>
      </c>
      <c r="H767" s="11">
        <v>7</v>
      </c>
      <c r="I767" s="20" t="s">
        <v>205</v>
      </c>
      <c r="J767" s="11" t="s">
        <v>207</v>
      </c>
      <c r="K767" s="11" t="s">
        <v>4827</v>
      </c>
      <c r="L767" s="11">
        <v>2</v>
      </c>
    </row>
    <row r="768" spans="1:12">
      <c r="A768" s="11" t="s">
        <v>1356</v>
      </c>
      <c r="D768" s="11" t="s">
        <v>206</v>
      </c>
      <c r="E768" s="19" t="s">
        <v>1552</v>
      </c>
      <c r="F768" s="10">
        <v>42036</v>
      </c>
      <c r="G768" s="10">
        <v>44228</v>
      </c>
      <c r="H768" s="11">
        <v>7</v>
      </c>
      <c r="I768" s="20" t="s">
        <v>205</v>
      </c>
      <c r="J768" s="11" t="s">
        <v>207</v>
      </c>
      <c r="K768" s="11" t="s">
        <v>4827</v>
      </c>
      <c r="L768" s="11">
        <v>2</v>
      </c>
    </row>
    <row r="769" spans="1:12">
      <c r="A769" s="11" t="s">
        <v>1357</v>
      </c>
      <c r="D769" s="11" t="s">
        <v>206</v>
      </c>
      <c r="E769" s="19" t="s">
        <v>1553</v>
      </c>
      <c r="F769" s="10">
        <v>42036</v>
      </c>
      <c r="G769" s="10">
        <v>44228</v>
      </c>
      <c r="H769" s="11">
        <v>7</v>
      </c>
      <c r="I769" s="20" t="s">
        <v>205</v>
      </c>
      <c r="J769" s="11" t="s">
        <v>207</v>
      </c>
      <c r="K769" s="11" t="s">
        <v>4827</v>
      </c>
      <c r="L769" s="11">
        <v>2</v>
      </c>
    </row>
    <row r="770" spans="1:12">
      <c r="A770" s="11" t="s">
        <v>1358</v>
      </c>
      <c r="D770" s="11" t="s">
        <v>206</v>
      </c>
      <c r="E770" s="19" t="s">
        <v>1554</v>
      </c>
      <c r="F770" s="10">
        <v>42036</v>
      </c>
      <c r="G770" s="10">
        <v>44228</v>
      </c>
      <c r="H770" s="11">
        <v>7</v>
      </c>
      <c r="I770" s="20" t="s">
        <v>205</v>
      </c>
      <c r="J770" s="11" t="s">
        <v>207</v>
      </c>
      <c r="K770" s="11" t="s">
        <v>4827</v>
      </c>
      <c r="L770" s="11">
        <v>2</v>
      </c>
    </row>
    <row r="771" spans="1:12">
      <c r="A771" s="11" t="s">
        <v>1359</v>
      </c>
      <c r="D771" s="11" t="s">
        <v>206</v>
      </c>
      <c r="E771" s="19" t="s">
        <v>1555</v>
      </c>
      <c r="F771" s="10">
        <v>42036</v>
      </c>
      <c r="G771" s="10">
        <v>44228</v>
      </c>
      <c r="H771" s="11">
        <v>7</v>
      </c>
      <c r="I771" s="20" t="s">
        <v>205</v>
      </c>
      <c r="J771" s="11" t="s">
        <v>207</v>
      </c>
      <c r="K771" s="11" t="s">
        <v>4827</v>
      </c>
      <c r="L771" s="11">
        <v>2</v>
      </c>
    </row>
    <row r="772" spans="1:12">
      <c r="A772" s="11" t="s">
        <v>1360</v>
      </c>
      <c r="D772" s="11" t="s">
        <v>206</v>
      </c>
      <c r="E772" s="19" t="s">
        <v>1556</v>
      </c>
      <c r="F772" s="10">
        <v>42036</v>
      </c>
      <c r="G772" s="10">
        <v>44228</v>
      </c>
      <c r="H772" s="11">
        <v>7</v>
      </c>
      <c r="I772" s="20" t="s">
        <v>205</v>
      </c>
      <c r="J772" s="11" t="s">
        <v>207</v>
      </c>
      <c r="K772" s="11" t="s">
        <v>4827</v>
      </c>
      <c r="L772" s="11">
        <v>2</v>
      </c>
    </row>
    <row r="773" spans="1:12">
      <c r="A773" s="11" t="s">
        <v>1361</v>
      </c>
      <c r="D773" s="11" t="s">
        <v>206</v>
      </c>
      <c r="E773" s="19" t="s">
        <v>1557</v>
      </c>
      <c r="F773" s="10">
        <v>42036</v>
      </c>
      <c r="G773" s="10">
        <v>44228</v>
      </c>
      <c r="H773" s="11">
        <v>7</v>
      </c>
      <c r="I773" s="20" t="s">
        <v>205</v>
      </c>
      <c r="J773" s="11" t="s">
        <v>207</v>
      </c>
      <c r="K773" s="11" t="s">
        <v>4827</v>
      </c>
      <c r="L773" s="11">
        <v>2</v>
      </c>
    </row>
    <row r="774" spans="1:12">
      <c r="A774" s="11" t="s">
        <v>1362</v>
      </c>
      <c r="D774" s="11" t="s">
        <v>206</v>
      </c>
      <c r="E774" s="19" t="s">
        <v>1558</v>
      </c>
      <c r="F774" s="10">
        <v>42036</v>
      </c>
      <c r="G774" s="10">
        <v>44228</v>
      </c>
      <c r="H774" s="11">
        <v>7</v>
      </c>
      <c r="I774" s="20" t="s">
        <v>205</v>
      </c>
      <c r="J774" s="11" t="s">
        <v>207</v>
      </c>
      <c r="K774" s="11" t="s">
        <v>4827</v>
      </c>
      <c r="L774" s="11">
        <v>2</v>
      </c>
    </row>
    <row r="775" spans="1:12">
      <c r="A775" s="11" t="s">
        <v>1363</v>
      </c>
      <c r="D775" s="11" t="s">
        <v>206</v>
      </c>
      <c r="E775" s="19" t="s">
        <v>1559</v>
      </c>
      <c r="F775" s="10">
        <v>42036</v>
      </c>
      <c r="G775" s="10">
        <v>44228</v>
      </c>
      <c r="H775" s="11">
        <v>7</v>
      </c>
      <c r="I775" s="20" t="s">
        <v>205</v>
      </c>
      <c r="J775" s="11" t="s">
        <v>207</v>
      </c>
      <c r="K775" s="11" t="s">
        <v>4827</v>
      </c>
      <c r="L775" s="11">
        <v>2</v>
      </c>
    </row>
    <row r="776" spans="1:12">
      <c r="A776" s="11" t="s">
        <v>1364</v>
      </c>
      <c r="D776" s="11" t="s">
        <v>206</v>
      </c>
      <c r="E776" s="19" t="s">
        <v>1560</v>
      </c>
      <c r="F776" s="10">
        <v>42036</v>
      </c>
      <c r="G776" s="10">
        <v>44228</v>
      </c>
      <c r="H776" s="11">
        <v>7</v>
      </c>
      <c r="I776" s="20" t="s">
        <v>205</v>
      </c>
      <c r="J776" s="11" t="s">
        <v>207</v>
      </c>
      <c r="K776" s="11" t="s">
        <v>4827</v>
      </c>
      <c r="L776" s="11">
        <v>2</v>
      </c>
    </row>
    <row r="777" spans="1:12">
      <c r="A777" s="11" t="s">
        <v>1365</v>
      </c>
      <c r="D777" s="11" t="s">
        <v>206</v>
      </c>
      <c r="E777" s="19" t="s">
        <v>1561</v>
      </c>
      <c r="F777" s="10">
        <v>42036</v>
      </c>
      <c r="G777" s="10">
        <v>44228</v>
      </c>
      <c r="H777" s="11">
        <v>7</v>
      </c>
      <c r="I777" s="20" t="s">
        <v>205</v>
      </c>
      <c r="J777" s="11" t="s">
        <v>207</v>
      </c>
      <c r="K777" s="11" t="s">
        <v>4827</v>
      </c>
      <c r="L777" s="11">
        <v>2</v>
      </c>
    </row>
    <row r="778" spans="1:12">
      <c r="A778" s="11" t="s">
        <v>1366</v>
      </c>
      <c r="D778" s="11" t="s">
        <v>206</v>
      </c>
      <c r="E778" s="19" t="s">
        <v>1562</v>
      </c>
      <c r="F778" s="10">
        <v>42036</v>
      </c>
      <c r="G778" s="10">
        <v>44228</v>
      </c>
      <c r="H778" s="11">
        <v>7</v>
      </c>
      <c r="I778" s="20" t="s">
        <v>205</v>
      </c>
      <c r="J778" s="11" t="s">
        <v>207</v>
      </c>
      <c r="K778" s="11" t="s">
        <v>4827</v>
      </c>
      <c r="L778" s="11">
        <v>2</v>
      </c>
    </row>
    <row r="779" spans="1:12">
      <c r="A779" s="11" t="s">
        <v>1367</v>
      </c>
      <c r="D779" s="11" t="s">
        <v>206</v>
      </c>
      <c r="E779" s="19" t="s">
        <v>1563</v>
      </c>
      <c r="F779" s="10">
        <v>42036</v>
      </c>
      <c r="G779" s="10">
        <v>44228</v>
      </c>
      <c r="H779" s="11">
        <v>7</v>
      </c>
      <c r="I779" s="20" t="s">
        <v>205</v>
      </c>
      <c r="J779" s="11" t="s">
        <v>207</v>
      </c>
      <c r="K779" s="11" t="s">
        <v>4827</v>
      </c>
      <c r="L779" s="11">
        <v>2</v>
      </c>
    </row>
    <row r="780" spans="1:12">
      <c r="A780" s="11" t="s">
        <v>1368</v>
      </c>
      <c r="D780" s="11" t="s">
        <v>206</v>
      </c>
      <c r="E780" s="19" t="s">
        <v>1564</v>
      </c>
      <c r="F780" s="10">
        <v>42036</v>
      </c>
      <c r="G780" s="10">
        <v>44228</v>
      </c>
      <c r="H780" s="11">
        <v>7</v>
      </c>
      <c r="I780" s="20" t="s">
        <v>205</v>
      </c>
      <c r="J780" s="11" t="s">
        <v>207</v>
      </c>
      <c r="K780" s="11" t="s">
        <v>4827</v>
      </c>
      <c r="L780" s="11">
        <v>2</v>
      </c>
    </row>
    <row r="781" spans="1:12">
      <c r="A781" s="11" t="s">
        <v>1369</v>
      </c>
      <c r="D781" s="11" t="s">
        <v>206</v>
      </c>
      <c r="E781" s="19" t="s">
        <v>1565</v>
      </c>
      <c r="F781" s="10">
        <v>42036</v>
      </c>
      <c r="G781" s="10">
        <v>44228</v>
      </c>
      <c r="H781" s="11">
        <v>7</v>
      </c>
      <c r="I781" s="20" t="s">
        <v>205</v>
      </c>
      <c r="J781" s="11" t="s">
        <v>207</v>
      </c>
      <c r="K781" s="11" t="s">
        <v>4827</v>
      </c>
      <c r="L781" s="11">
        <v>2</v>
      </c>
    </row>
    <row r="782" spans="1:12">
      <c r="A782" s="11" t="s">
        <v>1370</v>
      </c>
      <c r="D782" s="11" t="s">
        <v>206</v>
      </c>
      <c r="E782" s="19" t="s">
        <v>1566</v>
      </c>
      <c r="F782" s="10">
        <v>42036</v>
      </c>
      <c r="G782" s="10">
        <v>44228</v>
      </c>
      <c r="H782" s="11">
        <v>7</v>
      </c>
      <c r="I782" s="20" t="s">
        <v>205</v>
      </c>
      <c r="J782" s="11" t="s">
        <v>207</v>
      </c>
      <c r="K782" s="11" t="s">
        <v>4827</v>
      </c>
      <c r="L782" s="11">
        <v>2</v>
      </c>
    </row>
    <row r="783" spans="1:12">
      <c r="A783" s="11" t="s">
        <v>1371</v>
      </c>
      <c r="D783" s="11" t="s">
        <v>206</v>
      </c>
      <c r="E783" s="19" t="s">
        <v>1567</v>
      </c>
      <c r="F783" s="10">
        <v>42036</v>
      </c>
      <c r="G783" s="10">
        <v>44228</v>
      </c>
      <c r="H783" s="11">
        <v>7</v>
      </c>
      <c r="I783" s="20" t="s">
        <v>205</v>
      </c>
      <c r="J783" s="11" t="s">
        <v>207</v>
      </c>
      <c r="K783" s="11" t="s">
        <v>4827</v>
      </c>
      <c r="L783" s="11">
        <v>2</v>
      </c>
    </row>
    <row r="784" spans="1:12">
      <c r="A784" s="11" t="s">
        <v>1372</v>
      </c>
      <c r="D784" s="11" t="s">
        <v>206</v>
      </c>
      <c r="E784" s="19" t="s">
        <v>1568</v>
      </c>
      <c r="F784" s="10">
        <v>42036</v>
      </c>
      <c r="G784" s="10">
        <v>44228</v>
      </c>
      <c r="H784" s="11">
        <v>7</v>
      </c>
      <c r="I784" s="20" t="s">
        <v>205</v>
      </c>
      <c r="J784" s="11" t="s">
        <v>207</v>
      </c>
      <c r="K784" s="11" t="s">
        <v>4827</v>
      </c>
      <c r="L784" s="11">
        <v>2</v>
      </c>
    </row>
    <row r="785" spans="1:12">
      <c r="A785" s="11" t="s">
        <v>1373</v>
      </c>
      <c r="D785" s="11" t="s">
        <v>206</v>
      </c>
      <c r="E785" s="19" t="s">
        <v>1569</v>
      </c>
      <c r="F785" s="10">
        <v>42036</v>
      </c>
      <c r="G785" s="10">
        <v>44228</v>
      </c>
      <c r="H785" s="11">
        <v>7</v>
      </c>
      <c r="I785" s="20" t="s">
        <v>205</v>
      </c>
      <c r="J785" s="11" t="s">
        <v>207</v>
      </c>
      <c r="K785" s="11" t="s">
        <v>4827</v>
      </c>
      <c r="L785" s="11">
        <v>2</v>
      </c>
    </row>
    <row r="786" spans="1:12">
      <c r="A786" s="11" t="s">
        <v>1374</v>
      </c>
      <c r="D786" s="11" t="s">
        <v>206</v>
      </c>
      <c r="E786" s="19" t="s">
        <v>1570</v>
      </c>
      <c r="F786" s="10">
        <v>42036</v>
      </c>
      <c r="G786" s="10">
        <v>44228</v>
      </c>
      <c r="H786" s="11">
        <v>7</v>
      </c>
      <c r="I786" s="20" t="s">
        <v>205</v>
      </c>
      <c r="J786" s="11" t="s">
        <v>207</v>
      </c>
      <c r="K786" s="11" t="s">
        <v>4827</v>
      </c>
      <c r="L786" s="11">
        <v>2</v>
      </c>
    </row>
    <row r="787" spans="1:12">
      <c r="A787" s="11" t="s">
        <v>1375</v>
      </c>
      <c r="D787" s="11" t="s">
        <v>206</v>
      </c>
      <c r="E787" s="19" t="s">
        <v>1571</v>
      </c>
      <c r="F787" s="10">
        <v>42036</v>
      </c>
      <c r="G787" s="10">
        <v>44228</v>
      </c>
      <c r="H787" s="11">
        <v>7</v>
      </c>
      <c r="I787" s="20" t="s">
        <v>205</v>
      </c>
      <c r="J787" s="11" t="s">
        <v>207</v>
      </c>
      <c r="K787" s="11" t="s">
        <v>4827</v>
      </c>
      <c r="L787" s="11">
        <v>2</v>
      </c>
    </row>
    <row r="788" spans="1:12">
      <c r="A788" s="11" t="s">
        <v>1376</v>
      </c>
      <c r="D788" s="11" t="s">
        <v>206</v>
      </c>
      <c r="E788" s="19" t="s">
        <v>1572</v>
      </c>
      <c r="F788" s="10">
        <v>42036</v>
      </c>
      <c r="G788" s="10">
        <v>44228</v>
      </c>
      <c r="H788" s="11">
        <v>7</v>
      </c>
      <c r="I788" s="20" t="s">
        <v>205</v>
      </c>
      <c r="J788" s="11" t="s">
        <v>207</v>
      </c>
      <c r="K788" s="11" t="s">
        <v>4827</v>
      </c>
      <c r="L788" s="11">
        <v>2</v>
      </c>
    </row>
    <row r="789" spans="1:12">
      <c r="A789" s="11" t="s">
        <v>1377</v>
      </c>
      <c r="D789" s="11" t="s">
        <v>206</v>
      </c>
      <c r="E789" s="19" t="s">
        <v>1573</v>
      </c>
      <c r="F789" s="10">
        <v>42036</v>
      </c>
      <c r="G789" s="10">
        <v>44228</v>
      </c>
      <c r="H789" s="11">
        <v>7</v>
      </c>
      <c r="I789" s="20" t="s">
        <v>205</v>
      </c>
      <c r="J789" s="11" t="s">
        <v>207</v>
      </c>
      <c r="K789" s="11" t="s">
        <v>4827</v>
      </c>
      <c r="L789" s="11">
        <v>2</v>
      </c>
    </row>
    <row r="790" spans="1:12">
      <c r="A790" s="11" t="s">
        <v>1378</v>
      </c>
      <c r="D790" s="11" t="s">
        <v>206</v>
      </c>
      <c r="E790" s="19" t="s">
        <v>1574</v>
      </c>
      <c r="F790" s="10">
        <v>42036</v>
      </c>
      <c r="G790" s="10">
        <v>44228</v>
      </c>
      <c r="H790" s="11">
        <v>7</v>
      </c>
      <c r="I790" s="20" t="s">
        <v>205</v>
      </c>
      <c r="J790" s="11" t="s">
        <v>207</v>
      </c>
      <c r="K790" s="11" t="s">
        <v>4827</v>
      </c>
      <c r="L790" s="11">
        <v>2</v>
      </c>
    </row>
    <row r="791" spans="1:12">
      <c r="A791" s="11" t="s">
        <v>1379</v>
      </c>
      <c r="D791" s="11" t="s">
        <v>206</v>
      </c>
      <c r="E791" s="19" t="s">
        <v>1575</v>
      </c>
      <c r="F791" s="10">
        <v>42036</v>
      </c>
      <c r="G791" s="10">
        <v>44228</v>
      </c>
      <c r="H791" s="11">
        <v>7</v>
      </c>
      <c r="I791" s="20" t="s">
        <v>205</v>
      </c>
      <c r="J791" s="11" t="s">
        <v>207</v>
      </c>
      <c r="K791" s="11" t="s">
        <v>4827</v>
      </c>
      <c r="L791" s="11">
        <v>2</v>
      </c>
    </row>
    <row r="792" spans="1:12">
      <c r="A792" s="11" t="s">
        <v>1380</v>
      </c>
      <c r="D792" s="11" t="s">
        <v>206</v>
      </c>
      <c r="E792" s="19" t="s">
        <v>1576</v>
      </c>
      <c r="F792" s="10">
        <v>42036</v>
      </c>
      <c r="G792" s="10">
        <v>44228</v>
      </c>
      <c r="H792" s="11">
        <v>7</v>
      </c>
      <c r="I792" s="20" t="s">
        <v>205</v>
      </c>
      <c r="J792" s="11" t="s">
        <v>207</v>
      </c>
      <c r="K792" s="11" t="s">
        <v>4827</v>
      </c>
      <c r="L792" s="11">
        <v>2</v>
      </c>
    </row>
    <row r="793" spans="1:12">
      <c r="A793" s="11" t="s">
        <v>1381</v>
      </c>
      <c r="D793" s="11" t="s">
        <v>206</v>
      </c>
      <c r="E793" s="19" t="s">
        <v>1577</v>
      </c>
      <c r="F793" s="10">
        <v>42036</v>
      </c>
      <c r="G793" s="10">
        <v>44228</v>
      </c>
      <c r="H793" s="11">
        <v>7</v>
      </c>
      <c r="I793" s="20" t="s">
        <v>205</v>
      </c>
      <c r="J793" s="11" t="s">
        <v>207</v>
      </c>
      <c r="K793" s="11" t="s">
        <v>4827</v>
      </c>
      <c r="L793" s="11">
        <v>2</v>
      </c>
    </row>
    <row r="794" spans="1:12">
      <c r="A794" s="11" t="s">
        <v>1382</v>
      </c>
      <c r="D794" s="11" t="s">
        <v>206</v>
      </c>
      <c r="E794" s="19" t="s">
        <v>1578</v>
      </c>
      <c r="F794" s="10">
        <v>42036</v>
      </c>
      <c r="G794" s="10">
        <v>44228</v>
      </c>
      <c r="H794" s="11">
        <v>7</v>
      </c>
      <c r="I794" s="20" t="s">
        <v>205</v>
      </c>
      <c r="J794" s="11" t="s">
        <v>207</v>
      </c>
      <c r="K794" s="11" t="s">
        <v>4827</v>
      </c>
      <c r="L794" s="11">
        <v>2</v>
      </c>
    </row>
    <row r="795" spans="1:12">
      <c r="A795" s="11" t="s">
        <v>1383</v>
      </c>
      <c r="D795" s="11" t="s">
        <v>206</v>
      </c>
      <c r="E795" s="19" t="s">
        <v>1579</v>
      </c>
      <c r="F795" s="10">
        <v>42036</v>
      </c>
      <c r="G795" s="10">
        <v>44228</v>
      </c>
      <c r="H795" s="11">
        <v>7</v>
      </c>
      <c r="I795" s="20" t="s">
        <v>205</v>
      </c>
      <c r="J795" s="11" t="s">
        <v>207</v>
      </c>
      <c r="K795" s="11" t="s">
        <v>4827</v>
      </c>
      <c r="L795" s="11">
        <v>2</v>
      </c>
    </row>
    <row r="796" spans="1:12">
      <c r="A796" s="11" t="s">
        <v>1384</v>
      </c>
      <c r="D796" s="11" t="s">
        <v>206</v>
      </c>
      <c r="E796" s="19" t="s">
        <v>1580</v>
      </c>
      <c r="F796" s="10">
        <v>42036</v>
      </c>
      <c r="G796" s="10">
        <v>44228</v>
      </c>
      <c r="H796" s="11">
        <v>7</v>
      </c>
      <c r="I796" s="20" t="s">
        <v>205</v>
      </c>
      <c r="J796" s="11" t="s">
        <v>207</v>
      </c>
      <c r="K796" s="11" t="s">
        <v>4827</v>
      </c>
      <c r="L796" s="11">
        <v>2</v>
      </c>
    </row>
    <row r="797" spans="1:12">
      <c r="A797" s="11" t="s">
        <v>1385</v>
      </c>
      <c r="D797" s="11" t="s">
        <v>206</v>
      </c>
      <c r="E797" s="19" t="s">
        <v>1581</v>
      </c>
      <c r="F797" s="10">
        <v>42036</v>
      </c>
      <c r="G797" s="10">
        <v>44228</v>
      </c>
      <c r="H797" s="11">
        <v>7</v>
      </c>
      <c r="I797" s="20" t="s">
        <v>205</v>
      </c>
      <c r="J797" s="11" t="s">
        <v>207</v>
      </c>
      <c r="K797" s="11" t="s">
        <v>4827</v>
      </c>
      <c r="L797" s="11">
        <v>2</v>
      </c>
    </row>
    <row r="798" spans="1:12">
      <c r="A798" s="11" t="s">
        <v>1386</v>
      </c>
      <c r="D798" s="11" t="s">
        <v>206</v>
      </c>
      <c r="E798" s="19" t="s">
        <v>1582</v>
      </c>
      <c r="F798" s="10">
        <v>42036</v>
      </c>
      <c r="G798" s="10">
        <v>44228</v>
      </c>
      <c r="H798" s="11">
        <v>7</v>
      </c>
      <c r="I798" s="20" t="s">
        <v>205</v>
      </c>
      <c r="J798" s="11" t="s">
        <v>207</v>
      </c>
      <c r="K798" s="11" t="s">
        <v>4827</v>
      </c>
      <c r="L798" s="11">
        <v>2</v>
      </c>
    </row>
    <row r="799" spans="1:12">
      <c r="A799" s="11" t="s">
        <v>1387</v>
      </c>
      <c r="D799" s="11" t="s">
        <v>206</v>
      </c>
      <c r="E799" s="19" t="s">
        <v>1583</v>
      </c>
      <c r="F799" s="10">
        <v>42036</v>
      </c>
      <c r="G799" s="10">
        <v>44228</v>
      </c>
      <c r="H799" s="11">
        <v>7</v>
      </c>
      <c r="I799" s="20" t="s">
        <v>205</v>
      </c>
      <c r="J799" s="11" t="s">
        <v>207</v>
      </c>
      <c r="K799" s="11" t="s">
        <v>4827</v>
      </c>
      <c r="L799" s="11">
        <v>2</v>
      </c>
    </row>
    <row r="800" spans="1:12">
      <c r="A800" s="11" t="s">
        <v>1388</v>
      </c>
      <c r="D800" s="11" t="s">
        <v>206</v>
      </c>
      <c r="E800" s="19" t="s">
        <v>1584</v>
      </c>
      <c r="F800" s="10">
        <v>42036</v>
      </c>
      <c r="G800" s="10">
        <v>44228</v>
      </c>
      <c r="H800" s="11">
        <v>7</v>
      </c>
      <c r="I800" s="20" t="s">
        <v>205</v>
      </c>
      <c r="J800" s="11" t="s">
        <v>207</v>
      </c>
      <c r="K800" s="11" t="s">
        <v>4827</v>
      </c>
      <c r="L800" s="11">
        <v>2</v>
      </c>
    </row>
    <row r="801" spans="1:12">
      <c r="A801" s="11" t="s">
        <v>1389</v>
      </c>
      <c r="D801" s="11" t="s">
        <v>206</v>
      </c>
      <c r="E801" s="19" t="s">
        <v>1585</v>
      </c>
      <c r="F801" s="10">
        <v>42036</v>
      </c>
      <c r="G801" s="10">
        <v>44228</v>
      </c>
      <c r="H801" s="11">
        <v>7</v>
      </c>
      <c r="I801" s="20" t="s">
        <v>205</v>
      </c>
      <c r="J801" s="11" t="s">
        <v>207</v>
      </c>
      <c r="K801" s="11" t="s">
        <v>4827</v>
      </c>
      <c r="L801" s="11">
        <v>2</v>
      </c>
    </row>
    <row r="802" spans="1:12">
      <c r="A802" s="11" t="s">
        <v>1390</v>
      </c>
      <c r="D802" s="11" t="s">
        <v>206</v>
      </c>
      <c r="E802" s="19" t="s">
        <v>1586</v>
      </c>
      <c r="F802" s="10">
        <v>42036</v>
      </c>
      <c r="G802" s="10">
        <v>44228</v>
      </c>
      <c r="H802" s="11">
        <v>7</v>
      </c>
      <c r="I802" s="20" t="s">
        <v>205</v>
      </c>
      <c r="J802" s="11" t="s">
        <v>207</v>
      </c>
      <c r="K802" s="11" t="s">
        <v>4827</v>
      </c>
      <c r="L802" s="11">
        <v>2</v>
      </c>
    </row>
    <row r="803" spans="1:12">
      <c r="A803" s="11" t="s">
        <v>1391</v>
      </c>
      <c r="D803" s="11" t="s">
        <v>206</v>
      </c>
      <c r="E803" s="19" t="s">
        <v>1587</v>
      </c>
      <c r="F803" s="10">
        <v>42036</v>
      </c>
      <c r="G803" s="10">
        <v>44228</v>
      </c>
      <c r="H803" s="11">
        <v>7</v>
      </c>
      <c r="I803" s="20" t="s">
        <v>205</v>
      </c>
      <c r="J803" s="11" t="s">
        <v>207</v>
      </c>
      <c r="K803" s="11" t="s">
        <v>4827</v>
      </c>
      <c r="L803" s="11">
        <v>2</v>
      </c>
    </row>
    <row r="804" spans="1:12">
      <c r="A804" s="11" t="s">
        <v>1392</v>
      </c>
      <c r="D804" s="11" t="s">
        <v>206</v>
      </c>
      <c r="E804" s="19" t="s">
        <v>1588</v>
      </c>
      <c r="F804" s="10">
        <v>42036</v>
      </c>
      <c r="G804" s="10">
        <v>44228</v>
      </c>
      <c r="H804" s="11">
        <v>7</v>
      </c>
      <c r="I804" s="20" t="s">
        <v>205</v>
      </c>
      <c r="J804" s="11" t="s">
        <v>207</v>
      </c>
      <c r="K804" s="11" t="s">
        <v>4827</v>
      </c>
      <c r="L804" s="11">
        <v>2</v>
      </c>
    </row>
    <row r="805" spans="1:12">
      <c r="A805" s="11" t="s">
        <v>1393</v>
      </c>
      <c r="D805" s="11" t="s">
        <v>206</v>
      </c>
      <c r="E805" s="19" t="s">
        <v>1589</v>
      </c>
      <c r="F805" s="10">
        <v>42036</v>
      </c>
      <c r="G805" s="10">
        <v>44228</v>
      </c>
      <c r="H805" s="11">
        <v>7</v>
      </c>
      <c r="I805" s="20" t="s">
        <v>205</v>
      </c>
      <c r="J805" s="11" t="s">
        <v>207</v>
      </c>
      <c r="K805" s="11" t="s">
        <v>4827</v>
      </c>
      <c r="L805" s="11">
        <v>2</v>
      </c>
    </row>
    <row r="806" spans="1:12">
      <c r="A806" s="11" t="s">
        <v>1394</v>
      </c>
      <c r="D806" s="11" t="s">
        <v>206</v>
      </c>
      <c r="E806" s="19" t="s">
        <v>1590</v>
      </c>
      <c r="F806" s="10">
        <v>42036</v>
      </c>
      <c r="G806" s="10">
        <v>44228</v>
      </c>
      <c r="H806" s="11">
        <v>7</v>
      </c>
      <c r="I806" s="20" t="s">
        <v>205</v>
      </c>
      <c r="J806" s="11" t="s">
        <v>207</v>
      </c>
      <c r="K806" s="11" t="s">
        <v>4827</v>
      </c>
      <c r="L806" s="11">
        <v>2</v>
      </c>
    </row>
    <row r="807" spans="1:12">
      <c r="A807" s="11" t="s">
        <v>1395</v>
      </c>
      <c r="D807" s="11" t="s">
        <v>206</v>
      </c>
      <c r="E807" s="19" t="s">
        <v>1591</v>
      </c>
      <c r="F807" s="10">
        <v>42036</v>
      </c>
      <c r="G807" s="10">
        <v>44228</v>
      </c>
      <c r="H807" s="11">
        <v>7</v>
      </c>
      <c r="I807" s="20" t="s">
        <v>205</v>
      </c>
      <c r="J807" s="11" t="s">
        <v>207</v>
      </c>
      <c r="K807" s="11" t="s">
        <v>4827</v>
      </c>
      <c r="L807" s="11">
        <v>2</v>
      </c>
    </row>
    <row r="808" spans="1:12">
      <c r="A808" s="11" t="s">
        <v>1396</v>
      </c>
      <c r="D808" s="11" t="s">
        <v>206</v>
      </c>
      <c r="E808" s="19" t="s">
        <v>1592</v>
      </c>
      <c r="F808" s="10">
        <v>42036</v>
      </c>
      <c r="G808" s="10">
        <v>44228</v>
      </c>
      <c r="H808" s="11">
        <v>7</v>
      </c>
      <c r="I808" s="20" t="s">
        <v>205</v>
      </c>
      <c r="J808" s="11" t="s">
        <v>207</v>
      </c>
      <c r="K808" s="11" t="s">
        <v>4827</v>
      </c>
      <c r="L808" s="11">
        <v>2</v>
      </c>
    </row>
    <row r="809" spans="1:12">
      <c r="A809" s="11" t="s">
        <v>1397</v>
      </c>
      <c r="D809" s="11" t="s">
        <v>206</v>
      </c>
      <c r="E809" s="19" t="s">
        <v>1593</v>
      </c>
      <c r="F809" s="10">
        <v>42036</v>
      </c>
      <c r="G809" s="10">
        <v>44228</v>
      </c>
      <c r="H809" s="11">
        <v>7</v>
      </c>
      <c r="I809" s="20" t="s">
        <v>205</v>
      </c>
      <c r="J809" s="11" t="s">
        <v>207</v>
      </c>
      <c r="K809" s="11" t="s">
        <v>4827</v>
      </c>
      <c r="L809" s="11">
        <v>2</v>
      </c>
    </row>
    <row r="810" spans="1:12">
      <c r="A810" s="11" t="s">
        <v>1398</v>
      </c>
      <c r="D810" s="11" t="s">
        <v>206</v>
      </c>
      <c r="E810" s="19" t="s">
        <v>1594</v>
      </c>
      <c r="F810" s="10">
        <v>42036</v>
      </c>
      <c r="G810" s="10">
        <v>44228</v>
      </c>
      <c r="H810" s="11">
        <v>7</v>
      </c>
      <c r="I810" s="20" t="s">
        <v>205</v>
      </c>
      <c r="J810" s="11" t="s">
        <v>207</v>
      </c>
      <c r="K810" s="11" t="s">
        <v>4827</v>
      </c>
      <c r="L810" s="11">
        <v>2</v>
      </c>
    </row>
    <row r="811" spans="1:12">
      <c r="A811" s="11" t="s">
        <v>1399</v>
      </c>
      <c r="D811" s="11" t="s">
        <v>206</v>
      </c>
      <c r="E811" s="19" t="s">
        <v>1595</v>
      </c>
      <c r="F811" s="10">
        <v>42036</v>
      </c>
      <c r="G811" s="10">
        <v>44228</v>
      </c>
      <c r="H811" s="11">
        <v>7</v>
      </c>
      <c r="I811" s="20" t="s">
        <v>205</v>
      </c>
      <c r="J811" s="11" t="s">
        <v>207</v>
      </c>
      <c r="K811" s="11" t="s">
        <v>4827</v>
      </c>
      <c r="L811" s="11">
        <v>2</v>
      </c>
    </row>
    <row r="812" spans="1:12">
      <c r="A812" s="11" t="s">
        <v>1400</v>
      </c>
      <c r="D812" s="11" t="s">
        <v>206</v>
      </c>
      <c r="E812" s="19" t="s">
        <v>1596</v>
      </c>
      <c r="F812" s="10">
        <v>42036</v>
      </c>
      <c r="G812" s="10">
        <v>44228</v>
      </c>
      <c r="H812" s="11">
        <v>7</v>
      </c>
      <c r="I812" s="20" t="s">
        <v>205</v>
      </c>
      <c r="J812" s="11" t="s">
        <v>207</v>
      </c>
      <c r="K812" s="11" t="s">
        <v>4827</v>
      </c>
      <c r="L812" s="11">
        <v>2</v>
      </c>
    </row>
    <row r="813" spans="1:12">
      <c r="A813" s="11" t="s">
        <v>1401</v>
      </c>
      <c r="D813" s="11" t="s">
        <v>206</v>
      </c>
      <c r="E813" s="19" t="s">
        <v>1597</v>
      </c>
      <c r="F813" s="10">
        <v>42036</v>
      </c>
      <c r="G813" s="10">
        <v>44228</v>
      </c>
      <c r="H813" s="11">
        <v>7</v>
      </c>
      <c r="I813" s="20" t="s">
        <v>205</v>
      </c>
      <c r="J813" s="11" t="s">
        <v>207</v>
      </c>
      <c r="K813" s="11" t="s">
        <v>4827</v>
      </c>
      <c r="L813" s="11">
        <v>2</v>
      </c>
    </row>
    <row r="814" spans="1:12">
      <c r="A814" s="11" t="s">
        <v>1402</v>
      </c>
      <c r="D814" s="11" t="s">
        <v>206</v>
      </c>
      <c r="E814" s="19" t="s">
        <v>1598</v>
      </c>
      <c r="F814" s="10">
        <v>42036</v>
      </c>
      <c r="G814" s="10">
        <v>44228</v>
      </c>
      <c r="H814" s="11">
        <v>7</v>
      </c>
      <c r="I814" s="20" t="s">
        <v>205</v>
      </c>
      <c r="J814" s="11" t="s">
        <v>207</v>
      </c>
      <c r="K814" s="11" t="s">
        <v>4827</v>
      </c>
      <c r="L814" s="11">
        <v>2</v>
      </c>
    </row>
    <row r="815" spans="1:12">
      <c r="A815" s="11" t="s">
        <v>1403</v>
      </c>
      <c r="D815" s="11" t="s">
        <v>206</v>
      </c>
      <c r="E815" s="19" t="s">
        <v>1599</v>
      </c>
      <c r="F815" s="10">
        <v>42036</v>
      </c>
      <c r="G815" s="10">
        <v>44228</v>
      </c>
      <c r="H815" s="11">
        <v>7</v>
      </c>
      <c r="I815" s="20" t="s">
        <v>205</v>
      </c>
      <c r="J815" s="11" t="s">
        <v>207</v>
      </c>
      <c r="K815" s="11" t="s">
        <v>4827</v>
      </c>
      <c r="L815" s="11">
        <v>2</v>
      </c>
    </row>
    <row r="816" spans="1:12">
      <c r="A816" s="11" t="s">
        <v>1404</v>
      </c>
      <c r="D816" s="11" t="s">
        <v>206</v>
      </c>
      <c r="E816" s="19" t="s">
        <v>1600</v>
      </c>
      <c r="F816" s="10">
        <v>42036</v>
      </c>
      <c r="G816" s="10">
        <v>44228</v>
      </c>
      <c r="H816" s="11">
        <v>7</v>
      </c>
      <c r="I816" s="20" t="s">
        <v>205</v>
      </c>
      <c r="J816" s="11" t="s">
        <v>207</v>
      </c>
      <c r="K816" s="11" t="s">
        <v>4827</v>
      </c>
      <c r="L816" s="11">
        <v>2</v>
      </c>
    </row>
    <row r="817" spans="1:12">
      <c r="A817" s="11" t="s">
        <v>1405</v>
      </c>
      <c r="D817" s="11" t="s">
        <v>206</v>
      </c>
      <c r="E817" s="19" t="s">
        <v>1601</v>
      </c>
      <c r="F817" s="10">
        <v>42036</v>
      </c>
      <c r="G817" s="10">
        <v>44228</v>
      </c>
      <c r="H817" s="11">
        <v>7</v>
      </c>
      <c r="I817" s="20" t="s">
        <v>205</v>
      </c>
      <c r="J817" s="11" t="s">
        <v>207</v>
      </c>
      <c r="K817" s="11" t="s">
        <v>4827</v>
      </c>
      <c r="L817" s="11">
        <v>2</v>
      </c>
    </row>
    <row r="818" spans="1:12">
      <c r="A818" s="11" t="s">
        <v>1406</v>
      </c>
      <c r="D818" s="11" t="s">
        <v>206</v>
      </c>
      <c r="E818" s="19" t="s">
        <v>1602</v>
      </c>
      <c r="F818" s="10">
        <v>42036</v>
      </c>
      <c r="G818" s="10">
        <v>44228</v>
      </c>
      <c r="H818" s="11">
        <v>7</v>
      </c>
      <c r="I818" s="20" t="s">
        <v>205</v>
      </c>
      <c r="J818" s="11" t="s">
        <v>207</v>
      </c>
      <c r="K818" s="11" t="s">
        <v>4827</v>
      </c>
      <c r="L818" s="11">
        <v>2</v>
      </c>
    </row>
    <row r="819" spans="1:12">
      <c r="A819" s="11" t="s">
        <v>1407</v>
      </c>
      <c r="D819" s="11" t="s">
        <v>206</v>
      </c>
      <c r="E819" s="19" t="s">
        <v>1603</v>
      </c>
      <c r="F819" s="10">
        <v>42036</v>
      </c>
      <c r="G819" s="10">
        <v>44228</v>
      </c>
      <c r="H819" s="11">
        <v>7</v>
      </c>
      <c r="I819" s="20" t="s">
        <v>205</v>
      </c>
      <c r="J819" s="11" t="s">
        <v>207</v>
      </c>
      <c r="K819" s="11" t="s">
        <v>4827</v>
      </c>
      <c r="L819" s="11">
        <v>2</v>
      </c>
    </row>
    <row r="820" spans="1:12">
      <c r="A820" s="11" t="s">
        <v>1408</v>
      </c>
      <c r="D820" s="11" t="s">
        <v>206</v>
      </c>
      <c r="E820" s="19" t="s">
        <v>1604</v>
      </c>
      <c r="F820" s="10">
        <v>42036</v>
      </c>
      <c r="G820" s="10">
        <v>44228</v>
      </c>
      <c r="H820" s="11">
        <v>7</v>
      </c>
      <c r="I820" s="20" t="s">
        <v>205</v>
      </c>
      <c r="J820" s="11" t="s">
        <v>207</v>
      </c>
      <c r="K820" s="11" t="s">
        <v>4827</v>
      </c>
      <c r="L820" s="11">
        <v>2</v>
      </c>
    </row>
    <row r="821" spans="1:12">
      <c r="A821" s="11" t="s">
        <v>1409</v>
      </c>
      <c r="D821" s="11" t="s">
        <v>206</v>
      </c>
      <c r="E821" s="19" t="s">
        <v>1605</v>
      </c>
      <c r="F821" s="10">
        <v>42036</v>
      </c>
      <c r="G821" s="10">
        <v>44228</v>
      </c>
      <c r="H821" s="11">
        <v>7</v>
      </c>
      <c r="I821" s="20" t="s">
        <v>205</v>
      </c>
      <c r="J821" s="11" t="s">
        <v>207</v>
      </c>
      <c r="K821" s="11" t="s">
        <v>4827</v>
      </c>
      <c r="L821" s="11">
        <v>2</v>
      </c>
    </row>
    <row r="822" spans="1:12">
      <c r="A822" s="11" t="s">
        <v>1410</v>
      </c>
      <c r="D822" s="11" t="s">
        <v>206</v>
      </c>
      <c r="E822" s="19" t="s">
        <v>1606</v>
      </c>
      <c r="F822" s="10">
        <v>42036</v>
      </c>
      <c r="G822" s="10">
        <v>44228</v>
      </c>
      <c r="H822" s="11">
        <v>7</v>
      </c>
      <c r="I822" s="20" t="s">
        <v>205</v>
      </c>
      <c r="J822" s="11" t="s">
        <v>207</v>
      </c>
      <c r="K822" s="11" t="s">
        <v>4827</v>
      </c>
      <c r="L822" s="11">
        <v>2</v>
      </c>
    </row>
    <row r="823" spans="1:12">
      <c r="A823" s="11" t="s">
        <v>1411</v>
      </c>
      <c r="D823" s="11" t="s">
        <v>206</v>
      </c>
      <c r="E823" s="19" t="s">
        <v>1607</v>
      </c>
      <c r="F823" s="10">
        <v>42036</v>
      </c>
      <c r="G823" s="10">
        <v>44228</v>
      </c>
      <c r="H823" s="11">
        <v>7</v>
      </c>
      <c r="I823" s="20" t="s">
        <v>205</v>
      </c>
      <c r="J823" s="11" t="s">
        <v>207</v>
      </c>
      <c r="K823" s="11" t="s">
        <v>4827</v>
      </c>
      <c r="L823" s="11">
        <v>2</v>
      </c>
    </row>
    <row r="824" spans="1:12">
      <c r="A824" s="11" t="s">
        <v>1412</v>
      </c>
      <c r="D824" s="11" t="s">
        <v>206</v>
      </c>
      <c r="E824" s="19" t="s">
        <v>1608</v>
      </c>
      <c r="F824" s="10">
        <v>42036</v>
      </c>
      <c r="G824" s="10">
        <v>44228</v>
      </c>
      <c r="H824" s="11">
        <v>7</v>
      </c>
      <c r="I824" s="20" t="s">
        <v>205</v>
      </c>
      <c r="J824" s="11" t="s">
        <v>207</v>
      </c>
      <c r="K824" s="11" t="s">
        <v>4827</v>
      </c>
      <c r="L824" s="11">
        <v>2</v>
      </c>
    </row>
    <row r="825" spans="1:12">
      <c r="A825" s="11" t="s">
        <v>1413</v>
      </c>
      <c r="D825" s="11" t="s">
        <v>206</v>
      </c>
      <c r="E825" s="19" t="s">
        <v>1609</v>
      </c>
      <c r="F825" s="10">
        <v>42036</v>
      </c>
      <c r="G825" s="10">
        <v>44228</v>
      </c>
      <c r="H825" s="11">
        <v>7</v>
      </c>
      <c r="I825" s="20" t="s">
        <v>205</v>
      </c>
      <c r="J825" s="11" t="s">
        <v>207</v>
      </c>
      <c r="K825" s="11" t="s">
        <v>4827</v>
      </c>
      <c r="L825" s="11">
        <v>2</v>
      </c>
    </row>
    <row r="826" spans="1:12">
      <c r="A826" s="11" t="s">
        <v>1414</v>
      </c>
      <c r="D826" s="11" t="s">
        <v>206</v>
      </c>
      <c r="E826" s="19" t="s">
        <v>1610</v>
      </c>
      <c r="F826" s="10">
        <v>42036</v>
      </c>
      <c r="G826" s="10">
        <v>44228</v>
      </c>
      <c r="H826" s="11">
        <v>7</v>
      </c>
      <c r="I826" s="20" t="s">
        <v>205</v>
      </c>
      <c r="J826" s="11" t="s">
        <v>207</v>
      </c>
      <c r="K826" s="11" t="s">
        <v>4827</v>
      </c>
      <c r="L826" s="11">
        <v>2</v>
      </c>
    </row>
    <row r="827" spans="1:12">
      <c r="A827" s="11" t="s">
        <v>1415</v>
      </c>
      <c r="D827" s="11" t="s">
        <v>206</v>
      </c>
      <c r="E827" s="19" t="s">
        <v>1611</v>
      </c>
      <c r="F827" s="10">
        <v>42036</v>
      </c>
      <c r="G827" s="10">
        <v>44228</v>
      </c>
      <c r="H827" s="11">
        <v>7</v>
      </c>
      <c r="I827" s="20" t="s">
        <v>205</v>
      </c>
      <c r="J827" s="11" t="s">
        <v>207</v>
      </c>
      <c r="K827" s="11" t="s">
        <v>4827</v>
      </c>
      <c r="L827" s="11">
        <v>2</v>
      </c>
    </row>
    <row r="828" spans="1:12">
      <c r="A828" s="11" t="s">
        <v>1416</v>
      </c>
      <c r="D828" s="11" t="s">
        <v>206</v>
      </c>
      <c r="E828" s="19" t="s">
        <v>1612</v>
      </c>
      <c r="F828" s="10">
        <v>42036</v>
      </c>
      <c r="G828" s="10">
        <v>44228</v>
      </c>
      <c r="H828" s="11">
        <v>7</v>
      </c>
      <c r="I828" s="20" t="s">
        <v>205</v>
      </c>
      <c r="J828" s="11" t="s">
        <v>207</v>
      </c>
      <c r="K828" s="11" t="s">
        <v>4827</v>
      </c>
      <c r="L828" s="11">
        <v>2</v>
      </c>
    </row>
    <row r="829" spans="1:12">
      <c r="A829" s="11" t="s">
        <v>1417</v>
      </c>
      <c r="D829" s="11" t="s">
        <v>206</v>
      </c>
      <c r="E829" s="19" t="s">
        <v>1613</v>
      </c>
      <c r="F829" s="10">
        <v>42036</v>
      </c>
      <c r="G829" s="10">
        <v>44228</v>
      </c>
      <c r="H829" s="11">
        <v>7</v>
      </c>
      <c r="I829" s="20" t="s">
        <v>205</v>
      </c>
      <c r="J829" s="11" t="s">
        <v>207</v>
      </c>
      <c r="K829" s="11" t="s">
        <v>4827</v>
      </c>
      <c r="L829" s="11">
        <v>2</v>
      </c>
    </row>
    <row r="830" spans="1:12">
      <c r="A830" s="11" t="s">
        <v>1418</v>
      </c>
      <c r="D830" s="11" t="s">
        <v>206</v>
      </c>
      <c r="E830" s="19" t="s">
        <v>1614</v>
      </c>
      <c r="F830" s="10">
        <v>42036</v>
      </c>
      <c r="G830" s="10">
        <v>44228</v>
      </c>
      <c r="H830" s="11">
        <v>7</v>
      </c>
      <c r="I830" s="20" t="s">
        <v>205</v>
      </c>
      <c r="J830" s="11" t="s">
        <v>207</v>
      </c>
      <c r="K830" s="11" t="s">
        <v>4827</v>
      </c>
      <c r="L830" s="11">
        <v>2</v>
      </c>
    </row>
    <row r="831" spans="1:12">
      <c r="A831" s="11" t="s">
        <v>1419</v>
      </c>
      <c r="D831" s="11" t="s">
        <v>206</v>
      </c>
      <c r="E831" s="19" t="s">
        <v>1615</v>
      </c>
      <c r="F831" s="10">
        <v>42036</v>
      </c>
      <c r="G831" s="10">
        <v>44228</v>
      </c>
      <c r="H831" s="11">
        <v>7</v>
      </c>
      <c r="I831" s="20" t="s">
        <v>205</v>
      </c>
      <c r="J831" s="11" t="s">
        <v>207</v>
      </c>
      <c r="K831" s="11" t="s">
        <v>4827</v>
      </c>
      <c r="L831" s="11">
        <v>2</v>
      </c>
    </row>
    <row r="832" spans="1:12">
      <c r="A832" s="11" t="s">
        <v>1420</v>
      </c>
      <c r="D832" s="11" t="s">
        <v>206</v>
      </c>
      <c r="E832" s="19" t="s">
        <v>1616</v>
      </c>
      <c r="F832" s="10">
        <v>42036</v>
      </c>
      <c r="G832" s="10">
        <v>44228</v>
      </c>
      <c r="H832" s="11">
        <v>7</v>
      </c>
      <c r="I832" s="20" t="s">
        <v>205</v>
      </c>
      <c r="J832" s="11" t="s">
        <v>207</v>
      </c>
      <c r="K832" s="11" t="s">
        <v>4827</v>
      </c>
      <c r="L832" s="11">
        <v>2</v>
      </c>
    </row>
    <row r="833" spans="1:12">
      <c r="A833" s="11" t="s">
        <v>1421</v>
      </c>
      <c r="D833" s="11" t="s">
        <v>206</v>
      </c>
      <c r="E833" s="19" t="s">
        <v>1617</v>
      </c>
      <c r="F833" s="10">
        <v>42036</v>
      </c>
      <c r="G833" s="10">
        <v>44228</v>
      </c>
      <c r="H833" s="11">
        <v>7</v>
      </c>
      <c r="I833" s="20" t="s">
        <v>205</v>
      </c>
      <c r="J833" s="11" t="s">
        <v>207</v>
      </c>
      <c r="K833" s="11" t="s">
        <v>4827</v>
      </c>
      <c r="L833" s="11">
        <v>2</v>
      </c>
    </row>
    <row r="834" spans="1:12">
      <c r="A834" s="11" t="s">
        <v>1422</v>
      </c>
      <c r="D834" s="11" t="s">
        <v>206</v>
      </c>
      <c r="E834" s="19" t="s">
        <v>1618</v>
      </c>
      <c r="F834" s="10">
        <v>42036</v>
      </c>
      <c r="G834" s="10">
        <v>44228</v>
      </c>
      <c r="H834" s="11">
        <v>7</v>
      </c>
      <c r="I834" s="20" t="s">
        <v>205</v>
      </c>
      <c r="J834" s="11" t="s">
        <v>207</v>
      </c>
      <c r="K834" s="11" t="s">
        <v>4827</v>
      </c>
      <c r="L834" s="11">
        <v>2</v>
      </c>
    </row>
    <row r="835" spans="1:12">
      <c r="A835" s="11" t="s">
        <v>1423</v>
      </c>
      <c r="D835" s="11" t="s">
        <v>206</v>
      </c>
      <c r="E835" s="19" t="s">
        <v>1619</v>
      </c>
      <c r="F835" s="10">
        <v>42036</v>
      </c>
      <c r="G835" s="10">
        <v>44228</v>
      </c>
      <c r="H835" s="11">
        <v>7</v>
      </c>
      <c r="I835" s="20" t="s">
        <v>205</v>
      </c>
      <c r="J835" s="11" t="s">
        <v>207</v>
      </c>
      <c r="K835" s="11" t="s">
        <v>4827</v>
      </c>
      <c r="L835" s="11">
        <v>2</v>
      </c>
    </row>
    <row r="836" spans="1:12">
      <c r="A836" s="11" t="s">
        <v>1424</v>
      </c>
      <c r="D836" s="11" t="s">
        <v>206</v>
      </c>
      <c r="E836" s="19" t="s">
        <v>1620</v>
      </c>
      <c r="F836" s="10">
        <v>42036</v>
      </c>
      <c r="G836" s="10">
        <v>44228</v>
      </c>
      <c r="H836" s="11">
        <v>7</v>
      </c>
      <c r="I836" s="20" t="s">
        <v>205</v>
      </c>
      <c r="J836" s="11" t="s">
        <v>207</v>
      </c>
      <c r="K836" s="11" t="s">
        <v>4827</v>
      </c>
      <c r="L836" s="11">
        <v>2</v>
      </c>
    </row>
    <row r="837" spans="1:12">
      <c r="A837" s="11" t="s">
        <v>1425</v>
      </c>
      <c r="D837" s="11" t="s">
        <v>206</v>
      </c>
      <c r="E837" s="19" t="s">
        <v>1621</v>
      </c>
      <c r="F837" s="10">
        <v>42036</v>
      </c>
      <c r="G837" s="10">
        <v>44228</v>
      </c>
      <c r="H837" s="11">
        <v>7</v>
      </c>
      <c r="I837" s="20" t="s">
        <v>205</v>
      </c>
      <c r="J837" s="11" t="s">
        <v>207</v>
      </c>
      <c r="K837" s="11" t="s">
        <v>4827</v>
      </c>
      <c r="L837" s="11">
        <v>2</v>
      </c>
    </row>
    <row r="838" spans="1:12">
      <c r="A838" s="11" t="s">
        <v>1426</v>
      </c>
      <c r="D838" s="11" t="s">
        <v>206</v>
      </c>
      <c r="E838" s="19" t="s">
        <v>1622</v>
      </c>
      <c r="F838" s="10">
        <v>42036</v>
      </c>
      <c r="G838" s="10">
        <v>44228</v>
      </c>
      <c r="H838" s="11">
        <v>7</v>
      </c>
      <c r="I838" s="20" t="s">
        <v>205</v>
      </c>
      <c r="J838" s="11" t="s">
        <v>207</v>
      </c>
      <c r="K838" s="11" t="s">
        <v>4827</v>
      </c>
      <c r="L838" s="11">
        <v>2</v>
      </c>
    </row>
    <row r="839" spans="1:12">
      <c r="A839" s="11" t="s">
        <v>1427</v>
      </c>
      <c r="D839" s="11" t="s">
        <v>206</v>
      </c>
      <c r="E839" s="19" t="s">
        <v>1623</v>
      </c>
      <c r="F839" s="10">
        <v>42036</v>
      </c>
      <c r="G839" s="10">
        <v>44228</v>
      </c>
      <c r="H839" s="11">
        <v>7</v>
      </c>
      <c r="I839" s="20" t="s">
        <v>205</v>
      </c>
      <c r="J839" s="11" t="s">
        <v>207</v>
      </c>
      <c r="K839" s="11" t="s">
        <v>4827</v>
      </c>
      <c r="L839" s="11">
        <v>2</v>
      </c>
    </row>
    <row r="840" spans="1:12">
      <c r="A840" s="11" t="s">
        <v>1428</v>
      </c>
      <c r="D840" s="11" t="s">
        <v>206</v>
      </c>
      <c r="E840" s="19" t="s">
        <v>1624</v>
      </c>
      <c r="F840" s="10">
        <v>42036</v>
      </c>
      <c r="G840" s="10">
        <v>44228</v>
      </c>
      <c r="H840" s="11">
        <v>7</v>
      </c>
      <c r="I840" s="20" t="s">
        <v>205</v>
      </c>
      <c r="J840" s="11" t="s">
        <v>207</v>
      </c>
      <c r="K840" s="11" t="s">
        <v>4827</v>
      </c>
      <c r="L840" s="11">
        <v>2</v>
      </c>
    </row>
    <row r="841" spans="1:12">
      <c r="A841" s="11" t="s">
        <v>1429</v>
      </c>
      <c r="D841" s="11" t="s">
        <v>206</v>
      </c>
      <c r="E841" s="19" t="s">
        <v>1625</v>
      </c>
      <c r="F841" s="10">
        <v>42036</v>
      </c>
      <c r="G841" s="10">
        <v>44228</v>
      </c>
      <c r="H841" s="11">
        <v>7</v>
      </c>
      <c r="I841" s="20" t="s">
        <v>205</v>
      </c>
      <c r="J841" s="11" t="s">
        <v>207</v>
      </c>
      <c r="K841" s="11" t="s">
        <v>4827</v>
      </c>
      <c r="L841" s="11">
        <v>2</v>
      </c>
    </row>
    <row r="842" spans="1:12">
      <c r="A842" s="11" t="s">
        <v>1430</v>
      </c>
      <c r="D842" s="11" t="s">
        <v>206</v>
      </c>
      <c r="E842" s="19" t="s">
        <v>1626</v>
      </c>
      <c r="F842" s="10">
        <v>42036</v>
      </c>
      <c r="G842" s="10">
        <v>44228</v>
      </c>
      <c r="H842" s="11">
        <v>7</v>
      </c>
      <c r="I842" s="20" t="s">
        <v>205</v>
      </c>
      <c r="J842" s="11" t="s">
        <v>207</v>
      </c>
      <c r="K842" s="11" t="s">
        <v>4827</v>
      </c>
      <c r="L842" s="11">
        <v>2</v>
      </c>
    </row>
    <row r="843" spans="1:12">
      <c r="A843" s="11" t="s">
        <v>1431</v>
      </c>
      <c r="D843" s="11" t="s">
        <v>206</v>
      </c>
      <c r="E843" s="19" t="s">
        <v>1627</v>
      </c>
      <c r="F843" s="10">
        <v>42036</v>
      </c>
      <c r="G843" s="10">
        <v>44228</v>
      </c>
      <c r="H843" s="11">
        <v>7</v>
      </c>
      <c r="I843" s="20" t="s">
        <v>205</v>
      </c>
      <c r="J843" s="11" t="s">
        <v>207</v>
      </c>
      <c r="K843" s="11" t="s">
        <v>4827</v>
      </c>
      <c r="L843" s="11">
        <v>2</v>
      </c>
    </row>
    <row r="844" spans="1:12">
      <c r="A844" s="11" t="s">
        <v>1432</v>
      </c>
      <c r="D844" s="11" t="s">
        <v>206</v>
      </c>
      <c r="E844" s="19" t="s">
        <v>1628</v>
      </c>
      <c r="F844" s="10">
        <v>42036</v>
      </c>
      <c r="G844" s="10">
        <v>44228</v>
      </c>
      <c r="H844" s="11">
        <v>7</v>
      </c>
      <c r="I844" s="20" t="s">
        <v>205</v>
      </c>
      <c r="J844" s="11" t="s">
        <v>207</v>
      </c>
      <c r="K844" s="11" t="s">
        <v>4827</v>
      </c>
      <c r="L844" s="11">
        <v>2</v>
      </c>
    </row>
    <row r="845" spans="1:12">
      <c r="A845" s="11" t="s">
        <v>1433</v>
      </c>
      <c r="D845" s="11" t="s">
        <v>206</v>
      </c>
      <c r="E845" s="19" t="s">
        <v>1629</v>
      </c>
      <c r="F845" s="10">
        <v>42036</v>
      </c>
      <c r="G845" s="10">
        <v>44228</v>
      </c>
      <c r="H845" s="11">
        <v>7</v>
      </c>
      <c r="I845" s="20" t="s">
        <v>205</v>
      </c>
      <c r="J845" s="11" t="s">
        <v>207</v>
      </c>
      <c r="K845" s="11" t="s">
        <v>4827</v>
      </c>
      <c r="L845" s="11">
        <v>2</v>
      </c>
    </row>
    <row r="846" spans="1:12">
      <c r="A846" s="11" t="s">
        <v>1434</v>
      </c>
      <c r="D846" s="11" t="s">
        <v>206</v>
      </c>
      <c r="E846" s="19" t="s">
        <v>1630</v>
      </c>
      <c r="F846" s="10">
        <v>42036</v>
      </c>
      <c r="G846" s="10">
        <v>44228</v>
      </c>
      <c r="H846" s="11">
        <v>7</v>
      </c>
      <c r="I846" s="20" t="s">
        <v>205</v>
      </c>
      <c r="J846" s="11" t="s">
        <v>207</v>
      </c>
      <c r="K846" s="11" t="s">
        <v>4827</v>
      </c>
      <c r="L846" s="11">
        <v>2</v>
      </c>
    </row>
    <row r="847" spans="1:12">
      <c r="A847" s="11" t="s">
        <v>1435</v>
      </c>
      <c r="D847" s="11" t="s">
        <v>206</v>
      </c>
      <c r="E847" s="19" t="s">
        <v>1631</v>
      </c>
      <c r="F847" s="10">
        <v>42036</v>
      </c>
      <c r="G847" s="10">
        <v>44228</v>
      </c>
      <c r="H847" s="11">
        <v>7</v>
      </c>
      <c r="I847" s="20" t="s">
        <v>205</v>
      </c>
      <c r="J847" s="11" t="s">
        <v>207</v>
      </c>
      <c r="K847" s="11" t="s">
        <v>4827</v>
      </c>
      <c r="L847" s="11">
        <v>2</v>
      </c>
    </row>
    <row r="848" spans="1:12">
      <c r="A848" s="11" t="s">
        <v>1436</v>
      </c>
      <c r="D848" s="11" t="s">
        <v>206</v>
      </c>
      <c r="E848" s="19" t="s">
        <v>1632</v>
      </c>
      <c r="F848" s="10">
        <v>42036</v>
      </c>
      <c r="G848" s="10">
        <v>44228</v>
      </c>
      <c r="H848" s="11">
        <v>7</v>
      </c>
      <c r="I848" s="20" t="s">
        <v>205</v>
      </c>
      <c r="J848" s="11" t="s">
        <v>207</v>
      </c>
      <c r="K848" s="11" t="s">
        <v>4827</v>
      </c>
      <c r="L848" s="11">
        <v>2</v>
      </c>
    </row>
    <row r="849" spans="1:12">
      <c r="A849" s="11" t="s">
        <v>1437</v>
      </c>
      <c r="D849" s="11" t="s">
        <v>206</v>
      </c>
      <c r="E849" s="19" t="s">
        <v>1633</v>
      </c>
      <c r="F849" s="10">
        <v>42036</v>
      </c>
      <c r="G849" s="10">
        <v>44228</v>
      </c>
      <c r="H849" s="11">
        <v>7</v>
      </c>
      <c r="I849" s="20" t="s">
        <v>205</v>
      </c>
      <c r="J849" s="11" t="s">
        <v>207</v>
      </c>
      <c r="K849" s="11" t="s">
        <v>4827</v>
      </c>
      <c r="L849" s="11">
        <v>2</v>
      </c>
    </row>
    <row r="850" spans="1:12">
      <c r="A850" s="11" t="s">
        <v>1438</v>
      </c>
      <c r="D850" s="11" t="s">
        <v>206</v>
      </c>
      <c r="E850" s="19" t="s">
        <v>1634</v>
      </c>
      <c r="F850" s="10">
        <v>42036</v>
      </c>
      <c r="G850" s="10">
        <v>44228</v>
      </c>
      <c r="H850" s="11">
        <v>7</v>
      </c>
      <c r="I850" s="20" t="s">
        <v>205</v>
      </c>
      <c r="J850" s="11" t="s">
        <v>207</v>
      </c>
      <c r="K850" s="11" t="s">
        <v>4827</v>
      </c>
      <c r="L850" s="11">
        <v>2</v>
      </c>
    </row>
    <row r="851" spans="1:12">
      <c r="A851" s="11" t="s">
        <v>1439</v>
      </c>
      <c r="D851" s="11" t="s">
        <v>206</v>
      </c>
      <c r="E851" s="19" t="s">
        <v>1635</v>
      </c>
      <c r="F851" s="10">
        <v>42036</v>
      </c>
      <c r="G851" s="10">
        <v>44228</v>
      </c>
      <c r="H851" s="11">
        <v>7</v>
      </c>
      <c r="I851" s="20" t="s">
        <v>205</v>
      </c>
      <c r="J851" s="11" t="s">
        <v>207</v>
      </c>
      <c r="K851" s="11" t="s">
        <v>4827</v>
      </c>
      <c r="L851" s="11">
        <v>2</v>
      </c>
    </row>
    <row r="852" spans="1:12">
      <c r="A852" s="11" t="s">
        <v>1440</v>
      </c>
      <c r="D852" s="11" t="s">
        <v>206</v>
      </c>
      <c r="E852" s="19" t="s">
        <v>1636</v>
      </c>
      <c r="F852" s="10">
        <v>42036</v>
      </c>
      <c r="G852" s="10">
        <v>44228</v>
      </c>
      <c r="H852" s="11">
        <v>7</v>
      </c>
      <c r="I852" s="20" t="s">
        <v>205</v>
      </c>
      <c r="J852" s="11" t="s">
        <v>207</v>
      </c>
      <c r="K852" s="11" t="s">
        <v>4827</v>
      </c>
      <c r="L852" s="11">
        <v>2</v>
      </c>
    </row>
    <row r="853" spans="1:12">
      <c r="A853" s="11" t="s">
        <v>1441</v>
      </c>
      <c r="D853" s="11" t="s">
        <v>206</v>
      </c>
      <c r="E853" s="19" t="s">
        <v>1637</v>
      </c>
      <c r="F853" s="10">
        <v>42036</v>
      </c>
      <c r="G853" s="10">
        <v>44228</v>
      </c>
      <c r="H853" s="11">
        <v>7</v>
      </c>
      <c r="I853" s="20" t="s">
        <v>205</v>
      </c>
      <c r="J853" s="11" t="s">
        <v>207</v>
      </c>
      <c r="K853" s="11" t="s">
        <v>4827</v>
      </c>
      <c r="L853" s="11">
        <v>2</v>
      </c>
    </row>
    <row r="854" spans="1:12">
      <c r="A854" s="11" t="s">
        <v>1442</v>
      </c>
      <c r="D854" s="11" t="s">
        <v>206</v>
      </c>
      <c r="E854" s="19" t="s">
        <v>1638</v>
      </c>
      <c r="F854" s="10">
        <v>42036</v>
      </c>
      <c r="G854" s="10">
        <v>44228</v>
      </c>
      <c r="H854" s="11">
        <v>7</v>
      </c>
      <c r="I854" s="20" t="s">
        <v>205</v>
      </c>
      <c r="J854" s="11" t="s">
        <v>207</v>
      </c>
      <c r="K854" s="11" t="s">
        <v>4827</v>
      </c>
      <c r="L854" s="11">
        <v>2</v>
      </c>
    </row>
    <row r="855" spans="1:12">
      <c r="A855" s="11" t="s">
        <v>1443</v>
      </c>
      <c r="D855" s="11" t="s">
        <v>206</v>
      </c>
      <c r="E855" s="19" t="s">
        <v>1639</v>
      </c>
      <c r="F855" s="10">
        <v>42036</v>
      </c>
      <c r="G855" s="10">
        <v>44228</v>
      </c>
      <c r="H855" s="11">
        <v>7</v>
      </c>
      <c r="I855" s="20" t="s">
        <v>205</v>
      </c>
      <c r="J855" s="11" t="s">
        <v>207</v>
      </c>
      <c r="K855" s="11" t="s">
        <v>4827</v>
      </c>
      <c r="L855" s="11">
        <v>2</v>
      </c>
    </row>
    <row r="856" spans="1:12">
      <c r="A856" s="11" t="s">
        <v>1444</v>
      </c>
      <c r="D856" s="11" t="s">
        <v>206</v>
      </c>
      <c r="E856" s="19" t="s">
        <v>1640</v>
      </c>
      <c r="F856" s="10">
        <v>42036</v>
      </c>
      <c r="G856" s="10">
        <v>44228</v>
      </c>
      <c r="H856" s="11">
        <v>7</v>
      </c>
      <c r="I856" s="20" t="s">
        <v>205</v>
      </c>
      <c r="J856" s="11" t="s">
        <v>207</v>
      </c>
      <c r="K856" s="11" t="s">
        <v>4827</v>
      </c>
      <c r="L856" s="11">
        <v>2</v>
      </c>
    </row>
    <row r="857" spans="1:12">
      <c r="A857" s="11" t="s">
        <v>1445</v>
      </c>
      <c r="D857" s="11" t="s">
        <v>206</v>
      </c>
      <c r="E857" s="19" t="s">
        <v>1641</v>
      </c>
      <c r="F857" s="10">
        <v>42036</v>
      </c>
      <c r="G857" s="10">
        <v>44228</v>
      </c>
      <c r="H857" s="11">
        <v>7</v>
      </c>
      <c r="I857" s="20" t="s">
        <v>205</v>
      </c>
      <c r="J857" s="11" t="s">
        <v>207</v>
      </c>
      <c r="K857" s="11" t="s">
        <v>4827</v>
      </c>
      <c r="L857" s="11">
        <v>2</v>
      </c>
    </row>
    <row r="858" spans="1:12">
      <c r="A858" s="11" t="s">
        <v>1446</v>
      </c>
      <c r="D858" s="11" t="s">
        <v>206</v>
      </c>
      <c r="E858" s="19" t="s">
        <v>1642</v>
      </c>
      <c r="F858" s="10">
        <v>42036</v>
      </c>
      <c r="G858" s="10">
        <v>44228</v>
      </c>
      <c r="H858" s="11">
        <v>7</v>
      </c>
      <c r="I858" s="20" t="s">
        <v>205</v>
      </c>
      <c r="J858" s="11" t="s">
        <v>207</v>
      </c>
      <c r="K858" s="11" t="s">
        <v>4827</v>
      </c>
      <c r="L858" s="11">
        <v>2</v>
      </c>
    </row>
    <row r="859" spans="1:12">
      <c r="A859" s="11" t="s">
        <v>1447</v>
      </c>
      <c r="D859" s="11" t="s">
        <v>206</v>
      </c>
      <c r="E859" s="19" t="s">
        <v>1643</v>
      </c>
      <c r="F859" s="10">
        <v>42036</v>
      </c>
      <c r="G859" s="10">
        <v>44228</v>
      </c>
      <c r="H859" s="11">
        <v>7</v>
      </c>
      <c r="I859" s="20" t="s">
        <v>205</v>
      </c>
      <c r="J859" s="11" t="s">
        <v>207</v>
      </c>
      <c r="K859" s="11" t="s">
        <v>4827</v>
      </c>
      <c r="L859" s="11">
        <v>2</v>
      </c>
    </row>
    <row r="860" spans="1:12">
      <c r="A860" s="11" t="s">
        <v>1448</v>
      </c>
      <c r="D860" s="11" t="s">
        <v>206</v>
      </c>
      <c r="E860" s="19" t="s">
        <v>1644</v>
      </c>
      <c r="F860" s="10">
        <v>42036</v>
      </c>
      <c r="G860" s="10">
        <v>44228</v>
      </c>
      <c r="H860" s="11">
        <v>7</v>
      </c>
      <c r="I860" s="20" t="s">
        <v>205</v>
      </c>
      <c r="J860" s="11" t="s">
        <v>207</v>
      </c>
      <c r="K860" s="11" t="s">
        <v>4827</v>
      </c>
      <c r="L860" s="11">
        <v>2</v>
      </c>
    </row>
    <row r="861" spans="1:12">
      <c r="A861" s="11" t="s">
        <v>1449</v>
      </c>
      <c r="D861" s="11" t="s">
        <v>206</v>
      </c>
      <c r="E861" s="19" t="s">
        <v>1645</v>
      </c>
      <c r="F861" s="10">
        <v>42036</v>
      </c>
      <c r="G861" s="10">
        <v>44228</v>
      </c>
      <c r="H861" s="11">
        <v>7</v>
      </c>
      <c r="I861" s="20" t="s">
        <v>205</v>
      </c>
      <c r="J861" s="11" t="s">
        <v>207</v>
      </c>
      <c r="K861" s="11" t="s">
        <v>4827</v>
      </c>
      <c r="L861" s="11">
        <v>2</v>
      </c>
    </row>
    <row r="862" spans="1:12">
      <c r="A862" s="11" t="s">
        <v>1450</v>
      </c>
      <c r="D862" s="11" t="s">
        <v>206</v>
      </c>
      <c r="E862" s="19" t="s">
        <v>1646</v>
      </c>
      <c r="F862" s="10">
        <v>42036</v>
      </c>
      <c r="G862" s="10">
        <v>44228</v>
      </c>
      <c r="H862" s="11">
        <v>7</v>
      </c>
      <c r="I862" s="20" t="s">
        <v>205</v>
      </c>
      <c r="J862" s="11" t="s">
        <v>207</v>
      </c>
      <c r="K862" s="11" t="s">
        <v>4827</v>
      </c>
      <c r="L862" s="11">
        <v>2</v>
      </c>
    </row>
    <row r="863" spans="1:12">
      <c r="A863" s="11" t="s">
        <v>1451</v>
      </c>
      <c r="D863" s="11" t="s">
        <v>206</v>
      </c>
      <c r="E863" s="19" t="s">
        <v>1647</v>
      </c>
      <c r="F863" s="10">
        <v>42036</v>
      </c>
      <c r="G863" s="10">
        <v>44228</v>
      </c>
      <c r="H863" s="11">
        <v>7</v>
      </c>
      <c r="I863" s="20" t="s">
        <v>205</v>
      </c>
      <c r="J863" s="11" t="s">
        <v>207</v>
      </c>
      <c r="K863" s="11" t="s">
        <v>4827</v>
      </c>
      <c r="L863" s="11">
        <v>2</v>
      </c>
    </row>
    <row r="864" spans="1:12">
      <c r="A864" s="11" t="s">
        <v>1452</v>
      </c>
      <c r="D864" s="11" t="s">
        <v>206</v>
      </c>
      <c r="E864" s="19" t="s">
        <v>1648</v>
      </c>
      <c r="F864" s="10">
        <v>42036</v>
      </c>
      <c r="G864" s="10">
        <v>44228</v>
      </c>
      <c r="H864" s="11">
        <v>7</v>
      </c>
      <c r="I864" s="20" t="s">
        <v>205</v>
      </c>
      <c r="J864" s="11" t="s">
        <v>207</v>
      </c>
      <c r="K864" s="11" t="s">
        <v>4827</v>
      </c>
      <c r="L864" s="11">
        <v>2</v>
      </c>
    </row>
    <row r="865" spans="1:12">
      <c r="A865" s="11" t="s">
        <v>1453</v>
      </c>
      <c r="D865" s="11" t="s">
        <v>206</v>
      </c>
      <c r="E865" s="19" t="s">
        <v>1649</v>
      </c>
      <c r="F865" s="10">
        <v>42036</v>
      </c>
      <c r="G865" s="10">
        <v>44228</v>
      </c>
      <c r="H865" s="11">
        <v>7</v>
      </c>
      <c r="I865" s="20" t="s">
        <v>205</v>
      </c>
      <c r="J865" s="11" t="s">
        <v>207</v>
      </c>
      <c r="K865" s="11" t="s">
        <v>4827</v>
      </c>
      <c r="L865" s="11">
        <v>2</v>
      </c>
    </row>
    <row r="866" spans="1:12">
      <c r="A866" s="11" t="s">
        <v>1454</v>
      </c>
      <c r="D866" s="11" t="s">
        <v>206</v>
      </c>
      <c r="E866" s="19" t="s">
        <v>1650</v>
      </c>
      <c r="F866" s="10">
        <v>42036</v>
      </c>
      <c r="G866" s="10">
        <v>44228</v>
      </c>
      <c r="H866" s="11">
        <v>7</v>
      </c>
      <c r="I866" s="20" t="s">
        <v>205</v>
      </c>
      <c r="J866" s="11" t="s">
        <v>207</v>
      </c>
      <c r="K866" s="11" t="s">
        <v>4827</v>
      </c>
      <c r="L866" s="11">
        <v>2</v>
      </c>
    </row>
    <row r="867" spans="1:12">
      <c r="A867" s="11" t="s">
        <v>1455</v>
      </c>
      <c r="D867" s="11" t="s">
        <v>206</v>
      </c>
      <c r="E867" s="19" t="s">
        <v>1651</v>
      </c>
      <c r="F867" s="10">
        <v>42036</v>
      </c>
      <c r="G867" s="10">
        <v>44228</v>
      </c>
      <c r="H867" s="11">
        <v>7</v>
      </c>
      <c r="I867" s="20" t="s">
        <v>205</v>
      </c>
      <c r="J867" s="11" t="s">
        <v>207</v>
      </c>
      <c r="K867" s="11" t="s">
        <v>4827</v>
      </c>
      <c r="L867" s="11">
        <v>2</v>
      </c>
    </row>
    <row r="868" spans="1:12">
      <c r="A868" s="11" t="s">
        <v>1456</v>
      </c>
      <c r="D868" s="11" t="s">
        <v>206</v>
      </c>
      <c r="E868" s="19" t="s">
        <v>1652</v>
      </c>
      <c r="F868" s="10">
        <v>42036</v>
      </c>
      <c r="G868" s="10">
        <v>44228</v>
      </c>
      <c r="H868" s="11">
        <v>7</v>
      </c>
      <c r="I868" s="20" t="s">
        <v>205</v>
      </c>
      <c r="J868" s="11" t="s">
        <v>207</v>
      </c>
      <c r="K868" s="11" t="s">
        <v>4827</v>
      </c>
      <c r="L868" s="11">
        <v>2</v>
      </c>
    </row>
    <row r="869" spans="1:12">
      <c r="A869" s="11" t="s">
        <v>1457</v>
      </c>
      <c r="D869" s="11" t="s">
        <v>206</v>
      </c>
      <c r="E869" s="19" t="s">
        <v>1653</v>
      </c>
      <c r="F869" s="10">
        <v>42036</v>
      </c>
      <c r="G869" s="10">
        <v>44228</v>
      </c>
      <c r="H869" s="11">
        <v>7</v>
      </c>
      <c r="I869" s="20" t="s">
        <v>205</v>
      </c>
      <c r="J869" s="11" t="s">
        <v>207</v>
      </c>
      <c r="K869" s="11" t="s">
        <v>4827</v>
      </c>
      <c r="L869" s="11">
        <v>2</v>
      </c>
    </row>
    <row r="870" spans="1:12">
      <c r="A870" s="11" t="s">
        <v>1458</v>
      </c>
      <c r="D870" s="11" t="s">
        <v>206</v>
      </c>
      <c r="E870" s="19" t="s">
        <v>1654</v>
      </c>
      <c r="F870" s="10">
        <v>42036</v>
      </c>
      <c r="G870" s="10">
        <v>44228</v>
      </c>
      <c r="H870" s="11">
        <v>7</v>
      </c>
      <c r="I870" s="20" t="s">
        <v>205</v>
      </c>
      <c r="J870" s="11" t="s">
        <v>207</v>
      </c>
      <c r="K870" s="11" t="s">
        <v>4827</v>
      </c>
      <c r="L870" s="11">
        <v>2</v>
      </c>
    </row>
    <row r="871" spans="1:12">
      <c r="A871" s="11" t="s">
        <v>1459</v>
      </c>
      <c r="D871" s="11" t="s">
        <v>206</v>
      </c>
      <c r="E871" s="19" t="s">
        <v>1655</v>
      </c>
      <c r="F871" s="10">
        <v>42036</v>
      </c>
      <c r="G871" s="10">
        <v>44228</v>
      </c>
      <c r="H871" s="11">
        <v>7</v>
      </c>
      <c r="I871" s="20" t="s">
        <v>205</v>
      </c>
      <c r="J871" s="11" t="s">
        <v>207</v>
      </c>
      <c r="K871" s="11" t="s">
        <v>4827</v>
      </c>
      <c r="L871" s="11">
        <v>2</v>
      </c>
    </row>
    <row r="872" spans="1:12">
      <c r="A872" s="11" t="s">
        <v>1460</v>
      </c>
      <c r="D872" s="11" t="s">
        <v>206</v>
      </c>
      <c r="E872" s="19" t="s">
        <v>1656</v>
      </c>
      <c r="F872" s="10">
        <v>42036</v>
      </c>
      <c r="G872" s="10">
        <v>44228</v>
      </c>
      <c r="H872" s="11">
        <v>7</v>
      </c>
      <c r="I872" s="20" t="s">
        <v>205</v>
      </c>
      <c r="J872" s="11" t="s">
        <v>207</v>
      </c>
      <c r="K872" s="11" t="s">
        <v>4827</v>
      </c>
      <c r="L872" s="11">
        <v>2</v>
      </c>
    </row>
    <row r="873" spans="1:12">
      <c r="A873" s="11" t="s">
        <v>1461</v>
      </c>
      <c r="D873" s="11" t="s">
        <v>206</v>
      </c>
      <c r="E873" s="19" t="s">
        <v>1657</v>
      </c>
      <c r="F873" s="10">
        <v>42036</v>
      </c>
      <c r="G873" s="10">
        <v>44228</v>
      </c>
      <c r="H873" s="11">
        <v>7</v>
      </c>
      <c r="I873" s="20" t="s">
        <v>205</v>
      </c>
      <c r="J873" s="11" t="s">
        <v>207</v>
      </c>
      <c r="K873" s="11" t="s">
        <v>4827</v>
      </c>
      <c r="L873" s="11">
        <v>2</v>
      </c>
    </row>
    <row r="874" spans="1:12">
      <c r="A874" s="11" t="s">
        <v>1462</v>
      </c>
      <c r="D874" s="11" t="s">
        <v>206</v>
      </c>
      <c r="E874" s="19" t="s">
        <v>1658</v>
      </c>
      <c r="F874" s="10">
        <v>42036</v>
      </c>
      <c r="G874" s="10">
        <v>44228</v>
      </c>
      <c r="H874" s="11">
        <v>7</v>
      </c>
      <c r="I874" s="20" t="s">
        <v>205</v>
      </c>
      <c r="J874" s="11" t="s">
        <v>207</v>
      </c>
      <c r="K874" s="11" t="s">
        <v>4827</v>
      </c>
      <c r="L874" s="11">
        <v>2</v>
      </c>
    </row>
    <row r="875" spans="1:12">
      <c r="A875" s="11" t="s">
        <v>1463</v>
      </c>
      <c r="D875" s="11" t="s">
        <v>206</v>
      </c>
      <c r="E875" s="19" t="s">
        <v>1659</v>
      </c>
      <c r="F875" s="10">
        <v>42036</v>
      </c>
      <c r="G875" s="10">
        <v>44228</v>
      </c>
      <c r="H875" s="11">
        <v>7</v>
      </c>
      <c r="I875" s="20" t="s">
        <v>205</v>
      </c>
      <c r="J875" s="11" t="s">
        <v>207</v>
      </c>
      <c r="K875" s="11" t="s">
        <v>4827</v>
      </c>
      <c r="L875" s="11">
        <v>2</v>
      </c>
    </row>
    <row r="876" spans="1:12">
      <c r="A876" s="11" t="s">
        <v>1464</v>
      </c>
      <c r="D876" s="11" t="s">
        <v>206</v>
      </c>
      <c r="E876" s="19" t="s">
        <v>1660</v>
      </c>
      <c r="F876" s="10">
        <v>42036</v>
      </c>
      <c r="G876" s="10">
        <v>44228</v>
      </c>
      <c r="H876" s="11">
        <v>7</v>
      </c>
      <c r="I876" s="20" t="s">
        <v>205</v>
      </c>
      <c r="J876" s="11" t="s">
        <v>207</v>
      </c>
      <c r="K876" s="11" t="s">
        <v>4827</v>
      </c>
      <c r="L876" s="11">
        <v>2</v>
      </c>
    </row>
    <row r="877" spans="1:12">
      <c r="A877" s="11" t="s">
        <v>1465</v>
      </c>
      <c r="D877" s="11" t="s">
        <v>206</v>
      </c>
      <c r="E877" s="19" t="s">
        <v>1661</v>
      </c>
      <c r="F877" s="10">
        <v>42036</v>
      </c>
      <c r="G877" s="10">
        <v>44228</v>
      </c>
      <c r="H877" s="11">
        <v>7</v>
      </c>
      <c r="I877" s="20" t="s">
        <v>205</v>
      </c>
      <c r="J877" s="11" t="s">
        <v>207</v>
      </c>
      <c r="K877" s="11" t="s">
        <v>4827</v>
      </c>
      <c r="L877" s="11">
        <v>2</v>
      </c>
    </row>
    <row r="878" spans="1:12">
      <c r="A878" s="11" t="s">
        <v>1466</v>
      </c>
      <c r="D878" s="11" t="s">
        <v>206</v>
      </c>
      <c r="E878" s="19" t="s">
        <v>1662</v>
      </c>
      <c r="F878" s="10">
        <v>42036</v>
      </c>
      <c r="G878" s="10">
        <v>44228</v>
      </c>
      <c r="H878" s="11">
        <v>7</v>
      </c>
      <c r="I878" s="20" t="s">
        <v>205</v>
      </c>
      <c r="J878" s="11" t="s">
        <v>207</v>
      </c>
      <c r="K878" s="11" t="s">
        <v>4827</v>
      </c>
      <c r="L878" s="11">
        <v>2</v>
      </c>
    </row>
    <row r="879" spans="1:12">
      <c r="A879" s="11" t="s">
        <v>1467</v>
      </c>
      <c r="D879" s="11" t="s">
        <v>206</v>
      </c>
      <c r="E879" s="19" t="s">
        <v>1663</v>
      </c>
      <c r="F879" s="10">
        <v>42036</v>
      </c>
      <c r="G879" s="10">
        <v>44228</v>
      </c>
      <c r="H879" s="11">
        <v>7</v>
      </c>
      <c r="I879" s="20" t="s">
        <v>205</v>
      </c>
      <c r="J879" s="11" t="s">
        <v>207</v>
      </c>
      <c r="K879" s="11" t="s">
        <v>4827</v>
      </c>
      <c r="L879" s="11">
        <v>2</v>
      </c>
    </row>
    <row r="880" spans="1:12">
      <c r="A880" s="11" t="s">
        <v>1468</v>
      </c>
      <c r="D880" s="11" t="s">
        <v>206</v>
      </c>
      <c r="E880" s="19" t="s">
        <v>1664</v>
      </c>
      <c r="F880" s="10">
        <v>42036</v>
      </c>
      <c r="G880" s="10">
        <v>44228</v>
      </c>
      <c r="H880" s="11">
        <v>7</v>
      </c>
      <c r="I880" s="20" t="s">
        <v>205</v>
      </c>
      <c r="J880" s="11" t="s">
        <v>207</v>
      </c>
      <c r="K880" s="11" t="s">
        <v>4827</v>
      </c>
      <c r="L880" s="11">
        <v>2</v>
      </c>
    </row>
    <row r="881" spans="1:12">
      <c r="A881" s="11" t="s">
        <v>1469</v>
      </c>
      <c r="D881" s="11" t="s">
        <v>206</v>
      </c>
      <c r="E881" s="19" t="s">
        <v>1665</v>
      </c>
      <c r="F881" s="10">
        <v>42036</v>
      </c>
      <c r="G881" s="10">
        <v>44228</v>
      </c>
      <c r="H881" s="11">
        <v>7</v>
      </c>
      <c r="I881" s="20" t="s">
        <v>205</v>
      </c>
      <c r="J881" s="11" t="s">
        <v>207</v>
      </c>
      <c r="K881" s="11" t="s">
        <v>4827</v>
      </c>
      <c r="L881" s="11">
        <v>2</v>
      </c>
    </row>
    <row r="882" spans="1:12">
      <c r="A882" s="11" t="s">
        <v>1470</v>
      </c>
      <c r="D882" s="11" t="s">
        <v>206</v>
      </c>
      <c r="E882" s="19" t="s">
        <v>1666</v>
      </c>
      <c r="F882" s="10">
        <v>42036</v>
      </c>
      <c r="G882" s="10">
        <v>44228</v>
      </c>
      <c r="H882" s="11">
        <v>7</v>
      </c>
      <c r="I882" s="20" t="s">
        <v>205</v>
      </c>
      <c r="J882" s="11" t="s">
        <v>207</v>
      </c>
      <c r="K882" s="11" t="s">
        <v>4827</v>
      </c>
      <c r="L882" s="11">
        <v>2</v>
      </c>
    </row>
    <row r="883" spans="1:12">
      <c r="A883" s="11" t="s">
        <v>1471</v>
      </c>
      <c r="D883" s="11" t="s">
        <v>206</v>
      </c>
      <c r="E883" s="19" t="s">
        <v>1667</v>
      </c>
      <c r="F883" s="10">
        <v>42036</v>
      </c>
      <c r="G883" s="10">
        <v>44228</v>
      </c>
      <c r="H883" s="11">
        <v>7</v>
      </c>
      <c r="I883" s="20" t="s">
        <v>205</v>
      </c>
      <c r="J883" s="11" t="s">
        <v>207</v>
      </c>
      <c r="K883" s="11" t="s">
        <v>4827</v>
      </c>
      <c r="L883" s="11">
        <v>2</v>
      </c>
    </row>
    <row r="884" spans="1:12">
      <c r="A884" s="11" t="s">
        <v>1472</v>
      </c>
      <c r="D884" s="11" t="s">
        <v>206</v>
      </c>
      <c r="E884" s="19" t="s">
        <v>1668</v>
      </c>
      <c r="F884" s="10">
        <v>42036</v>
      </c>
      <c r="G884" s="10">
        <v>44228</v>
      </c>
      <c r="H884" s="11">
        <v>7</v>
      </c>
      <c r="I884" s="20" t="s">
        <v>205</v>
      </c>
      <c r="J884" s="11" t="s">
        <v>207</v>
      </c>
      <c r="K884" s="11" t="s">
        <v>4827</v>
      </c>
      <c r="L884" s="11">
        <v>2</v>
      </c>
    </row>
    <row r="885" spans="1:12">
      <c r="A885" s="11" t="s">
        <v>1473</v>
      </c>
      <c r="D885" s="11" t="s">
        <v>206</v>
      </c>
      <c r="E885" s="19" t="s">
        <v>1669</v>
      </c>
      <c r="F885" s="10">
        <v>42036</v>
      </c>
      <c r="G885" s="10">
        <v>44228</v>
      </c>
      <c r="H885" s="11">
        <v>7</v>
      </c>
      <c r="I885" s="20" t="s">
        <v>205</v>
      </c>
      <c r="J885" s="11" t="s">
        <v>207</v>
      </c>
      <c r="K885" s="11" t="s">
        <v>4827</v>
      </c>
      <c r="L885" s="11">
        <v>2</v>
      </c>
    </row>
    <row r="886" spans="1:12">
      <c r="A886" s="11" t="s">
        <v>1474</v>
      </c>
      <c r="D886" s="11" t="s">
        <v>206</v>
      </c>
      <c r="E886" s="19" t="s">
        <v>1670</v>
      </c>
      <c r="F886" s="10">
        <v>42036</v>
      </c>
      <c r="G886" s="10">
        <v>44228</v>
      </c>
      <c r="H886" s="11">
        <v>7</v>
      </c>
      <c r="I886" s="20" t="s">
        <v>205</v>
      </c>
      <c r="J886" s="11" t="s">
        <v>207</v>
      </c>
      <c r="K886" s="11" t="s">
        <v>4827</v>
      </c>
      <c r="L886" s="11">
        <v>2</v>
      </c>
    </row>
    <row r="887" spans="1:12">
      <c r="A887" s="11" t="s">
        <v>1475</v>
      </c>
      <c r="D887" s="11" t="s">
        <v>206</v>
      </c>
      <c r="E887" s="19" t="s">
        <v>1671</v>
      </c>
      <c r="F887" s="10">
        <v>42036</v>
      </c>
      <c r="G887" s="10">
        <v>44228</v>
      </c>
      <c r="H887" s="11">
        <v>7</v>
      </c>
      <c r="I887" s="20" t="s">
        <v>205</v>
      </c>
      <c r="J887" s="11" t="s">
        <v>207</v>
      </c>
      <c r="K887" s="11" t="s">
        <v>4827</v>
      </c>
      <c r="L887" s="11">
        <v>2</v>
      </c>
    </row>
    <row r="888" spans="1:12">
      <c r="A888" s="11" t="s">
        <v>1476</v>
      </c>
      <c r="D888" s="11" t="s">
        <v>206</v>
      </c>
      <c r="E888" s="19" t="s">
        <v>1672</v>
      </c>
      <c r="F888" s="10">
        <v>42036</v>
      </c>
      <c r="G888" s="10">
        <v>44228</v>
      </c>
      <c r="H888" s="11">
        <v>7</v>
      </c>
      <c r="I888" s="20" t="s">
        <v>205</v>
      </c>
      <c r="J888" s="11" t="s">
        <v>207</v>
      </c>
      <c r="K888" s="11" t="s">
        <v>4827</v>
      </c>
      <c r="L888" s="11">
        <v>2</v>
      </c>
    </row>
    <row r="889" spans="1:12">
      <c r="A889" s="11" t="s">
        <v>1477</v>
      </c>
      <c r="D889" s="11" t="s">
        <v>206</v>
      </c>
      <c r="E889" s="19" t="s">
        <v>1673</v>
      </c>
      <c r="F889" s="10">
        <v>42036</v>
      </c>
      <c r="G889" s="10">
        <v>44228</v>
      </c>
      <c r="H889" s="11">
        <v>7</v>
      </c>
      <c r="I889" s="20" t="s">
        <v>205</v>
      </c>
      <c r="J889" s="11" t="s">
        <v>207</v>
      </c>
      <c r="K889" s="11" t="s">
        <v>4827</v>
      </c>
      <c r="L889" s="11">
        <v>2</v>
      </c>
    </row>
    <row r="890" spans="1:12">
      <c r="A890" s="11" t="s">
        <v>1478</v>
      </c>
      <c r="D890" s="11" t="s">
        <v>206</v>
      </c>
      <c r="E890" s="19" t="s">
        <v>1674</v>
      </c>
      <c r="F890" s="10">
        <v>42036</v>
      </c>
      <c r="G890" s="10">
        <v>44228</v>
      </c>
      <c r="H890" s="11">
        <v>7</v>
      </c>
      <c r="I890" s="20" t="s">
        <v>205</v>
      </c>
      <c r="J890" s="11" t="s">
        <v>207</v>
      </c>
      <c r="K890" s="11" t="s">
        <v>4827</v>
      </c>
      <c r="L890" s="11">
        <v>2</v>
      </c>
    </row>
    <row r="891" spans="1:12">
      <c r="A891" s="11" t="s">
        <v>1479</v>
      </c>
      <c r="D891" s="11" t="s">
        <v>206</v>
      </c>
      <c r="E891" s="19" t="s">
        <v>1675</v>
      </c>
      <c r="F891" s="10">
        <v>42036</v>
      </c>
      <c r="G891" s="10">
        <v>44228</v>
      </c>
      <c r="H891" s="11">
        <v>7</v>
      </c>
      <c r="I891" s="20" t="s">
        <v>205</v>
      </c>
      <c r="J891" s="11" t="s">
        <v>207</v>
      </c>
      <c r="K891" s="11" t="s">
        <v>4827</v>
      </c>
      <c r="L891" s="11">
        <v>2</v>
      </c>
    </row>
    <row r="892" spans="1:12">
      <c r="A892" s="11" t="s">
        <v>1480</v>
      </c>
      <c r="D892" s="11" t="s">
        <v>206</v>
      </c>
      <c r="E892" s="19" t="s">
        <v>1676</v>
      </c>
      <c r="F892" s="10">
        <v>42036</v>
      </c>
      <c r="G892" s="10">
        <v>44228</v>
      </c>
      <c r="H892" s="11">
        <v>7</v>
      </c>
      <c r="I892" s="20" t="s">
        <v>205</v>
      </c>
      <c r="J892" s="11" t="s">
        <v>207</v>
      </c>
      <c r="K892" s="11" t="s">
        <v>4827</v>
      </c>
      <c r="L892" s="11">
        <v>2</v>
      </c>
    </row>
    <row r="893" spans="1:12">
      <c r="A893" s="11" t="s">
        <v>1481</v>
      </c>
      <c r="D893" s="11" t="s">
        <v>206</v>
      </c>
      <c r="E893" s="19" t="s">
        <v>1677</v>
      </c>
      <c r="F893" s="10">
        <v>42036</v>
      </c>
      <c r="G893" s="10">
        <v>44228</v>
      </c>
      <c r="H893" s="11">
        <v>7</v>
      </c>
      <c r="I893" s="20" t="s">
        <v>205</v>
      </c>
      <c r="J893" s="11" t="s">
        <v>207</v>
      </c>
      <c r="K893" s="11" t="s">
        <v>4827</v>
      </c>
      <c r="L893" s="11">
        <v>2</v>
      </c>
    </row>
    <row r="894" spans="1:12">
      <c r="A894" s="11" t="s">
        <v>1482</v>
      </c>
      <c r="D894" s="11" t="s">
        <v>206</v>
      </c>
      <c r="E894" s="19" t="s">
        <v>1678</v>
      </c>
      <c r="F894" s="10">
        <v>42036</v>
      </c>
      <c r="G894" s="10">
        <v>44228</v>
      </c>
      <c r="H894" s="11">
        <v>7</v>
      </c>
      <c r="I894" s="20" t="s">
        <v>205</v>
      </c>
      <c r="J894" s="11" t="s">
        <v>207</v>
      </c>
      <c r="K894" s="11" t="s">
        <v>4827</v>
      </c>
      <c r="L894" s="11">
        <v>2</v>
      </c>
    </row>
    <row r="895" spans="1:12">
      <c r="A895" s="11" t="s">
        <v>1483</v>
      </c>
      <c r="D895" s="11" t="s">
        <v>206</v>
      </c>
      <c r="E895" s="19" t="s">
        <v>1679</v>
      </c>
      <c r="F895" s="10">
        <v>42036</v>
      </c>
      <c r="G895" s="10">
        <v>44228</v>
      </c>
      <c r="H895" s="11">
        <v>7</v>
      </c>
      <c r="I895" s="20" t="s">
        <v>205</v>
      </c>
      <c r="J895" s="11" t="s">
        <v>207</v>
      </c>
      <c r="K895" s="11" t="s">
        <v>4827</v>
      </c>
      <c r="L895" s="11">
        <v>2</v>
      </c>
    </row>
    <row r="896" spans="1:12">
      <c r="A896" s="11" t="s">
        <v>1484</v>
      </c>
      <c r="D896" s="11" t="s">
        <v>206</v>
      </c>
      <c r="E896" s="19" t="s">
        <v>1680</v>
      </c>
      <c r="F896" s="10">
        <v>42036</v>
      </c>
      <c r="G896" s="10">
        <v>44228</v>
      </c>
      <c r="H896" s="11">
        <v>7</v>
      </c>
      <c r="I896" s="20" t="s">
        <v>205</v>
      </c>
      <c r="J896" s="11" t="s">
        <v>207</v>
      </c>
      <c r="K896" s="11" t="s">
        <v>4827</v>
      </c>
      <c r="L896" s="11">
        <v>2</v>
      </c>
    </row>
    <row r="897" spans="1:12">
      <c r="A897" s="11" t="s">
        <v>1485</v>
      </c>
      <c r="D897" s="11" t="s">
        <v>206</v>
      </c>
      <c r="E897" s="19" t="s">
        <v>1681</v>
      </c>
      <c r="F897" s="10">
        <v>42036</v>
      </c>
      <c r="G897" s="10">
        <v>44228</v>
      </c>
      <c r="H897" s="11">
        <v>7</v>
      </c>
      <c r="I897" s="20" t="s">
        <v>205</v>
      </c>
      <c r="J897" s="11" t="s">
        <v>207</v>
      </c>
      <c r="K897" s="11" t="s">
        <v>4827</v>
      </c>
      <c r="L897" s="11">
        <v>2</v>
      </c>
    </row>
    <row r="898" spans="1:12">
      <c r="A898" s="11" t="s">
        <v>1486</v>
      </c>
      <c r="D898" s="11" t="s">
        <v>206</v>
      </c>
      <c r="E898" s="19" t="s">
        <v>1682</v>
      </c>
      <c r="F898" s="10">
        <v>42036</v>
      </c>
      <c r="G898" s="10">
        <v>44228</v>
      </c>
      <c r="H898" s="11">
        <v>7</v>
      </c>
      <c r="I898" s="20" t="s">
        <v>205</v>
      </c>
      <c r="J898" s="11" t="s">
        <v>207</v>
      </c>
      <c r="K898" s="11" t="s">
        <v>4827</v>
      </c>
      <c r="L898" s="11">
        <v>2</v>
      </c>
    </row>
    <row r="899" spans="1:12">
      <c r="A899" s="11" t="s">
        <v>1487</v>
      </c>
      <c r="D899" s="11" t="s">
        <v>206</v>
      </c>
      <c r="E899" s="19" t="s">
        <v>1683</v>
      </c>
      <c r="F899" s="10">
        <v>42036</v>
      </c>
      <c r="G899" s="10">
        <v>44228</v>
      </c>
      <c r="H899" s="11">
        <v>7</v>
      </c>
      <c r="I899" s="20" t="s">
        <v>205</v>
      </c>
      <c r="J899" s="11" t="s">
        <v>207</v>
      </c>
      <c r="K899" s="11" t="s">
        <v>4827</v>
      </c>
      <c r="L899" s="11">
        <v>2</v>
      </c>
    </row>
    <row r="900" spans="1:12">
      <c r="A900" s="11" t="s">
        <v>4958</v>
      </c>
      <c r="D900" s="11" t="s">
        <v>206</v>
      </c>
      <c r="E900" s="19" t="s">
        <v>1684</v>
      </c>
      <c r="F900" s="10">
        <v>42036</v>
      </c>
      <c r="G900" s="10">
        <v>44228</v>
      </c>
      <c r="H900" s="11">
        <v>7</v>
      </c>
      <c r="I900" s="20" t="s">
        <v>205</v>
      </c>
      <c r="J900" s="11" t="s">
        <v>207</v>
      </c>
      <c r="K900" s="11" t="s">
        <v>4827</v>
      </c>
      <c r="L900" s="11">
        <v>2</v>
      </c>
    </row>
    <row r="901" spans="1:12">
      <c r="A901" s="11" t="s">
        <v>4959</v>
      </c>
      <c r="D901" s="11" t="s">
        <v>206</v>
      </c>
      <c r="E901" s="19" t="s">
        <v>1685</v>
      </c>
      <c r="F901" s="10">
        <v>42036</v>
      </c>
      <c r="G901" s="10">
        <v>44228</v>
      </c>
      <c r="H901" s="11">
        <v>7</v>
      </c>
      <c r="I901" s="20" t="s">
        <v>205</v>
      </c>
      <c r="J901" s="11" t="s">
        <v>207</v>
      </c>
      <c r="K901" s="11" t="s">
        <v>4827</v>
      </c>
      <c r="L901" s="11">
        <v>2</v>
      </c>
    </row>
    <row r="902" spans="1:12">
      <c r="A902" s="11" t="s">
        <v>4960</v>
      </c>
      <c r="D902" s="11" t="s">
        <v>206</v>
      </c>
      <c r="E902" s="19" t="s">
        <v>1686</v>
      </c>
      <c r="F902" s="10">
        <v>42036</v>
      </c>
      <c r="G902" s="10">
        <v>44228</v>
      </c>
      <c r="H902" s="11">
        <v>7</v>
      </c>
      <c r="I902" s="20" t="s">
        <v>205</v>
      </c>
      <c r="J902" s="11" t="s">
        <v>207</v>
      </c>
      <c r="K902" s="11" t="s">
        <v>4827</v>
      </c>
      <c r="L902" s="11">
        <v>2</v>
      </c>
    </row>
    <row r="903" spans="1:12">
      <c r="A903" s="11" t="s">
        <v>4961</v>
      </c>
      <c r="D903" s="11" t="s">
        <v>206</v>
      </c>
      <c r="E903" s="19" t="s">
        <v>1687</v>
      </c>
      <c r="F903" s="10">
        <v>42036</v>
      </c>
      <c r="G903" s="10">
        <v>44228</v>
      </c>
      <c r="H903" s="11">
        <v>7</v>
      </c>
      <c r="I903" s="20" t="s">
        <v>205</v>
      </c>
      <c r="J903" s="11" t="s">
        <v>207</v>
      </c>
      <c r="K903" s="11" t="s">
        <v>4827</v>
      </c>
      <c r="L903" s="11">
        <v>2</v>
      </c>
    </row>
    <row r="904" spans="1:12">
      <c r="A904" s="11" t="s">
        <v>4962</v>
      </c>
      <c r="D904" s="11" t="s">
        <v>206</v>
      </c>
      <c r="E904" s="19" t="s">
        <v>1688</v>
      </c>
      <c r="F904" s="10">
        <v>42036</v>
      </c>
      <c r="G904" s="10">
        <v>44228</v>
      </c>
      <c r="H904" s="11">
        <v>7</v>
      </c>
      <c r="I904" s="20" t="s">
        <v>205</v>
      </c>
      <c r="J904" s="11" t="s">
        <v>207</v>
      </c>
      <c r="K904" s="11" t="s">
        <v>4827</v>
      </c>
      <c r="L904" s="11">
        <v>2</v>
      </c>
    </row>
    <row r="905" spans="1:12">
      <c r="A905" s="11" t="s">
        <v>4963</v>
      </c>
      <c r="D905" s="11" t="s">
        <v>206</v>
      </c>
      <c r="E905" s="19" t="s">
        <v>1689</v>
      </c>
      <c r="F905" s="10">
        <v>42036</v>
      </c>
      <c r="G905" s="10">
        <v>44228</v>
      </c>
      <c r="H905" s="11">
        <v>7</v>
      </c>
      <c r="I905" s="20" t="s">
        <v>205</v>
      </c>
      <c r="J905" s="11" t="s">
        <v>207</v>
      </c>
      <c r="K905" s="11" t="s">
        <v>4827</v>
      </c>
      <c r="L905" s="11">
        <v>2</v>
      </c>
    </row>
    <row r="906" spans="1:12">
      <c r="A906" s="11" t="s">
        <v>4964</v>
      </c>
      <c r="D906" s="11" t="s">
        <v>206</v>
      </c>
      <c r="E906" s="19" t="s">
        <v>1690</v>
      </c>
      <c r="F906" s="10">
        <v>42036</v>
      </c>
      <c r="G906" s="10">
        <v>44228</v>
      </c>
      <c r="H906" s="11">
        <v>7</v>
      </c>
      <c r="I906" s="20" t="s">
        <v>205</v>
      </c>
      <c r="J906" s="11" t="s">
        <v>207</v>
      </c>
      <c r="K906" s="11" t="s">
        <v>4827</v>
      </c>
      <c r="L906" s="11">
        <v>2</v>
      </c>
    </row>
    <row r="907" spans="1:12">
      <c r="A907" s="11" t="s">
        <v>4965</v>
      </c>
      <c r="D907" s="11" t="s">
        <v>206</v>
      </c>
      <c r="E907" s="19" t="s">
        <v>1691</v>
      </c>
      <c r="F907" s="10">
        <v>42036</v>
      </c>
      <c r="G907" s="10">
        <v>44228</v>
      </c>
      <c r="H907" s="11">
        <v>7</v>
      </c>
      <c r="I907" s="20" t="s">
        <v>205</v>
      </c>
      <c r="J907" s="11" t="s">
        <v>207</v>
      </c>
      <c r="K907" s="11" t="s">
        <v>4827</v>
      </c>
      <c r="L907" s="11">
        <v>2</v>
      </c>
    </row>
    <row r="908" spans="1:12">
      <c r="A908" s="11" t="s">
        <v>4966</v>
      </c>
      <c r="D908" s="11" t="s">
        <v>206</v>
      </c>
      <c r="E908" s="19" t="s">
        <v>1692</v>
      </c>
      <c r="F908" s="10">
        <v>42036</v>
      </c>
      <c r="G908" s="10">
        <v>44228</v>
      </c>
      <c r="H908" s="11">
        <v>7</v>
      </c>
      <c r="I908" s="20" t="s">
        <v>205</v>
      </c>
      <c r="J908" s="11" t="s">
        <v>207</v>
      </c>
      <c r="K908" s="11" t="s">
        <v>4827</v>
      </c>
      <c r="L908" s="11">
        <v>2</v>
      </c>
    </row>
    <row r="909" spans="1:12">
      <c r="A909" s="11" t="s">
        <v>4967</v>
      </c>
      <c r="D909" s="11" t="s">
        <v>206</v>
      </c>
      <c r="E909" s="19" t="s">
        <v>1693</v>
      </c>
      <c r="F909" s="10">
        <v>42036</v>
      </c>
      <c r="G909" s="10">
        <v>44228</v>
      </c>
      <c r="H909" s="11">
        <v>7</v>
      </c>
      <c r="I909" s="20" t="s">
        <v>205</v>
      </c>
      <c r="J909" s="11" t="s">
        <v>207</v>
      </c>
      <c r="K909" s="11" t="s">
        <v>4827</v>
      </c>
      <c r="L909" s="11">
        <v>2</v>
      </c>
    </row>
    <row r="910" spans="1:12">
      <c r="A910" s="11" t="s">
        <v>4968</v>
      </c>
      <c r="D910" s="11" t="s">
        <v>206</v>
      </c>
      <c r="E910" s="19" t="s">
        <v>1694</v>
      </c>
      <c r="F910" s="10">
        <v>42036</v>
      </c>
      <c r="G910" s="10">
        <v>44228</v>
      </c>
      <c r="H910" s="11">
        <v>7</v>
      </c>
      <c r="I910" s="20" t="s">
        <v>205</v>
      </c>
      <c r="J910" s="11" t="s">
        <v>207</v>
      </c>
      <c r="K910" s="11" t="s">
        <v>4827</v>
      </c>
      <c r="L910" s="11">
        <v>2</v>
      </c>
    </row>
    <row r="911" spans="1:12">
      <c r="A911" s="11" t="s">
        <v>4969</v>
      </c>
      <c r="D911" s="11" t="s">
        <v>206</v>
      </c>
      <c r="E911" s="19" t="s">
        <v>1695</v>
      </c>
      <c r="F911" s="10">
        <v>42036</v>
      </c>
      <c r="G911" s="10">
        <v>44228</v>
      </c>
      <c r="H911" s="11">
        <v>7</v>
      </c>
      <c r="I911" s="20" t="s">
        <v>205</v>
      </c>
      <c r="J911" s="11" t="s">
        <v>207</v>
      </c>
      <c r="K911" s="11" t="s">
        <v>4827</v>
      </c>
      <c r="L911" s="11">
        <v>2</v>
      </c>
    </row>
    <row r="912" spans="1:12">
      <c r="A912" s="11" t="s">
        <v>5066</v>
      </c>
      <c r="D912" s="11" t="s">
        <v>206</v>
      </c>
      <c r="E912" s="19" t="s">
        <v>1696</v>
      </c>
      <c r="F912" s="10">
        <v>42036</v>
      </c>
      <c r="G912" s="10">
        <v>44228</v>
      </c>
      <c r="H912" s="11">
        <v>7</v>
      </c>
      <c r="I912" s="20" t="s">
        <v>205</v>
      </c>
      <c r="J912" s="11" t="s">
        <v>207</v>
      </c>
      <c r="K912" s="11" t="s">
        <v>4827</v>
      </c>
      <c r="L912" s="11">
        <v>2</v>
      </c>
    </row>
    <row r="913" spans="1:12">
      <c r="A913" s="11" t="s">
        <v>5067</v>
      </c>
      <c r="D913" s="11" t="s">
        <v>206</v>
      </c>
      <c r="E913" s="19" t="s">
        <v>1697</v>
      </c>
      <c r="F913" s="10">
        <v>42036</v>
      </c>
      <c r="G913" s="10">
        <v>44228</v>
      </c>
      <c r="H913" s="11">
        <v>7</v>
      </c>
      <c r="I913" s="20" t="s">
        <v>205</v>
      </c>
      <c r="J913" s="11" t="s">
        <v>207</v>
      </c>
      <c r="K913" s="11" t="s">
        <v>4827</v>
      </c>
      <c r="L913" s="11">
        <v>2</v>
      </c>
    </row>
    <row r="914" spans="1:12">
      <c r="A914" s="11" t="s">
        <v>5068</v>
      </c>
      <c r="D914" s="11" t="s">
        <v>206</v>
      </c>
      <c r="E914" s="19" t="s">
        <v>1698</v>
      </c>
      <c r="F914" s="10">
        <v>42036</v>
      </c>
      <c r="G914" s="10">
        <v>44228</v>
      </c>
      <c r="H914" s="11">
        <v>7</v>
      </c>
      <c r="I914" s="20" t="s">
        <v>205</v>
      </c>
      <c r="J914" s="11" t="s">
        <v>207</v>
      </c>
      <c r="K914" s="11" t="s">
        <v>4827</v>
      </c>
      <c r="L914" s="11">
        <v>2</v>
      </c>
    </row>
    <row r="915" spans="1:12">
      <c r="A915" s="11" t="s">
        <v>5069</v>
      </c>
      <c r="D915" s="11" t="s">
        <v>206</v>
      </c>
      <c r="E915" s="19" t="s">
        <v>1699</v>
      </c>
      <c r="F915" s="10">
        <v>42036</v>
      </c>
      <c r="G915" s="10">
        <v>44228</v>
      </c>
      <c r="H915" s="11">
        <v>7</v>
      </c>
      <c r="I915" s="20" t="s">
        <v>205</v>
      </c>
      <c r="J915" s="11" t="s">
        <v>207</v>
      </c>
      <c r="K915" s="11" t="s">
        <v>4827</v>
      </c>
      <c r="L915" s="11">
        <v>2</v>
      </c>
    </row>
    <row r="916" spans="1:12">
      <c r="A916" s="11" t="s">
        <v>5070</v>
      </c>
      <c r="D916" s="11" t="s">
        <v>206</v>
      </c>
      <c r="E916" s="19" t="s">
        <v>1700</v>
      </c>
      <c r="F916" s="10">
        <v>42036</v>
      </c>
      <c r="G916" s="10">
        <v>44228</v>
      </c>
      <c r="H916" s="11">
        <v>7</v>
      </c>
      <c r="I916" s="20" t="s">
        <v>205</v>
      </c>
      <c r="J916" s="11" t="s">
        <v>207</v>
      </c>
      <c r="K916" s="11" t="s">
        <v>4827</v>
      </c>
      <c r="L916" s="11">
        <v>2</v>
      </c>
    </row>
    <row r="917" spans="1:12">
      <c r="A917" s="11" t="s">
        <v>5071</v>
      </c>
      <c r="D917" s="11" t="s">
        <v>206</v>
      </c>
      <c r="E917" s="19" t="s">
        <v>1701</v>
      </c>
      <c r="F917" s="10">
        <v>42036</v>
      </c>
      <c r="G917" s="10">
        <v>44228</v>
      </c>
      <c r="H917" s="11">
        <v>7</v>
      </c>
      <c r="I917" s="20" t="s">
        <v>205</v>
      </c>
      <c r="J917" s="11" t="s">
        <v>207</v>
      </c>
      <c r="K917" s="11" t="s">
        <v>4827</v>
      </c>
      <c r="L917" s="11">
        <v>2</v>
      </c>
    </row>
    <row r="918" spans="1:12">
      <c r="A918" s="11" t="s">
        <v>5072</v>
      </c>
      <c r="D918" s="11" t="s">
        <v>206</v>
      </c>
      <c r="E918" s="19" t="s">
        <v>1702</v>
      </c>
      <c r="F918" s="10">
        <v>42036</v>
      </c>
      <c r="G918" s="10">
        <v>44228</v>
      </c>
      <c r="H918" s="11">
        <v>7</v>
      </c>
      <c r="I918" s="20" t="s">
        <v>205</v>
      </c>
      <c r="J918" s="11" t="s">
        <v>207</v>
      </c>
      <c r="K918" s="11" t="s">
        <v>4827</v>
      </c>
      <c r="L918" s="11">
        <v>2</v>
      </c>
    </row>
    <row r="919" spans="1:12">
      <c r="A919" s="11" t="s">
        <v>5073</v>
      </c>
      <c r="D919" s="11" t="s">
        <v>206</v>
      </c>
      <c r="E919" s="19" t="s">
        <v>1703</v>
      </c>
      <c r="F919" s="10">
        <v>42036</v>
      </c>
      <c r="G919" s="10">
        <v>44228</v>
      </c>
      <c r="H919" s="11">
        <v>7</v>
      </c>
      <c r="I919" s="20" t="s">
        <v>205</v>
      </c>
      <c r="J919" s="11" t="s">
        <v>207</v>
      </c>
      <c r="K919" s="11" t="s">
        <v>4827</v>
      </c>
      <c r="L919" s="11">
        <v>2</v>
      </c>
    </row>
    <row r="920" spans="1:12">
      <c r="A920" s="11" t="s">
        <v>5074</v>
      </c>
      <c r="D920" s="11" t="s">
        <v>206</v>
      </c>
      <c r="E920" s="19" t="s">
        <v>1704</v>
      </c>
      <c r="F920" s="10">
        <v>42036</v>
      </c>
      <c r="G920" s="10">
        <v>44228</v>
      </c>
      <c r="H920" s="11">
        <v>7</v>
      </c>
      <c r="I920" s="20" t="s">
        <v>205</v>
      </c>
      <c r="J920" s="11" t="s">
        <v>207</v>
      </c>
      <c r="K920" s="11" t="s">
        <v>4827</v>
      </c>
      <c r="L920" s="11">
        <v>2</v>
      </c>
    </row>
    <row r="921" spans="1:12">
      <c r="A921" s="11" t="s">
        <v>5075</v>
      </c>
      <c r="D921" s="11" t="s">
        <v>206</v>
      </c>
      <c r="E921" s="19" t="s">
        <v>1705</v>
      </c>
      <c r="F921" s="10">
        <v>42036</v>
      </c>
      <c r="G921" s="10">
        <v>44228</v>
      </c>
      <c r="H921" s="11">
        <v>7</v>
      </c>
      <c r="I921" s="20" t="s">
        <v>205</v>
      </c>
      <c r="J921" s="11" t="s">
        <v>207</v>
      </c>
      <c r="K921" s="11" t="s">
        <v>4827</v>
      </c>
      <c r="L921" s="11">
        <v>2</v>
      </c>
    </row>
    <row r="922" spans="1:12">
      <c r="A922" s="11" t="s">
        <v>5076</v>
      </c>
      <c r="D922" s="11" t="s">
        <v>206</v>
      </c>
      <c r="E922" s="19" t="s">
        <v>1706</v>
      </c>
      <c r="F922" s="10">
        <v>42036</v>
      </c>
      <c r="G922" s="10">
        <v>44228</v>
      </c>
      <c r="H922" s="11">
        <v>7</v>
      </c>
      <c r="I922" s="20" t="s">
        <v>205</v>
      </c>
      <c r="J922" s="11" t="s">
        <v>207</v>
      </c>
      <c r="K922" s="11" t="s">
        <v>4827</v>
      </c>
      <c r="L922" s="11">
        <v>2</v>
      </c>
    </row>
    <row r="923" spans="1:12">
      <c r="A923" s="11" t="s">
        <v>5077</v>
      </c>
      <c r="D923" s="11" t="s">
        <v>206</v>
      </c>
      <c r="E923" s="19" t="s">
        <v>1707</v>
      </c>
      <c r="F923" s="10">
        <v>42036</v>
      </c>
      <c r="G923" s="10">
        <v>44228</v>
      </c>
      <c r="H923" s="11">
        <v>7</v>
      </c>
      <c r="I923" s="20" t="s">
        <v>205</v>
      </c>
      <c r="J923" s="11" t="s">
        <v>207</v>
      </c>
      <c r="K923" s="11" t="s">
        <v>4827</v>
      </c>
      <c r="L923" s="11">
        <v>2</v>
      </c>
    </row>
    <row r="924" spans="1:12">
      <c r="A924" s="11" t="s">
        <v>5156</v>
      </c>
      <c r="D924" s="11" t="s">
        <v>206</v>
      </c>
      <c r="E924" s="19" t="s">
        <v>1708</v>
      </c>
      <c r="F924" s="10">
        <v>42036</v>
      </c>
      <c r="G924" s="10">
        <v>44228</v>
      </c>
      <c r="H924" s="11">
        <v>7</v>
      </c>
      <c r="I924" s="20" t="s">
        <v>205</v>
      </c>
      <c r="J924" s="11" t="s">
        <v>207</v>
      </c>
      <c r="K924" s="11" t="s">
        <v>4827</v>
      </c>
      <c r="L924" s="11">
        <v>2</v>
      </c>
    </row>
    <row r="925" spans="1:12">
      <c r="A925" s="11" t="s">
        <v>5157</v>
      </c>
      <c r="D925" s="11" t="s">
        <v>206</v>
      </c>
      <c r="E925" s="19" t="s">
        <v>1709</v>
      </c>
      <c r="F925" s="10">
        <v>42036</v>
      </c>
      <c r="G925" s="10">
        <v>44228</v>
      </c>
      <c r="H925" s="11">
        <v>7</v>
      </c>
      <c r="I925" s="20" t="s">
        <v>205</v>
      </c>
      <c r="J925" s="11" t="s">
        <v>207</v>
      </c>
      <c r="K925" s="11" t="s">
        <v>4827</v>
      </c>
      <c r="L925" s="11">
        <v>2</v>
      </c>
    </row>
    <row r="926" spans="1:12">
      <c r="A926" s="11" t="s">
        <v>5158</v>
      </c>
      <c r="D926" s="11" t="s">
        <v>206</v>
      </c>
      <c r="E926" s="19" t="s">
        <v>1710</v>
      </c>
      <c r="F926" s="10">
        <v>42036</v>
      </c>
      <c r="G926" s="10">
        <v>44228</v>
      </c>
      <c r="H926" s="11">
        <v>7</v>
      </c>
      <c r="I926" s="20" t="s">
        <v>205</v>
      </c>
      <c r="J926" s="11" t="s">
        <v>207</v>
      </c>
      <c r="K926" s="11" t="s">
        <v>4827</v>
      </c>
      <c r="L926" s="11">
        <v>2</v>
      </c>
    </row>
    <row r="927" spans="1:12">
      <c r="A927" s="11" t="s">
        <v>5159</v>
      </c>
      <c r="D927" s="11" t="s">
        <v>206</v>
      </c>
      <c r="E927" s="19" t="s">
        <v>1711</v>
      </c>
      <c r="F927" s="10">
        <v>42036</v>
      </c>
      <c r="G927" s="10">
        <v>44228</v>
      </c>
      <c r="H927" s="11">
        <v>7</v>
      </c>
      <c r="I927" s="20" t="s">
        <v>205</v>
      </c>
      <c r="J927" s="11" t="s">
        <v>207</v>
      </c>
      <c r="K927" s="11" t="s">
        <v>4827</v>
      </c>
      <c r="L927" s="11">
        <v>2</v>
      </c>
    </row>
    <row r="928" spans="1:12">
      <c r="A928" s="11" t="s">
        <v>5160</v>
      </c>
      <c r="D928" s="11" t="s">
        <v>206</v>
      </c>
      <c r="E928" s="19" t="s">
        <v>1712</v>
      </c>
      <c r="F928" s="10">
        <v>42036</v>
      </c>
      <c r="G928" s="10">
        <v>44228</v>
      </c>
      <c r="H928" s="11">
        <v>7</v>
      </c>
      <c r="I928" s="20" t="s">
        <v>205</v>
      </c>
      <c r="J928" s="11" t="s">
        <v>207</v>
      </c>
      <c r="K928" s="11" t="s">
        <v>4827</v>
      </c>
      <c r="L928" s="11">
        <v>2</v>
      </c>
    </row>
    <row r="929" spans="1:12">
      <c r="A929" s="11" t="s">
        <v>5161</v>
      </c>
      <c r="D929" s="11" t="s">
        <v>206</v>
      </c>
      <c r="E929" s="19" t="s">
        <v>1713</v>
      </c>
      <c r="F929" s="10">
        <v>42036</v>
      </c>
      <c r="G929" s="10">
        <v>44228</v>
      </c>
      <c r="H929" s="11">
        <v>7</v>
      </c>
      <c r="I929" s="20" t="s">
        <v>205</v>
      </c>
      <c r="J929" s="11" t="s">
        <v>207</v>
      </c>
      <c r="K929" s="11" t="s">
        <v>4827</v>
      </c>
      <c r="L929" s="11">
        <v>2</v>
      </c>
    </row>
    <row r="930" spans="1:12">
      <c r="A930" s="11" t="s">
        <v>5228</v>
      </c>
      <c r="D930" s="11" t="s">
        <v>206</v>
      </c>
      <c r="E930" s="19" t="s">
        <v>1714</v>
      </c>
      <c r="F930" s="10">
        <v>42036</v>
      </c>
      <c r="G930" s="10">
        <v>44228</v>
      </c>
      <c r="H930" s="11">
        <v>7</v>
      </c>
      <c r="I930" s="20" t="s">
        <v>205</v>
      </c>
      <c r="J930" s="11" t="s">
        <v>207</v>
      </c>
      <c r="K930" s="11" t="s">
        <v>4827</v>
      </c>
      <c r="L930" s="11">
        <v>2</v>
      </c>
    </row>
    <row r="931" spans="1:12">
      <c r="A931" s="11" t="s">
        <v>5229</v>
      </c>
      <c r="D931" s="11" t="s">
        <v>206</v>
      </c>
      <c r="E931" s="19" t="s">
        <v>1715</v>
      </c>
      <c r="F931" s="10">
        <v>42036</v>
      </c>
      <c r="G931" s="10">
        <v>44228</v>
      </c>
      <c r="H931" s="11">
        <v>7</v>
      </c>
      <c r="I931" s="20" t="s">
        <v>205</v>
      </c>
      <c r="J931" s="11" t="s">
        <v>207</v>
      </c>
      <c r="K931" s="11" t="s">
        <v>4827</v>
      </c>
      <c r="L931" s="11">
        <v>2</v>
      </c>
    </row>
    <row r="932" spans="1:12">
      <c r="A932" s="11" t="s">
        <v>5230</v>
      </c>
      <c r="D932" s="11" t="s">
        <v>206</v>
      </c>
      <c r="E932" s="19" t="s">
        <v>1716</v>
      </c>
      <c r="F932" s="10">
        <v>42036</v>
      </c>
      <c r="G932" s="10">
        <v>44228</v>
      </c>
      <c r="H932" s="11">
        <v>7</v>
      </c>
      <c r="I932" s="20" t="s">
        <v>205</v>
      </c>
      <c r="J932" s="11" t="s">
        <v>207</v>
      </c>
      <c r="K932" s="11" t="s">
        <v>4827</v>
      </c>
      <c r="L932" s="11">
        <v>2</v>
      </c>
    </row>
    <row r="933" spans="1:12">
      <c r="A933" s="11" t="s">
        <v>5231</v>
      </c>
      <c r="D933" s="11" t="s">
        <v>206</v>
      </c>
      <c r="E933" s="19" t="s">
        <v>1717</v>
      </c>
      <c r="F933" s="10">
        <v>42036</v>
      </c>
      <c r="G933" s="10">
        <v>44228</v>
      </c>
      <c r="H933" s="11">
        <v>7</v>
      </c>
      <c r="I933" s="20" t="s">
        <v>205</v>
      </c>
      <c r="J933" s="11" t="s">
        <v>207</v>
      </c>
      <c r="K933" s="11" t="s">
        <v>4827</v>
      </c>
      <c r="L933" s="11">
        <v>2</v>
      </c>
    </row>
    <row r="934" spans="1:12">
      <c r="A934" s="11" t="s">
        <v>5232</v>
      </c>
      <c r="D934" s="11" t="s">
        <v>206</v>
      </c>
      <c r="E934" s="19" t="s">
        <v>1718</v>
      </c>
      <c r="F934" s="10">
        <v>42036</v>
      </c>
      <c r="G934" s="10">
        <v>44228</v>
      </c>
      <c r="H934" s="11">
        <v>7</v>
      </c>
      <c r="I934" s="20" t="s">
        <v>205</v>
      </c>
      <c r="J934" s="11" t="s">
        <v>207</v>
      </c>
      <c r="K934" s="11" t="s">
        <v>4827</v>
      </c>
      <c r="L934" s="11">
        <v>2</v>
      </c>
    </row>
    <row r="935" spans="1:12">
      <c r="A935" s="11" t="s">
        <v>5233</v>
      </c>
      <c r="D935" s="11" t="s">
        <v>206</v>
      </c>
      <c r="E935" s="19" t="s">
        <v>1719</v>
      </c>
      <c r="F935" s="10">
        <v>42036</v>
      </c>
      <c r="G935" s="10">
        <v>44228</v>
      </c>
      <c r="H935" s="11">
        <v>7</v>
      </c>
      <c r="I935" s="20" t="s">
        <v>205</v>
      </c>
      <c r="J935" s="11" t="s">
        <v>207</v>
      </c>
      <c r="K935" s="11" t="s">
        <v>4827</v>
      </c>
      <c r="L935" s="11">
        <v>2</v>
      </c>
    </row>
    <row r="936" spans="1:12">
      <c r="A936" s="11" t="s">
        <v>5234</v>
      </c>
      <c r="D936" s="11" t="s">
        <v>206</v>
      </c>
      <c r="E936" s="19" t="s">
        <v>1720</v>
      </c>
      <c r="F936" s="10">
        <v>42036</v>
      </c>
      <c r="G936" s="10">
        <v>44228</v>
      </c>
      <c r="H936" s="11">
        <v>7</v>
      </c>
      <c r="I936" s="20" t="s">
        <v>205</v>
      </c>
      <c r="J936" s="11" t="s">
        <v>207</v>
      </c>
      <c r="K936" s="11" t="s">
        <v>4827</v>
      </c>
      <c r="L936" s="11">
        <v>2</v>
      </c>
    </row>
    <row r="937" spans="1:12">
      <c r="A937" s="11" t="s">
        <v>5235</v>
      </c>
      <c r="D937" s="11" t="s">
        <v>206</v>
      </c>
      <c r="E937" s="19" t="s">
        <v>1721</v>
      </c>
      <c r="F937" s="10">
        <v>42036</v>
      </c>
      <c r="G937" s="10">
        <v>44228</v>
      </c>
      <c r="H937" s="11">
        <v>7</v>
      </c>
      <c r="I937" s="20" t="s">
        <v>205</v>
      </c>
      <c r="J937" s="11" t="s">
        <v>207</v>
      </c>
      <c r="K937" s="11" t="s">
        <v>4827</v>
      </c>
      <c r="L937" s="11">
        <v>2</v>
      </c>
    </row>
    <row r="938" spans="1:12">
      <c r="A938" s="11" t="s">
        <v>5236</v>
      </c>
      <c r="D938" s="11" t="s">
        <v>206</v>
      </c>
      <c r="E938" s="19" t="s">
        <v>1722</v>
      </c>
      <c r="F938" s="10">
        <v>42036</v>
      </c>
      <c r="G938" s="10">
        <v>44228</v>
      </c>
      <c r="H938" s="11">
        <v>7</v>
      </c>
      <c r="I938" s="20" t="s">
        <v>205</v>
      </c>
      <c r="J938" s="11" t="s">
        <v>207</v>
      </c>
      <c r="K938" s="11" t="s">
        <v>4827</v>
      </c>
      <c r="L938" s="11">
        <v>2</v>
      </c>
    </row>
    <row r="939" spans="1:12">
      <c r="A939" s="11" t="s">
        <v>5237</v>
      </c>
      <c r="D939" s="11" t="s">
        <v>206</v>
      </c>
      <c r="E939" s="19" t="s">
        <v>1723</v>
      </c>
      <c r="F939" s="10">
        <v>42036</v>
      </c>
      <c r="G939" s="10">
        <v>44228</v>
      </c>
      <c r="H939" s="11">
        <v>7</v>
      </c>
      <c r="I939" s="20" t="s">
        <v>205</v>
      </c>
      <c r="J939" s="11" t="s">
        <v>207</v>
      </c>
      <c r="K939" s="11" t="s">
        <v>4827</v>
      </c>
      <c r="L939" s="11">
        <v>2</v>
      </c>
    </row>
    <row r="940" spans="1:12">
      <c r="A940" s="11" t="s">
        <v>5238</v>
      </c>
      <c r="D940" s="11" t="s">
        <v>206</v>
      </c>
      <c r="E940" s="19" t="s">
        <v>1724</v>
      </c>
      <c r="F940" s="10">
        <v>42036</v>
      </c>
      <c r="G940" s="10">
        <v>44228</v>
      </c>
      <c r="H940" s="11">
        <v>7</v>
      </c>
      <c r="I940" s="20" t="s">
        <v>205</v>
      </c>
      <c r="J940" s="11" t="s">
        <v>207</v>
      </c>
      <c r="K940" s="11" t="s">
        <v>4827</v>
      </c>
      <c r="L940" s="11">
        <v>2</v>
      </c>
    </row>
    <row r="941" spans="1:12">
      <c r="A941" s="11" t="s">
        <v>5239</v>
      </c>
      <c r="D941" s="11" t="s">
        <v>206</v>
      </c>
      <c r="E941" s="19" t="s">
        <v>1725</v>
      </c>
      <c r="F941" s="10">
        <v>42036</v>
      </c>
      <c r="G941" s="10">
        <v>44228</v>
      </c>
      <c r="H941" s="11">
        <v>7</v>
      </c>
      <c r="I941" s="20" t="s">
        <v>205</v>
      </c>
      <c r="J941" s="11" t="s">
        <v>207</v>
      </c>
      <c r="K941" s="11" t="s">
        <v>4827</v>
      </c>
      <c r="L941" s="11">
        <v>2</v>
      </c>
    </row>
    <row r="942" spans="1:12">
      <c r="A942" s="11" t="s">
        <v>5318</v>
      </c>
      <c r="D942" s="11" t="s">
        <v>206</v>
      </c>
      <c r="E942" s="19" t="s">
        <v>1726</v>
      </c>
      <c r="F942" s="10">
        <v>42036</v>
      </c>
      <c r="G942" s="10">
        <v>44228</v>
      </c>
      <c r="H942" s="11">
        <v>7</v>
      </c>
      <c r="I942" s="20" t="s">
        <v>205</v>
      </c>
      <c r="J942" s="11" t="s">
        <v>207</v>
      </c>
      <c r="K942" s="11" t="s">
        <v>4827</v>
      </c>
      <c r="L942" s="11">
        <v>2</v>
      </c>
    </row>
    <row r="943" spans="1:12">
      <c r="A943" s="11" t="s">
        <v>5319</v>
      </c>
      <c r="D943" s="11" t="s">
        <v>206</v>
      </c>
      <c r="E943" s="19" t="s">
        <v>1727</v>
      </c>
      <c r="F943" s="10">
        <v>42036</v>
      </c>
      <c r="G943" s="10">
        <v>44228</v>
      </c>
      <c r="H943" s="11">
        <v>7</v>
      </c>
      <c r="I943" s="20" t="s">
        <v>205</v>
      </c>
      <c r="J943" s="11" t="s">
        <v>207</v>
      </c>
      <c r="K943" s="11" t="s">
        <v>4827</v>
      </c>
      <c r="L943" s="11">
        <v>2</v>
      </c>
    </row>
    <row r="944" spans="1:12">
      <c r="A944" s="11" t="s">
        <v>5320</v>
      </c>
      <c r="D944" s="11" t="s">
        <v>206</v>
      </c>
      <c r="E944" s="19" t="s">
        <v>1728</v>
      </c>
      <c r="F944" s="10">
        <v>42036</v>
      </c>
      <c r="G944" s="10">
        <v>44228</v>
      </c>
      <c r="H944" s="11">
        <v>7</v>
      </c>
      <c r="I944" s="20" t="s">
        <v>205</v>
      </c>
      <c r="J944" s="11" t="s">
        <v>207</v>
      </c>
      <c r="K944" s="11" t="s">
        <v>4827</v>
      </c>
      <c r="L944" s="11">
        <v>2</v>
      </c>
    </row>
    <row r="945" spans="1:12">
      <c r="A945" s="11" t="s">
        <v>5321</v>
      </c>
      <c r="D945" s="11" t="s">
        <v>206</v>
      </c>
      <c r="E945" s="19" t="s">
        <v>1729</v>
      </c>
      <c r="F945" s="10">
        <v>42036</v>
      </c>
      <c r="G945" s="10">
        <v>44228</v>
      </c>
      <c r="H945" s="11">
        <v>7</v>
      </c>
      <c r="I945" s="20" t="s">
        <v>205</v>
      </c>
      <c r="J945" s="11" t="s">
        <v>207</v>
      </c>
      <c r="K945" s="11" t="s">
        <v>4827</v>
      </c>
      <c r="L945" s="11">
        <v>2</v>
      </c>
    </row>
    <row r="946" spans="1:12">
      <c r="A946" s="11" t="s">
        <v>5322</v>
      </c>
      <c r="D946" s="11" t="s">
        <v>206</v>
      </c>
      <c r="E946" s="19" t="s">
        <v>1730</v>
      </c>
      <c r="F946" s="10">
        <v>42036</v>
      </c>
      <c r="G946" s="10">
        <v>44228</v>
      </c>
      <c r="H946" s="11">
        <v>7</v>
      </c>
      <c r="I946" s="20" t="s">
        <v>205</v>
      </c>
      <c r="J946" s="11" t="s">
        <v>207</v>
      </c>
      <c r="K946" s="11" t="s">
        <v>4827</v>
      </c>
      <c r="L946" s="11">
        <v>2</v>
      </c>
    </row>
    <row r="947" spans="1:12">
      <c r="A947" s="11" t="s">
        <v>5323</v>
      </c>
      <c r="D947" s="11" t="s">
        <v>206</v>
      </c>
      <c r="E947" s="19" t="s">
        <v>1731</v>
      </c>
      <c r="F947" s="10">
        <v>42036</v>
      </c>
      <c r="G947" s="10">
        <v>44228</v>
      </c>
      <c r="H947" s="11">
        <v>7</v>
      </c>
      <c r="I947" s="20" t="s">
        <v>205</v>
      </c>
      <c r="J947" s="11" t="s">
        <v>207</v>
      </c>
      <c r="K947" s="11" t="s">
        <v>4827</v>
      </c>
      <c r="L947" s="11">
        <v>2</v>
      </c>
    </row>
    <row r="948" spans="1:12">
      <c r="A948" s="11" t="s">
        <v>5372</v>
      </c>
      <c r="D948" s="11" t="s">
        <v>206</v>
      </c>
      <c r="E948" s="19" t="s">
        <v>1732</v>
      </c>
      <c r="F948" s="10">
        <v>42036</v>
      </c>
      <c r="G948" s="10">
        <v>44228</v>
      </c>
      <c r="H948" s="11">
        <v>7</v>
      </c>
      <c r="I948" s="20" t="s">
        <v>205</v>
      </c>
      <c r="J948" s="11" t="s">
        <v>207</v>
      </c>
      <c r="K948" s="11" t="s">
        <v>4827</v>
      </c>
      <c r="L948" s="11">
        <v>2</v>
      </c>
    </row>
    <row r="949" spans="1:12">
      <c r="A949" s="11" t="s">
        <v>5373</v>
      </c>
      <c r="D949" s="11" t="s">
        <v>206</v>
      </c>
      <c r="E949" s="19" t="s">
        <v>1733</v>
      </c>
      <c r="F949" s="10">
        <v>42036</v>
      </c>
      <c r="G949" s="10">
        <v>44228</v>
      </c>
      <c r="H949" s="11">
        <v>7</v>
      </c>
      <c r="I949" s="20" t="s">
        <v>205</v>
      </c>
      <c r="J949" s="11" t="s">
        <v>207</v>
      </c>
      <c r="K949" s="11" t="s">
        <v>4827</v>
      </c>
      <c r="L949" s="11">
        <v>2</v>
      </c>
    </row>
    <row r="950" spans="1:12">
      <c r="A950" s="11" t="s">
        <v>5374</v>
      </c>
      <c r="D950" s="11" t="s">
        <v>206</v>
      </c>
      <c r="E950" s="19" t="s">
        <v>1734</v>
      </c>
      <c r="F950" s="10">
        <v>42036</v>
      </c>
      <c r="G950" s="10">
        <v>44228</v>
      </c>
      <c r="H950" s="11">
        <v>7</v>
      </c>
      <c r="I950" s="20" t="s">
        <v>205</v>
      </c>
      <c r="J950" s="11" t="s">
        <v>207</v>
      </c>
      <c r="K950" s="11" t="s">
        <v>4827</v>
      </c>
      <c r="L950" s="11">
        <v>2</v>
      </c>
    </row>
    <row r="951" spans="1:12">
      <c r="A951" s="11" t="s">
        <v>5375</v>
      </c>
      <c r="D951" s="11" t="s">
        <v>206</v>
      </c>
      <c r="E951" s="19" t="s">
        <v>1735</v>
      </c>
      <c r="F951" s="10">
        <v>42036</v>
      </c>
      <c r="G951" s="10">
        <v>44228</v>
      </c>
      <c r="H951" s="11">
        <v>7</v>
      </c>
      <c r="I951" s="20" t="s">
        <v>205</v>
      </c>
      <c r="J951" s="11" t="s">
        <v>207</v>
      </c>
      <c r="K951" s="11" t="s">
        <v>4827</v>
      </c>
      <c r="L951" s="11">
        <v>2</v>
      </c>
    </row>
    <row r="952" spans="1:12">
      <c r="A952" s="11" t="s">
        <v>5376</v>
      </c>
      <c r="D952" s="11" t="s">
        <v>206</v>
      </c>
      <c r="E952" s="19" t="s">
        <v>1736</v>
      </c>
      <c r="F952" s="10">
        <v>42036</v>
      </c>
      <c r="G952" s="10">
        <v>44228</v>
      </c>
      <c r="H952" s="11">
        <v>7</v>
      </c>
      <c r="I952" s="20" t="s">
        <v>205</v>
      </c>
      <c r="J952" s="11" t="s">
        <v>207</v>
      </c>
      <c r="K952" s="11" t="s">
        <v>4827</v>
      </c>
      <c r="L952" s="11">
        <v>2</v>
      </c>
    </row>
    <row r="953" spans="1:12">
      <c r="A953" s="11" t="s">
        <v>5377</v>
      </c>
      <c r="D953" s="11" t="s">
        <v>206</v>
      </c>
      <c r="E953" s="19" t="s">
        <v>1737</v>
      </c>
      <c r="F953" s="10">
        <v>42036</v>
      </c>
      <c r="G953" s="10">
        <v>44228</v>
      </c>
      <c r="H953" s="11">
        <v>7</v>
      </c>
      <c r="I953" s="20" t="s">
        <v>205</v>
      </c>
      <c r="J953" s="11" t="s">
        <v>207</v>
      </c>
      <c r="K953" s="11" t="s">
        <v>4827</v>
      </c>
      <c r="L953" s="11">
        <v>2</v>
      </c>
    </row>
    <row r="954" spans="1:12">
      <c r="A954" s="11" t="s">
        <v>1488</v>
      </c>
      <c r="D954" s="11" t="s">
        <v>206</v>
      </c>
      <c r="E954" s="19" t="s">
        <v>1738</v>
      </c>
      <c r="F954" s="10">
        <v>42036</v>
      </c>
      <c r="G954" s="10">
        <v>44228</v>
      </c>
      <c r="H954" s="11">
        <v>7</v>
      </c>
      <c r="I954" s="20" t="s">
        <v>205</v>
      </c>
      <c r="J954" s="11" t="s">
        <v>207</v>
      </c>
      <c r="K954" s="11" t="s">
        <v>4827</v>
      </c>
      <c r="L954" s="11">
        <v>2</v>
      </c>
    </row>
    <row r="955" spans="1:12">
      <c r="A955" s="11" t="s">
        <v>1489</v>
      </c>
      <c r="D955" s="11" t="s">
        <v>206</v>
      </c>
      <c r="E955" s="19" t="s">
        <v>1739</v>
      </c>
      <c r="F955" s="10">
        <v>42036</v>
      </c>
      <c r="G955" s="10">
        <v>44228</v>
      </c>
      <c r="H955" s="11">
        <v>7</v>
      </c>
      <c r="I955" s="20" t="s">
        <v>205</v>
      </c>
      <c r="J955" s="11" t="s">
        <v>207</v>
      </c>
      <c r="K955" s="11" t="s">
        <v>4827</v>
      </c>
      <c r="L955" s="11">
        <v>2</v>
      </c>
    </row>
    <row r="956" spans="1:12">
      <c r="A956" s="11" t="s">
        <v>1490</v>
      </c>
      <c r="D956" s="11" t="s">
        <v>206</v>
      </c>
      <c r="E956" s="19" t="s">
        <v>1740</v>
      </c>
      <c r="F956" s="10">
        <v>42036</v>
      </c>
      <c r="G956" s="10">
        <v>44228</v>
      </c>
      <c r="H956" s="11">
        <v>7</v>
      </c>
      <c r="I956" s="20" t="s">
        <v>205</v>
      </c>
      <c r="J956" s="11" t="s">
        <v>207</v>
      </c>
      <c r="K956" s="11" t="s">
        <v>4827</v>
      </c>
      <c r="L956" s="11">
        <v>2</v>
      </c>
    </row>
    <row r="957" spans="1:12">
      <c r="A957" s="11" t="s">
        <v>1491</v>
      </c>
      <c r="D957" s="11" t="s">
        <v>206</v>
      </c>
      <c r="E957" s="19" t="s">
        <v>1741</v>
      </c>
      <c r="F957" s="10">
        <v>42036</v>
      </c>
      <c r="G957" s="10">
        <v>44228</v>
      </c>
      <c r="H957" s="11">
        <v>7</v>
      </c>
      <c r="I957" s="20" t="s">
        <v>205</v>
      </c>
      <c r="J957" s="11" t="s">
        <v>207</v>
      </c>
      <c r="K957" s="11" t="s">
        <v>4827</v>
      </c>
      <c r="L957" s="11">
        <v>2</v>
      </c>
    </row>
    <row r="958" spans="1:12">
      <c r="A958" s="11" t="s">
        <v>1492</v>
      </c>
      <c r="D958" s="11" t="s">
        <v>206</v>
      </c>
      <c r="E958" s="19" t="s">
        <v>1742</v>
      </c>
      <c r="F958" s="10">
        <v>42036</v>
      </c>
      <c r="G958" s="10">
        <v>44228</v>
      </c>
      <c r="H958" s="11">
        <v>7</v>
      </c>
      <c r="I958" s="20" t="s">
        <v>205</v>
      </c>
      <c r="J958" s="11" t="s">
        <v>207</v>
      </c>
      <c r="K958" s="11" t="s">
        <v>4827</v>
      </c>
      <c r="L958" s="11">
        <v>2</v>
      </c>
    </row>
    <row r="959" spans="1:12">
      <c r="A959" s="11" t="s">
        <v>1493</v>
      </c>
      <c r="D959" s="11" t="s">
        <v>206</v>
      </c>
      <c r="E959" s="19" t="s">
        <v>1743</v>
      </c>
      <c r="F959" s="10">
        <v>42036</v>
      </c>
      <c r="G959" s="10">
        <v>44228</v>
      </c>
      <c r="H959" s="11">
        <v>7</v>
      </c>
      <c r="I959" s="20" t="s">
        <v>205</v>
      </c>
      <c r="J959" s="11" t="s">
        <v>207</v>
      </c>
      <c r="K959" s="11" t="s">
        <v>4827</v>
      </c>
      <c r="L959" s="11">
        <v>2</v>
      </c>
    </row>
    <row r="960" spans="1:12">
      <c r="A960" s="11" t="s">
        <v>1494</v>
      </c>
      <c r="D960" s="11" t="s">
        <v>206</v>
      </c>
      <c r="E960" s="19" t="s">
        <v>1744</v>
      </c>
      <c r="F960" s="10">
        <v>42036</v>
      </c>
      <c r="G960" s="10">
        <v>44228</v>
      </c>
      <c r="H960" s="11">
        <v>7</v>
      </c>
      <c r="I960" s="20" t="s">
        <v>205</v>
      </c>
      <c r="J960" s="11" t="s">
        <v>207</v>
      </c>
      <c r="K960" s="11" t="s">
        <v>4827</v>
      </c>
      <c r="L960" s="11">
        <v>2</v>
      </c>
    </row>
    <row r="961" spans="1:12">
      <c r="A961" s="11" t="s">
        <v>1495</v>
      </c>
      <c r="D961" s="11" t="s">
        <v>206</v>
      </c>
      <c r="E961" s="19" t="s">
        <v>1745</v>
      </c>
      <c r="F961" s="10">
        <v>42036</v>
      </c>
      <c r="G961" s="10">
        <v>44228</v>
      </c>
      <c r="H961" s="11">
        <v>7</v>
      </c>
      <c r="I961" s="20" t="s">
        <v>205</v>
      </c>
      <c r="J961" s="11" t="s">
        <v>207</v>
      </c>
      <c r="K961" s="11" t="s">
        <v>4827</v>
      </c>
      <c r="L961" s="11">
        <v>2</v>
      </c>
    </row>
    <row r="962" spans="1:12">
      <c r="A962" s="11" t="s">
        <v>1496</v>
      </c>
      <c r="D962" s="11" t="s">
        <v>206</v>
      </c>
      <c r="E962" s="19" t="s">
        <v>1746</v>
      </c>
      <c r="F962" s="10">
        <v>42036</v>
      </c>
      <c r="G962" s="10">
        <v>44228</v>
      </c>
      <c r="H962" s="11">
        <v>7</v>
      </c>
      <c r="I962" s="20" t="s">
        <v>205</v>
      </c>
      <c r="J962" s="11" t="s">
        <v>207</v>
      </c>
      <c r="K962" s="11" t="s">
        <v>4827</v>
      </c>
      <c r="L962" s="11">
        <v>2</v>
      </c>
    </row>
    <row r="963" spans="1:12">
      <c r="A963" s="11" t="s">
        <v>1497</v>
      </c>
      <c r="D963" s="11" t="s">
        <v>206</v>
      </c>
      <c r="E963" s="19" t="s">
        <v>1747</v>
      </c>
      <c r="F963" s="10">
        <v>42036</v>
      </c>
      <c r="G963" s="10">
        <v>44228</v>
      </c>
      <c r="H963" s="11">
        <v>7</v>
      </c>
      <c r="I963" s="20" t="s">
        <v>205</v>
      </c>
      <c r="J963" s="11" t="s">
        <v>207</v>
      </c>
      <c r="K963" s="11" t="s">
        <v>4827</v>
      </c>
      <c r="L963" s="11">
        <v>2</v>
      </c>
    </row>
    <row r="964" spans="1:12">
      <c r="A964" s="11" t="s">
        <v>1498</v>
      </c>
      <c r="D964" s="11" t="s">
        <v>206</v>
      </c>
      <c r="E964" s="19" t="s">
        <v>1748</v>
      </c>
      <c r="F964" s="10">
        <v>42036</v>
      </c>
      <c r="G964" s="10">
        <v>44228</v>
      </c>
      <c r="H964" s="11">
        <v>7</v>
      </c>
      <c r="I964" s="20" t="s">
        <v>205</v>
      </c>
      <c r="J964" s="11" t="s">
        <v>207</v>
      </c>
      <c r="K964" s="11" t="s">
        <v>4827</v>
      </c>
      <c r="L964" s="11">
        <v>2</v>
      </c>
    </row>
    <row r="965" spans="1:12">
      <c r="A965" s="11" t="s">
        <v>1499</v>
      </c>
      <c r="D965" s="11" t="s">
        <v>206</v>
      </c>
      <c r="E965" s="19" t="s">
        <v>1749</v>
      </c>
      <c r="F965" s="10">
        <v>42036</v>
      </c>
      <c r="G965" s="10">
        <v>44228</v>
      </c>
      <c r="H965" s="11">
        <v>7</v>
      </c>
      <c r="I965" s="20" t="s">
        <v>205</v>
      </c>
      <c r="J965" s="11" t="s">
        <v>207</v>
      </c>
      <c r="K965" s="11" t="s">
        <v>4827</v>
      </c>
      <c r="L965" s="11">
        <v>2</v>
      </c>
    </row>
    <row r="966" spans="1:12">
      <c r="A966" s="11" t="s">
        <v>1500</v>
      </c>
      <c r="D966" s="11" t="s">
        <v>206</v>
      </c>
      <c r="E966" s="19" t="s">
        <v>1750</v>
      </c>
      <c r="F966" s="10">
        <v>42036</v>
      </c>
      <c r="G966" s="10">
        <v>44228</v>
      </c>
      <c r="H966" s="11">
        <v>7</v>
      </c>
      <c r="I966" s="20" t="s">
        <v>205</v>
      </c>
      <c r="J966" s="11" t="s">
        <v>207</v>
      </c>
      <c r="K966" s="11" t="s">
        <v>4827</v>
      </c>
      <c r="L966" s="11">
        <v>2</v>
      </c>
    </row>
    <row r="967" spans="1:12">
      <c r="A967" s="11" t="s">
        <v>1501</v>
      </c>
      <c r="D967" s="11" t="s">
        <v>206</v>
      </c>
      <c r="E967" s="19" t="s">
        <v>1751</v>
      </c>
      <c r="F967" s="10">
        <v>42036</v>
      </c>
      <c r="G967" s="10">
        <v>44228</v>
      </c>
      <c r="H967" s="11">
        <v>7</v>
      </c>
      <c r="I967" s="20" t="s">
        <v>205</v>
      </c>
      <c r="J967" s="11" t="s">
        <v>207</v>
      </c>
      <c r="K967" s="11" t="s">
        <v>4827</v>
      </c>
      <c r="L967" s="11">
        <v>2</v>
      </c>
    </row>
    <row r="968" spans="1:12">
      <c r="A968" s="11" t="s">
        <v>1502</v>
      </c>
      <c r="D968" s="11" t="s">
        <v>206</v>
      </c>
      <c r="E968" s="19" t="s">
        <v>1752</v>
      </c>
      <c r="F968" s="10">
        <v>42036</v>
      </c>
      <c r="G968" s="10">
        <v>44228</v>
      </c>
      <c r="H968" s="11">
        <v>7</v>
      </c>
      <c r="I968" s="20" t="s">
        <v>205</v>
      </c>
      <c r="J968" s="11" t="s">
        <v>207</v>
      </c>
      <c r="K968" s="11" t="s">
        <v>4827</v>
      </c>
      <c r="L968" s="11">
        <v>2</v>
      </c>
    </row>
    <row r="969" spans="1:12">
      <c r="A969" s="11" t="s">
        <v>1503</v>
      </c>
      <c r="D969" s="11" t="s">
        <v>206</v>
      </c>
      <c r="E969" s="19" t="s">
        <v>1753</v>
      </c>
      <c r="F969" s="10">
        <v>42036</v>
      </c>
      <c r="G969" s="10">
        <v>44228</v>
      </c>
      <c r="H969" s="11">
        <v>7</v>
      </c>
      <c r="I969" s="20" t="s">
        <v>205</v>
      </c>
      <c r="J969" s="11" t="s">
        <v>207</v>
      </c>
      <c r="K969" s="11" t="s">
        <v>4827</v>
      </c>
      <c r="L969" s="11">
        <v>2</v>
      </c>
    </row>
    <row r="970" spans="1:12">
      <c r="A970" s="11" t="s">
        <v>1504</v>
      </c>
      <c r="D970" s="11" t="s">
        <v>206</v>
      </c>
      <c r="E970" s="19" t="s">
        <v>1754</v>
      </c>
      <c r="F970" s="10">
        <v>42036</v>
      </c>
      <c r="G970" s="10">
        <v>44228</v>
      </c>
      <c r="H970" s="11">
        <v>7</v>
      </c>
      <c r="I970" s="20" t="s">
        <v>205</v>
      </c>
      <c r="J970" s="11" t="s">
        <v>207</v>
      </c>
      <c r="K970" s="11" t="s">
        <v>4827</v>
      </c>
      <c r="L970" s="11">
        <v>2</v>
      </c>
    </row>
    <row r="971" spans="1:12">
      <c r="A971" s="11" t="s">
        <v>1505</v>
      </c>
      <c r="D971" s="11" t="s">
        <v>206</v>
      </c>
      <c r="E971" s="19" t="s">
        <v>1755</v>
      </c>
      <c r="F971" s="10">
        <v>42036</v>
      </c>
      <c r="G971" s="10">
        <v>44228</v>
      </c>
      <c r="H971" s="11">
        <v>7</v>
      </c>
      <c r="I971" s="20" t="s">
        <v>205</v>
      </c>
      <c r="J971" s="11" t="s">
        <v>207</v>
      </c>
      <c r="K971" s="11" t="s">
        <v>4827</v>
      </c>
      <c r="L971" s="11">
        <v>2</v>
      </c>
    </row>
    <row r="972" spans="1:12">
      <c r="A972" s="11" t="s">
        <v>1506</v>
      </c>
      <c r="D972" s="11" t="s">
        <v>206</v>
      </c>
      <c r="E972" s="19" t="s">
        <v>1756</v>
      </c>
      <c r="F972" s="10">
        <v>42036</v>
      </c>
      <c r="G972" s="10">
        <v>44228</v>
      </c>
      <c r="H972" s="11">
        <v>7</v>
      </c>
      <c r="I972" s="20" t="s">
        <v>205</v>
      </c>
      <c r="J972" s="11" t="s">
        <v>207</v>
      </c>
      <c r="K972" s="11" t="s">
        <v>4827</v>
      </c>
      <c r="L972" s="11">
        <v>2</v>
      </c>
    </row>
    <row r="973" spans="1:12">
      <c r="A973" s="11" t="s">
        <v>1507</v>
      </c>
      <c r="D973" s="11" t="s">
        <v>206</v>
      </c>
      <c r="E973" s="19" t="s">
        <v>1757</v>
      </c>
      <c r="F973" s="10">
        <v>42036</v>
      </c>
      <c r="G973" s="10">
        <v>44228</v>
      </c>
      <c r="H973" s="11">
        <v>7</v>
      </c>
      <c r="I973" s="20" t="s">
        <v>205</v>
      </c>
      <c r="J973" s="11" t="s">
        <v>207</v>
      </c>
      <c r="K973" s="11" t="s">
        <v>4827</v>
      </c>
      <c r="L973" s="11">
        <v>2</v>
      </c>
    </row>
    <row r="974" spans="1:12">
      <c r="A974" s="11" t="s">
        <v>1508</v>
      </c>
      <c r="D974" s="11" t="s">
        <v>206</v>
      </c>
      <c r="E974" s="19" t="s">
        <v>1758</v>
      </c>
      <c r="F974" s="10">
        <v>42036</v>
      </c>
      <c r="G974" s="10">
        <v>44228</v>
      </c>
      <c r="H974" s="11">
        <v>7</v>
      </c>
      <c r="I974" s="20" t="s">
        <v>205</v>
      </c>
      <c r="J974" s="11" t="s">
        <v>207</v>
      </c>
      <c r="K974" s="11" t="s">
        <v>4827</v>
      </c>
      <c r="L974" s="11">
        <v>2</v>
      </c>
    </row>
    <row r="975" spans="1:12">
      <c r="A975" s="11" t="s">
        <v>1509</v>
      </c>
      <c r="D975" s="11" t="s">
        <v>206</v>
      </c>
      <c r="E975" s="19" t="s">
        <v>1759</v>
      </c>
      <c r="F975" s="10">
        <v>42036</v>
      </c>
      <c r="G975" s="10">
        <v>44228</v>
      </c>
      <c r="H975" s="11">
        <v>7</v>
      </c>
      <c r="I975" s="20" t="s">
        <v>205</v>
      </c>
      <c r="J975" s="11" t="s">
        <v>207</v>
      </c>
      <c r="K975" s="11" t="s">
        <v>4827</v>
      </c>
      <c r="L975" s="11">
        <v>2</v>
      </c>
    </row>
    <row r="976" spans="1:12">
      <c r="A976" s="11" t="s">
        <v>1510</v>
      </c>
      <c r="D976" s="11" t="s">
        <v>206</v>
      </c>
      <c r="E976" s="19" t="s">
        <v>1760</v>
      </c>
      <c r="F976" s="10">
        <v>42036</v>
      </c>
      <c r="G976" s="10">
        <v>44228</v>
      </c>
      <c r="H976" s="11">
        <v>7</v>
      </c>
      <c r="I976" s="20" t="s">
        <v>205</v>
      </c>
      <c r="J976" s="11" t="s">
        <v>207</v>
      </c>
      <c r="K976" s="11" t="s">
        <v>4827</v>
      </c>
      <c r="L976" s="11">
        <v>2</v>
      </c>
    </row>
    <row r="977" spans="1:12">
      <c r="A977" s="11" t="s">
        <v>1511</v>
      </c>
      <c r="D977" s="11" t="s">
        <v>206</v>
      </c>
      <c r="E977" s="19" t="s">
        <v>1761</v>
      </c>
      <c r="F977" s="10">
        <v>42036</v>
      </c>
      <c r="G977" s="10">
        <v>44228</v>
      </c>
      <c r="H977" s="11">
        <v>7</v>
      </c>
      <c r="I977" s="20" t="s">
        <v>205</v>
      </c>
      <c r="J977" s="11" t="s">
        <v>207</v>
      </c>
      <c r="K977" s="11" t="s">
        <v>4827</v>
      </c>
      <c r="L977" s="11">
        <v>2</v>
      </c>
    </row>
    <row r="978" spans="1:12">
      <c r="A978" s="11" t="s">
        <v>1512</v>
      </c>
      <c r="D978" s="11" t="s">
        <v>206</v>
      </c>
      <c r="E978" s="19" t="s">
        <v>1762</v>
      </c>
      <c r="F978" s="10">
        <v>42036</v>
      </c>
      <c r="G978" s="10">
        <v>44228</v>
      </c>
      <c r="H978" s="11">
        <v>7</v>
      </c>
      <c r="I978" s="20" t="s">
        <v>205</v>
      </c>
      <c r="J978" s="11" t="s">
        <v>207</v>
      </c>
      <c r="K978" s="11" t="s">
        <v>4827</v>
      </c>
      <c r="L978" s="11">
        <v>2</v>
      </c>
    </row>
    <row r="979" spans="1:12">
      <c r="A979" s="11" t="s">
        <v>1513</v>
      </c>
      <c r="D979" s="11" t="s">
        <v>206</v>
      </c>
      <c r="E979" s="19" t="s">
        <v>1763</v>
      </c>
      <c r="F979" s="10">
        <v>42036</v>
      </c>
      <c r="G979" s="10">
        <v>44228</v>
      </c>
      <c r="H979" s="11">
        <v>7</v>
      </c>
      <c r="I979" s="20" t="s">
        <v>205</v>
      </c>
      <c r="J979" s="11" t="s">
        <v>207</v>
      </c>
      <c r="K979" s="11" t="s">
        <v>4827</v>
      </c>
      <c r="L979" s="11">
        <v>2</v>
      </c>
    </row>
    <row r="980" spans="1:12">
      <c r="A980" s="11" t="s">
        <v>1514</v>
      </c>
      <c r="D980" s="11" t="s">
        <v>206</v>
      </c>
      <c r="E980" s="19" t="s">
        <v>1764</v>
      </c>
      <c r="F980" s="10">
        <v>42036</v>
      </c>
      <c r="G980" s="10">
        <v>44228</v>
      </c>
      <c r="H980" s="11">
        <v>7</v>
      </c>
      <c r="I980" s="20" t="s">
        <v>205</v>
      </c>
      <c r="J980" s="11" t="s">
        <v>207</v>
      </c>
      <c r="K980" s="11" t="s">
        <v>4827</v>
      </c>
      <c r="L980" s="11">
        <v>2</v>
      </c>
    </row>
    <row r="981" spans="1:12">
      <c r="A981" s="11" t="s">
        <v>1515</v>
      </c>
      <c r="D981" s="11" t="s">
        <v>206</v>
      </c>
      <c r="E981" s="19" t="s">
        <v>1765</v>
      </c>
      <c r="F981" s="10">
        <v>42036</v>
      </c>
      <c r="G981" s="10">
        <v>44228</v>
      </c>
      <c r="H981" s="11">
        <v>7</v>
      </c>
      <c r="I981" s="20" t="s">
        <v>205</v>
      </c>
      <c r="J981" s="11" t="s">
        <v>207</v>
      </c>
      <c r="K981" s="11" t="s">
        <v>4827</v>
      </c>
      <c r="L981" s="11">
        <v>2</v>
      </c>
    </row>
    <row r="982" spans="1:12">
      <c r="A982" s="11" t="s">
        <v>1516</v>
      </c>
      <c r="D982" s="11" t="s">
        <v>206</v>
      </c>
      <c r="E982" s="19" t="s">
        <v>1766</v>
      </c>
      <c r="F982" s="10">
        <v>42036</v>
      </c>
      <c r="G982" s="10">
        <v>44228</v>
      </c>
      <c r="H982" s="11">
        <v>7</v>
      </c>
      <c r="I982" s="20" t="s">
        <v>205</v>
      </c>
      <c r="J982" s="11" t="s">
        <v>207</v>
      </c>
      <c r="K982" s="11" t="s">
        <v>4827</v>
      </c>
      <c r="L982" s="11">
        <v>2</v>
      </c>
    </row>
    <row r="983" spans="1:12">
      <c r="A983" s="11" t="s">
        <v>1517</v>
      </c>
      <c r="D983" s="11" t="s">
        <v>206</v>
      </c>
      <c r="E983" s="19" t="s">
        <v>1767</v>
      </c>
      <c r="F983" s="10">
        <v>42036</v>
      </c>
      <c r="G983" s="10">
        <v>44228</v>
      </c>
      <c r="H983" s="11">
        <v>7</v>
      </c>
      <c r="I983" s="20" t="s">
        <v>205</v>
      </c>
      <c r="J983" s="11" t="s">
        <v>207</v>
      </c>
      <c r="K983" s="11" t="s">
        <v>4827</v>
      </c>
      <c r="L983" s="11">
        <v>2</v>
      </c>
    </row>
    <row r="984" spans="1:12">
      <c r="A984" s="11" t="s">
        <v>1518</v>
      </c>
      <c r="D984" s="11" t="s">
        <v>206</v>
      </c>
      <c r="E984" s="19" t="s">
        <v>1768</v>
      </c>
      <c r="F984" s="10">
        <v>42036</v>
      </c>
      <c r="G984" s="10">
        <v>44228</v>
      </c>
      <c r="H984" s="11">
        <v>7</v>
      </c>
      <c r="I984" s="20" t="s">
        <v>205</v>
      </c>
      <c r="J984" s="11" t="s">
        <v>207</v>
      </c>
      <c r="K984" s="11" t="s">
        <v>4827</v>
      </c>
      <c r="L984" s="11">
        <v>2</v>
      </c>
    </row>
    <row r="985" spans="1:12">
      <c r="A985" s="11" t="s">
        <v>1519</v>
      </c>
      <c r="D985" s="11" t="s">
        <v>206</v>
      </c>
      <c r="E985" s="19" t="s">
        <v>1769</v>
      </c>
      <c r="F985" s="10">
        <v>42036</v>
      </c>
      <c r="G985" s="10">
        <v>44228</v>
      </c>
      <c r="H985" s="11">
        <v>7</v>
      </c>
      <c r="I985" s="20" t="s">
        <v>205</v>
      </c>
      <c r="J985" s="11" t="s">
        <v>207</v>
      </c>
      <c r="K985" s="11" t="s">
        <v>4827</v>
      </c>
      <c r="L985" s="11">
        <v>2</v>
      </c>
    </row>
    <row r="986" spans="1:12">
      <c r="A986" s="11" t="s">
        <v>1520</v>
      </c>
      <c r="D986" s="11" t="s">
        <v>206</v>
      </c>
      <c r="E986" s="19" t="s">
        <v>1770</v>
      </c>
      <c r="F986" s="10">
        <v>42036</v>
      </c>
      <c r="G986" s="10">
        <v>44228</v>
      </c>
      <c r="H986" s="11">
        <v>7</v>
      </c>
      <c r="I986" s="20" t="s">
        <v>205</v>
      </c>
      <c r="J986" s="11" t="s">
        <v>207</v>
      </c>
      <c r="K986" s="11" t="s">
        <v>4827</v>
      </c>
      <c r="L986" s="11">
        <v>2</v>
      </c>
    </row>
    <row r="987" spans="1:12">
      <c r="A987" s="11" t="s">
        <v>1521</v>
      </c>
      <c r="D987" s="11" t="s">
        <v>206</v>
      </c>
      <c r="E987" s="19" t="s">
        <v>1771</v>
      </c>
      <c r="F987" s="10">
        <v>42036</v>
      </c>
      <c r="G987" s="10">
        <v>44228</v>
      </c>
      <c r="H987" s="11">
        <v>7</v>
      </c>
      <c r="I987" s="20" t="s">
        <v>205</v>
      </c>
      <c r="J987" s="11" t="s">
        <v>207</v>
      </c>
      <c r="K987" s="11" t="s">
        <v>4827</v>
      </c>
      <c r="L987" s="11">
        <v>2</v>
      </c>
    </row>
    <row r="988" spans="1:12">
      <c r="A988" s="11" t="s">
        <v>1522</v>
      </c>
      <c r="D988" s="11" t="s">
        <v>206</v>
      </c>
      <c r="E988" s="19" t="s">
        <v>1772</v>
      </c>
      <c r="F988" s="10">
        <v>42036</v>
      </c>
      <c r="G988" s="10">
        <v>44228</v>
      </c>
      <c r="H988" s="11">
        <v>7</v>
      </c>
      <c r="I988" s="20" t="s">
        <v>205</v>
      </c>
      <c r="J988" s="11" t="s">
        <v>207</v>
      </c>
      <c r="K988" s="11" t="s">
        <v>4827</v>
      </c>
      <c r="L988" s="11">
        <v>2</v>
      </c>
    </row>
    <row r="989" spans="1:12">
      <c r="A989" s="11" t="s">
        <v>1523</v>
      </c>
      <c r="D989" s="11" t="s">
        <v>206</v>
      </c>
      <c r="E989" s="19" t="s">
        <v>1773</v>
      </c>
      <c r="F989" s="10">
        <v>42036</v>
      </c>
      <c r="G989" s="10">
        <v>44228</v>
      </c>
      <c r="H989" s="11">
        <v>7</v>
      </c>
      <c r="I989" s="20" t="s">
        <v>205</v>
      </c>
      <c r="J989" s="11" t="s">
        <v>207</v>
      </c>
      <c r="K989" s="11" t="s">
        <v>4827</v>
      </c>
      <c r="L989" s="11">
        <v>2</v>
      </c>
    </row>
    <row r="990" spans="1:12">
      <c r="A990" s="11" t="s">
        <v>1524</v>
      </c>
      <c r="D990" s="11" t="s">
        <v>206</v>
      </c>
      <c r="E990" s="19" t="s">
        <v>1774</v>
      </c>
      <c r="F990" s="10">
        <v>42036</v>
      </c>
      <c r="G990" s="10">
        <v>44228</v>
      </c>
      <c r="H990" s="11">
        <v>7</v>
      </c>
      <c r="I990" s="20" t="s">
        <v>205</v>
      </c>
      <c r="J990" s="11" t="s">
        <v>207</v>
      </c>
      <c r="K990" s="11" t="s">
        <v>4827</v>
      </c>
      <c r="L990" s="11">
        <v>2</v>
      </c>
    </row>
    <row r="991" spans="1:12">
      <c r="A991" s="11" t="s">
        <v>1525</v>
      </c>
      <c r="D991" s="11" t="s">
        <v>206</v>
      </c>
      <c r="E991" s="19" t="s">
        <v>1775</v>
      </c>
      <c r="F991" s="10">
        <v>42036</v>
      </c>
      <c r="G991" s="10">
        <v>44228</v>
      </c>
      <c r="H991" s="11">
        <v>7</v>
      </c>
      <c r="I991" s="20" t="s">
        <v>205</v>
      </c>
      <c r="J991" s="11" t="s">
        <v>207</v>
      </c>
      <c r="K991" s="11" t="s">
        <v>4827</v>
      </c>
      <c r="L991" s="11">
        <v>2</v>
      </c>
    </row>
    <row r="992" spans="1:12">
      <c r="A992" s="11" t="s">
        <v>1526</v>
      </c>
      <c r="D992" s="11" t="s">
        <v>206</v>
      </c>
      <c r="E992" s="19" t="s">
        <v>1776</v>
      </c>
      <c r="F992" s="10">
        <v>42036</v>
      </c>
      <c r="G992" s="10">
        <v>44228</v>
      </c>
      <c r="H992" s="11">
        <v>7</v>
      </c>
      <c r="I992" s="20" t="s">
        <v>205</v>
      </c>
      <c r="J992" s="11" t="s">
        <v>207</v>
      </c>
      <c r="K992" s="11" t="s">
        <v>4827</v>
      </c>
      <c r="L992" s="11">
        <v>2</v>
      </c>
    </row>
    <row r="993" spans="1:12">
      <c r="A993" s="11" t="s">
        <v>1527</v>
      </c>
      <c r="D993" s="11" t="s">
        <v>206</v>
      </c>
      <c r="E993" s="19" t="s">
        <v>1777</v>
      </c>
      <c r="F993" s="10">
        <v>42036</v>
      </c>
      <c r="G993" s="10">
        <v>44228</v>
      </c>
      <c r="H993" s="11">
        <v>7</v>
      </c>
      <c r="I993" s="20" t="s">
        <v>205</v>
      </c>
      <c r="J993" s="11" t="s">
        <v>207</v>
      </c>
      <c r="K993" s="11" t="s">
        <v>4827</v>
      </c>
      <c r="L993" s="11">
        <v>2</v>
      </c>
    </row>
    <row r="994" spans="1:12">
      <c r="A994" s="11" t="s">
        <v>1528</v>
      </c>
      <c r="D994" s="11" t="s">
        <v>206</v>
      </c>
      <c r="E994" s="19" t="s">
        <v>1778</v>
      </c>
      <c r="F994" s="10">
        <v>42036</v>
      </c>
      <c r="G994" s="10">
        <v>44228</v>
      </c>
      <c r="H994" s="11">
        <v>7</v>
      </c>
      <c r="I994" s="20" t="s">
        <v>205</v>
      </c>
      <c r="J994" s="11" t="s">
        <v>207</v>
      </c>
      <c r="K994" s="11" t="s">
        <v>4827</v>
      </c>
      <c r="L994" s="11">
        <v>2</v>
      </c>
    </row>
    <row r="995" spans="1:12">
      <c r="A995" s="11" t="s">
        <v>1529</v>
      </c>
      <c r="D995" s="11" t="s">
        <v>206</v>
      </c>
      <c r="E995" s="19" t="s">
        <v>1779</v>
      </c>
      <c r="F995" s="10">
        <v>42036</v>
      </c>
      <c r="G995" s="10">
        <v>44228</v>
      </c>
      <c r="H995" s="11">
        <v>7</v>
      </c>
      <c r="I995" s="20" t="s">
        <v>205</v>
      </c>
      <c r="J995" s="11" t="s">
        <v>207</v>
      </c>
      <c r="K995" s="11" t="s">
        <v>4827</v>
      </c>
      <c r="L995" s="11">
        <v>2</v>
      </c>
    </row>
    <row r="996" spans="1:12">
      <c r="A996" s="11" t="s">
        <v>1530</v>
      </c>
      <c r="D996" s="11" t="s">
        <v>206</v>
      </c>
      <c r="E996" s="19" t="s">
        <v>1780</v>
      </c>
      <c r="F996" s="10">
        <v>42036</v>
      </c>
      <c r="G996" s="10">
        <v>44228</v>
      </c>
      <c r="H996" s="11">
        <v>7</v>
      </c>
      <c r="I996" s="20" t="s">
        <v>205</v>
      </c>
      <c r="J996" s="11" t="s">
        <v>207</v>
      </c>
      <c r="K996" s="11" t="s">
        <v>4827</v>
      </c>
      <c r="L996" s="11">
        <v>2</v>
      </c>
    </row>
    <row r="997" spans="1:12">
      <c r="A997" s="11" t="s">
        <v>1531</v>
      </c>
      <c r="D997" s="11" t="s">
        <v>206</v>
      </c>
      <c r="E997" s="19" t="s">
        <v>1781</v>
      </c>
      <c r="F997" s="10">
        <v>42036</v>
      </c>
      <c r="G997" s="10">
        <v>44228</v>
      </c>
      <c r="H997" s="11">
        <v>7</v>
      </c>
      <c r="I997" s="20" t="s">
        <v>205</v>
      </c>
      <c r="J997" s="11" t="s">
        <v>207</v>
      </c>
      <c r="K997" s="11" t="s">
        <v>4827</v>
      </c>
      <c r="L997" s="11">
        <v>2</v>
      </c>
    </row>
    <row r="998" spans="1:12">
      <c r="A998" s="11" t="s">
        <v>1532</v>
      </c>
      <c r="D998" s="11" t="s">
        <v>206</v>
      </c>
      <c r="E998" s="19" t="s">
        <v>1782</v>
      </c>
      <c r="F998" s="10">
        <v>42036</v>
      </c>
      <c r="G998" s="10">
        <v>44228</v>
      </c>
      <c r="H998" s="11">
        <v>7</v>
      </c>
      <c r="I998" s="20" t="s">
        <v>205</v>
      </c>
      <c r="J998" s="11" t="s">
        <v>207</v>
      </c>
      <c r="K998" s="11" t="s">
        <v>4827</v>
      </c>
      <c r="L998" s="11">
        <v>2</v>
      </c>
    </row>
    <row r="999" spans="1:12">
      <c r="A999" s="11" t="s">
        <v>1533</v>
      </c>
      <c r="D999" s="11" t="s">
        <v>206</v>
      </c>
      <c r="E999" s="19" t="s">
        <v>1783</v>
      </c>
      <c r="F999" s="10">
        <v>42036</v>
      </c>
      <c r="G999" s="10">
        <v>44228</v>
      </c>
      <c r="H999" s="11">
        <v>7</v>
      </c>
      <c r="I999" s="20" t="s">
        <v>205</v>
      </c>
      <c r="J999" s="11" t="s">
        <v>207</v>
      </c>
      <c r="K999" s="11" t="s">
        <v>4827</v>
      </c>
      <c r="L999" s="11">
        <v>2</v>
      </c>
    </row>
    <row r="1000" spans="1:12">
      <c r="A1000" s="11" t="s">
        <v>1534</v>
      </c>
      <c r="D1000" s="11" t="s">
        <v>206</v>
      </c>
      <c r="E1000" s="19" t="s">
        <v>1784</v>
      </c>
      <c r="F1000" s="10">
        <v>42036</v>
      </c>
      <c r="G1000" s="10">
        <v>44228</v>
      </c>
      <c r="H1000" s="11">
        <v>7</v>
      </c>
      <c r="I1000" s="20" t="s">
        <v>205</v>
      </c>
      <c r="J1000" s="11" t="s">
        <v>207</v>
      </c>
      <c r="K1000" s="11" t="s">
        <v>4827</v>
      </c>
      <c r="L1000" s="11">
        <v>2</v>
      </c>
    </row>
    <row r="1001" spans="1:12">
      <c r="A1001" s="11" t="s">
        <v>1535</v>
      </c>
      <c r="D1001" s="11" t="s">
        <v>206</v>
      </c>
      <c r="E1001" s="19" t="s">
        <v>1785</v>
      </c>
      <c r="F1001" s="10">
        <v>42036</v>
      </c>
      <c r="G1001" s="10">
        <v>44228</v>
      </c>
      <c r="H1001" s="11">
        <v>7</v>
      </c>
      <c r="I1001" s="20" t="s">
        <v>205</v>
      </c>
      <c r="J1001" s="11" t="s">
        <v>207</v>
      </c>
      <c r="K1001" s="11" t="s">
        <v>4827</v>
      </c>
      <c r="L1001" s="11">
        <v>2</v>
      </c>
    </row>
    <row r="1002" spans="1:12">
      <c r="A1002" s="11" t="s">
        <v>1536</v>
      </c>
      <c r="D1002" s="11" t="s">
        <v>206</v>
      </c>
      <c r="E1002" s="19" t="s">
        <v>1786</v>
      </c>
      <c r="F1002" s="10">
        <v>42036</v>
      </c>
      <c r="G1002" s="10">
        <v>44228</v>
      </c>
      <c r="H1002" s="11">
        <v>7</v>
      </c>
      <c r="I1002" s="20" t="s">
        <v>205</v>
      </c>
      <c r="J1002" s="11" t="s">
        <v>207</v>
      </c>
      <c r="K1002" s="11" t="s">
        <v>4827</v>
      </c>
      <c r="L1002" s="11">
        <v>2</v>
      </c>
    </row>
    <row r="1003" spans="1:12">
      <c r="A1003" s="11" t="s">
        <v>1537</v>
      </c>
      <c r="D1003" s="11" t="s">
        <v>206</v>
      </c>
      <c r="E1003" s="19" t="s">
        <v>1787</v>
      </c>
      <c r="F1003" s="10">
        <v>42036</v>
      </c>
      <c r="G1003" s="10">
        <v>44228</v>
      </c>
      <c r="H1003" s="11">
        <v>7</v>
      </c>
      <c r="I1003" s="20" t="s">
        <v>205</v>
      </c>
      <c r="J1003" s="11" t="s">
        <v>207</v>
      </c>
      <c r="K1003" s="11" t="s">
        <v>4827</v>
      </c>
      <c r="L1003" s="11">
        <v>2</v>
      </c>
    </row>
    <row r="1004" spans="1:12">
      <c r="A1004" s="11" t="s">
        <v>1538</v>
      </c>
      <c r="D1004" s="11" t="s">
        <v>206</v>
      </c>
      <c r="E1004" s="19" t="s">
        <v>1788</v>
      </c>
      <c r="F1004" s="10">
        <v>42036</v>
      </c>
      <c r="G1004" s="10">
        <v>44228</v>
      </c>
      <c r="H1004" s="11">
        <v>7</v>
      </c>
      <c r="I1004" s="20" t="s">
        <v>205</v>
      </c>
      <c r="J1004" s="11" t="s">
        <v>207</v>
      </c>
      <c r="K1004" s="11" t="s">
        <v>4827</v>
      </c>
      <c r="L1004" s="11">
        <v>2</v>
      </c>
    </row>
    <row r="1005" spans="1:12">
      <c r="A1005" s="11" t="s">
        <v>1539</v>
      </c>
      <c r="D1005" s="11" t="s">
        <v>206</v>
      </c>
      <c r="E1005" s="19" t="s">
        <v>1789</v>
      </c>
      <c r="F1005" s="10">
        <v>42036</v>
      </c>
      <c r="G1005" s="10">
        <v>44228</v>
      </c>
      <c r="H1005" s="11">
        <v>7</v>
      </c>
      <c r="I1005" s="20" t="s">
        <v>205</v>
      </c>
      <c r="J1005" s="11" t="s">
        <v>207</v>
      </c>
      <c r="K1005" s="11" t="s">
        <v>4827</v>
      </c>
      <c r="L1005" s="11">
        <v>2</v>
      </c>
    </row>
    <row r="1006" spans="1:12">
      <c r="A1006" s="11" t="s">
        <v>1540</v>
      </c>
      <c r="D1006" s="11" t="s">
        <v>206</v>
      </c>
      <c r="E1006" s="19" t="s">
        <v>1790</v>
      </c>
      <c r="F1006" s="10">
        <v>42036</v>
      </c>
      <c r="G1006" s="10">
        <v>44228</v>
      </c>
      <c r="H1006" s="11">
        <v>7</v>
      </c>
      <c r="I1006" s="20" t="s">
        <v>205</v>
      </c>
      <c r="J1006" s="11" t="s">
        <v>207</v>
      </c>
      <c r="K1006" s="11" t="s">
        <v>4827</v>
      </c>
      <c r="L1006" s="11">
        <v>2</v>
      </c>
    </row>
    <row r="1007" spans="1:12">
      <c r="A1007" s="11" t="s">
        <v>1541</v>
      </c>
      <c r="D1007" s="11" t="s">
        <v>206</v>
      </c>
      <c r="E1007" s="19" t="s">
        <v>1791</v>
      </c>
      <c r="F1007" s="10">
        <v>42036</v>
      </c>
      <c r="G1007" s="10">
        <v>44228</v>
      </c>
      <c r="H1007" s="11">
        <v>7</v>
      </c>
      <c r="I1007" s="20" t="s">
        <v>205</v>
      </c>
      <c r="J1007" s="11" t="s">
        <v>207</v>
      </c>
      <c r="K1007" s="11" t="s">
        <v>4827</v>
      </c>
      <c r="L1007" s="11">
        <v>2</v>
      </c>
    </row>
    <row r="1008" spans="1:12">
      <c r="A1008" s="11" t="s">
        <v>1542</v>
      </c>
      <c r="D1008" s="11" t="s">
        <v>206</v>
      </c>
      <c r="E1008" s="19" t="s">
        <v>1792</v>
      </c>
      <c r="F1008" s="10">
        <v>42036</v>
      </c>
      <c r="G1008" s="10">
        <v>44228</v>
      </c>
      <c r="H1008" s="11">
        <v>7</v>
      </c>
      <c r="I1008" s="20" t="s">
        <v>205</v>
      </c>
      <c r="J1008" s="11" t="s">
        <v>207</v>
      </c>
      <c r="K1008" s="11" t="s">
        <v>4827</v>
      </c>
      <c r="L1008" s="11">
        <v>2</v>
      </c>
    </row>
    <row r="1009" spans="1:12">
      <c r="A1009" s="11" t="s">
        <v>1543</v>
      </c>
      <c r="D1009" s="11" t="s">
        <v>206</v>
      </c>
      <c r="E1009" s="19" t="s">
        <v>1793</v>
      </c>
      <c r="F1009" s="10">
        <v>42036</v>
      </c>
      <c r="G1009" s="10">
        <v>44228</v>
      </c>
      <c r="H1009" s="11">
        <v>7</v>
      </c>
      <c r="I1009" s="20" t="s">
        <v>205</v>
      </c>
      <c r="J1009" s="11" t="s">
        <v>207</v>
      </c>
      <c r="K1009" s="11" t="s">
        <v>4827</v>
      </c>
      <c r="L1009" s="11">
        <v>2</v>
      </c>
    </row>
    <row r="1010" spans="1:12">
      <c r="A1010" s="11" t="s">
        <v>1544</v>
      </c>
      <c r="D1010" s="11" t="s">
        <v>206</v>
      </c>
      <c r="E1010" s="19" t="s">
        <v>1794</v>
      </c>
      <c r="F1010" s="10">
        <v>42036</v>
      </c>
      <c r="G1010" s="10">
        <v>44228</v>
      </c>
      <c r="H1010" s="11">
        <v>7</v>
      </c>
      <c r="I1010" s="20" t="s">
        <v>205</v>
      </c>
      <c r="J1010" s="11" t="s">
        <v>207</v>
      </c>
      <c r="K1010" s="11" t="s">
        <v>4827</v>
      </c>
      <c r="L1010" s="11">
        <v>2</v>
      </c>
    </row>
    <row r="1011" spans="1:12">
      <c r="A1011" s="11" t="s">
        <v>1545</v>
      </c>
      <c r="D1011" s="11" t="s">
        <v>206</v>
      </c>
      <c r="E1011" s="19" t="s">
        <v>1795</v>
      </c>
      <c r="F1011" s="10">
        <v>42036</v>
      </c>
      <c r="G1011" s="10">
        <v>44228</v>
      </c>
      <c r="H1011" s="11">
        <v>7</v>
      </c>
      <c r="I1011" s="20" t="s">
        <v>205</v>
      </c>
      <c r="J1011" s="11" t="s">
        <v>207</v>
      </c>
      <c r="K1011" s="11" t="s">
        <v>4827</v>
      </c>
      <c r="L1011" s="11">
        <v>2</v>
      </c>
    </row>
    <row r="1012" spans="1:12">
      <c r="A1012" s="11" t="s">
        <v>1796</v>
      </c>
      <c r="D1012" s="11" t="s">
        <v>206</v>
      </c>
      <c r="E1012" s="19" t="s">
        <v>1992</v>
      </c>
      <c r="F1012" s="10">
        <v>42036</v>
      </c>
      <c r="G1012" s="10">
        <v>44228</v>
      </c>
      <c r="H1012" s="11">
        <v>7</v>
      </c>
      <c r="I1012" s="20" t="s">
        <v>205</v>
      </c>
      <c r="J1012" s="11" t="s">
        <v>207</v>
      </c>
      <c r="K1012" s="11" t="s">
        <v>4827</v>
      </c>
      <c r="L1012" s="11">
        <v>2</v>
      </c>
    </row>
    <row r="1013" spans="1:12">
      <c r="A1013" s="11" t="s">
        <v>1797</v>
      </c>
      <c r="D1013" s="11" t="s">
        <v>206</v>
      </c>
      <c r="E1013" s="19" t="s">
        <v>1993</v>
      </c>
      <c r="F1013" s="10">
        <v>42036</v>
      </c>
      <c r="G1013" s="10">
        <v>44228</v>
      </c>
      <c r="H1013" s="11">
        <v>7</v>
      </c>
      <c r="I1013" s="20" t="s">
        <v>205</v>
      </c>
      <c r="J1013" s="11" t="s">
        <v>207</v>
      </c>
      <c r="K1013" s="11" t="s">
        <v>4827</v>
      </c>
      <c r="L1013" s="11">
        <v>2</v>
      </c>
    </row>
    <row r="1014" spans="1:12">
      <c r="A1014" s="11" t="s">
        <v>1798</v>
      </c>
      <c r="D1014" s="11" t="s">
        <v>206</v>
      </c>
      <c r="E1014" s="19" t="s">
        <v>1994</v>
      </c>
      <c r="F1014" s="10">
        <v>42036</v>
      </c>
      <c r="G1014" s="10">
        <v>44228</v>
      </c>
      <c r="H1014" s="11">
        <v>7</v>
      </c>
      <c r="I1014" s="20" t="s">
        <v>205</v>
      </c>
      <c r="J1014" s="11" t="s">
        <v>207</v>
      </c>
      <c r="K1014" s="11" t="s">
        <v>4827</v>
      </c>
      <c r="L1014" s="11">
        <v>2</v>
      </c>
    </row>
    <row r="1015" spans="1:12">
      <c r="A1015" s="11" t="s">
        <v>1799</v>
      </c>
      <c r="D1015" s="11" t="s">
        <v>206</v>
      </c>
      <c r="E1015" s="19" t="s">
        <v>1995</v>
      </c>
      <c r="F1015" s="10">
        <v>42036</v>
      </c>
      <c r="G1015" s="10">
        <v>44228</v>
      </c>
      <c r="H1015" s="11">
        <v>7</v>
      </c>
      <c r="I1015" s="20" t="s">
        <v>205</v>
      </c>
      <c r="J1015" s="11" t="s">
        <v>207</v>
      </c>
      <c r="K1015" s="11" t="s">
        <v>4827</v>
      </c>
      <c r="L1015" s="11">
        <v>2</v>
      </c>
    </row>
    <row r="1016" spans="1:12">
      <c r="A1016" s="11" t="s">
        <v>1800</v>
      </c>
      <c r="D1016" s="11" t="s">
        <v>206</v>
      </c>
      <c r="E1016" s="19" t="s">
        <v>1996</v>
      </c>
      <c r="F1016" s="10">
        <v>42036</v>
      </c>
      <c r="G1016" s="10">
        <v>44228</v>
      </c>
      <c r="H1016" s="11">
        <v>7</v>
      </c>
      <c r="I1016" s="20" t="s">
        <v>205</v>
      </c>
      <c r="J1016" s="11" t="s">
        <v>207</v>
      </c>
      <c r="K1016" s="11" t="s">
        <v>4827</v>
      </c>
      <c r="L1016" s="11">
        <v>2</v>
      </c>
    </row>
    <row r="1017" spans="1:12">
      <c r="A1017" s="11" t="s">
        <v>1801</v>
      </c>
      <c r="D1017" s="11" t="s">
        <v>206</v>
      </c>
      <c r="E1017" s="19" t="s">
        <v>1997</v>
      </c>
      <c r="F1017" s="10">
        <v>42036</v>
      </c>
      <c r="G1017" s="10">
        <v>44228</v>
      </c>
      <c r="H1017" s="11">
        <v>7</v>
      </c>
      <c r="I1017" s="20" t="s">
        <v>205</v>
      </c>
      <c r="J1017" s="11" t="s">
        <v>207</v>
      </c>
      <c r="K1017" s="11" t="s">
        <v>4827</v>
      </c>
      <c r="L1017" s="11">
        <v>2</v>
      </c>
    </row>
    <row r="1018" spans="1:12">
      <c r="A1018" s="11" t="s">
        <v>1802</v>
      </c>
      <c r="D1018" s="11" t="s">
        <v>206</v>
      </c>
      <c r="E1018" s="19" t="s">
        <v>1998</v>
      </c>
      <c r="F1018" s="10">
        <v>42036</v>
      </c>
      <c r="G1018" s="10">
        <v>44228</v>
      </c>
      <c r="H1018" s="11">
        <v>7</v>
      </c>
      <c r="I1018" s="20" t="s">
        <v>205</v>
      </c>
      <c r="J1018" s="11" t="s">
        <v>207</v>
      </c>
      <c r="K1018" s="11" t="s">
        <v>4827</v>
      </c>
      <c r="L1018" s="11">
        <v>2</v>
      </c>
    </row>
    <row r="1019" spans="1:12">
      <c r="A1019" s="11" t="s">
        <v>1803</v>
      </c>
      <c r="D1019" s="11" t="s">
        <v>206</v>
      </c>
      <c r="E1019" s="19" t="s">
        <v>1999</v>
      </c>
      <c r="F1019" s="10">
        <v>42036</v>
      </c>
      <c r="G1019" s="10">
        <v>44228</v>
      </c>
      <c r="H1019" s="11">
        <v>7</v>
      </c>
      <c r="I1019" s="20" t="s">
        <v>205</v>
      </c>
      <c r="J1019" s="11" t="s">
        <v>207</v>
      </c>
      <c r="K1019" s="11" t="s">
        <v>4827</v>
      </c>
      <c r="L1019" s="11">
        <v>2</v>
      </c>
    </row>
    <row r="1020" spans="1:12">
      <c r="A1020" s="11" t="s">
        <v>1804</v>
      </c>
      <c r="D1020" s="11" t="s">
        <v>206</v>
      </c>
      <c r="E1020" s="19" t="s">
        <v>2000</v>
      </c>
      <c r="F1020" s="10">
        <v>42036</v>
      </c>
      <c r="G1020" s="10">
        <v>44228</v>
      </c>
      <c r="H1020" s="11">
        <v>7</v>
      </c>
      <c r="I1020" s="20" t="s">
        <v>205</v>
      </c>
      <c r="J1020" s="11" t="s">
        <v>207</v>
      </c>
      <c r="K1020" s="11" t="s">
        <v>4827</v>
      </c>
      <c r="L1020" s="11">
        <v>2</v>
      </c>
    </row>
    <row r="1021" spans="1:12">
      <c r="A1021" s="11" t="s">
        <v>1805</v>
      </c>
      <c r="D1021" s="11" t="s">
        <v>206</v>
      </c>
      <c r="E1021" s="19" t="s">
        <v>2001</v>
      </c>
      <c r="F1021" s="10">
        <v>42036</v>
      </c>
      <c r="G1021" s="10">
        <v>44228</v>
      </c>
      <c r="H1021" s="11">
        <v>7</v>
      </c>
      <c r="I1021" s="20" t="s">
        <v>205</v>
      </c>
      <c r="J1021" s="11" t="s">
        <v>207</v>
      </c>
      <c r="K1021" s="11" t="s">
        <v>4827</v>
      </c>
      <c r="L1021" s="11">
        <v>2</v>
      </c>
    </row>
    <row r="1022" spans="1:12">
      <c r="A1022" s="11" t="s">
        <v>1806</v>
      </c>
      <c r="D1022" s="11" t="s">
        <v>206</v>
      </c>
      <c r="E1022" s="19" t="s">
        <v>2002</v>
      </c>
      <c r="F1022" s="10">
        <v>42036</v>
      </c>
      <c r="G1022" s="10">
        <v>44228</v>
      </c>
      <c r="H1022" s="11">
        <v>7</v>
      </c>
      <c r="I1022" s="20" t="s">
        <v>205</v>
      </c>
      <c r="J1022" s="11" t="s">
        <v>207</v>
      </c>
      <c r="K1022" s="11" t="s">
        <v>4827</v>
      </c>
      <c r="L1022" s="11">
        <v>2</v>
      </c>
    </row>
    <row r="1023" spans="1:12">
      <c r="A1023" s="11" t="s">
        <v>1807</v>
      </c>
      <c r="D1023" s="11" t="s">
        <v>206</v>
      </c>
      <c r="E1023" s="19" t="s">
        <v>2003</v>
      </c>
      <c r="F1023" s="10">
        <v>42036</v>
      </c>
      <c r="G1023" s="10">
        <v>44228</v>
      </c>
      <c r="H1023" s="11">
        <v>7</v>
      </c>
      <c r="I1023" s="20" t="s">
        <v>205</v>
      </c>
      <c r="J1023" s="11" t="s">
        <v>207</v>
      </c>
      <c r="K1023" s="11" t="s">
        <v>4827</v>
      </c>
      <c r="L1023" s="11">
        <v>2</v>
      </c>
    </row>
    <row r="1024" spans="1:12">
      <c r="A1024" s="11" t="s">
        <v>1808</v>
      </c>
      <c r="D1024" s="11" t="s">
        <v>206</v>
      </c>
      <c r="E1024" s="19" t="s">
        <v>2004</v>
      </c>
      <c r="F1024" s="10">
        <v>42036</v>
      </c>
      <c r="G1024" s="10">
        <v>44228</v>
      </c>
      <c r="H1024" s="11">
        <v>7</v>
      </c>
      <c r="I1024" s="20" t="s">
        <v>205</v>
      </c>
      <c r="J1024" s="11" t="s">
        <v>207</v>
      </c>
      <c r="K1024" s="11" t="s">
        <v>4827</v>
      </c>
      <c r="L1024" s="11">
        <v>2</v>
      </c>
    </row>
    <row r="1025" spans="1:12">
      <c r="A1025" s="11" t="s">
        <v>1809</v>
      </c>
      <c r="D1025" s="11" t="s">
        <v>206</v>
      </c>
      <c r="E1025" s="19" t="s">
        <v>2005</v>
      </c>
      <c r="F1025" s="10">
        <v>42036</v>
      </c>
      <c r="G1025" s="10">
        <v>44228</v>
      </c>
      <c r="H1025" s="11">
        <v>7</v>
      </c>
      <c r="I1025" s="20" t="s">
        <v>205</v>
      </c>
      <c r="J1025" s="11" t="s">
        <v>207</v>
      </c>
      <c r="K1025" s="11" t="s">
        <v>4827</v>
      </c>
      <c r="L1025" s="11">
        <v>2</v>
      </c>
    </row>
    <row r="1026" spans="1:12">
      <c r="A1026" s="11" t="s">
        <v>1810</v>
      </c>
      <c r="D1026" s="11" t="s">
        <v>206</v>
      </c>
      <c r="E1026" s="19" t="s">
        <v>2006</v>
      </c>
      <c r="F1026" s="10">
        <v>42036</v>
      </c>
      <c r="G1026" s="10">
        <v>44228</v>
      </c>
      <c r="H1026" s="11">
        <v>7</v>
      </c>
      <c r="I1026" s="20" t="s">
        <v>205</v>
      </c>
      <c r="J1026" s="11" t="s">
        <v>207</v>
      </c>
      <c r="K1026" s="11" t="s">
        <v>4827</v>
      </c>
      <c r="L1026" s="11">
        <v>2</v>
      </c>
    </row>
    <row r="1027" spans="1:12">
      <c r="A1027" s="11" t="s">
        <v>1811</v>
      </c>
      <c r="D1027" s="11" t="s">
        <v>206</v>
      </c>
      <c r="E1027" s="19" t="s">
        <v>2007</v>
      </c>
      <c r="F1027" s="10">
        <v>42036</v>
      </c>
      <c r="G1027" s="10">
        <v>44228</v>
      </c>
      <c r="H1027" s="11">
        <v>7</v>
      </c>
      <c r="I1027" s="20" t="s">
        <v>205</v>
      </c>
      <c r="J1027" s="11" t="s">
        <v>207</v>
      </c>
      <c r="K1027" s="11" t="s">
        <v>4827</v>
      </c>
      <c r="L1027" s="11">
        <v>2</v>
      </c>
    </row>
    <row r="1028" spans="1:12">
      <c r="A1028" s="11" t="s">
        <v>1812</v>
      </c>
      <c r="D1028" s="11" t="s">
        <v>206</v>
      </c>
      <c r="E1028" s="19" t="s">
        <v>2008</v>
      </c>
      <c r="F1028" s="10">
        <v>42036</v>
      </c>
      <c r="G1028" s="10">
        <v>44228</v>
      </c>
      <c r="H1028" s="11">
        <v>7</v>
      </c>
      <c r="I1028" s="20" t="s">
        <v>205</v>
      </c>
      <c r="J1028" s="11" t="s">
        <v>207</v>
      </c>
      <c r="K1028" s="11" t="s">
        <v>4827</v>
      </c>
      <c r="L1028" s="11">
        <v>2</v>
      </c>
    </row>
    <row r="1029" spans="1:12">
      <c r="A1029" s="11" t="s">
        <v>1813</v>
      </c>
      <c r="D1029" s="11" t="s">
        <v>206</v>
      </c>
      <c r="E1029" s="19" t="s">
        <v>2009</v>
      </c>
      <c r="F1029" s="10">
        <v>42036</v>
      </c>
      <c r="G1029" s="10">
        <v>44228</v>
      </c>
      <c r="H1029" s="11">
        <v>7</v>
      </c>
      <c r="I1029" s="20" t="s">
        <v>205</v>
      </c>
      <c r="J1029" s="11" t="s">
        <v>207</v>
      </c>
      <c r="K1029" s="11" t="s">
        <v>4827</v>
      </c>
      <c r="L1029" s="11">
        <v>2</v>
      </c>
    </row>
    <row r="1030" spans="1:12">
      <c r="A1030" s="11" t="s">
        <v>1814</v>
      </c>
      <c r="D1030" s="11" t="s">
        <v>206</v>
      </c>
      <c r="E1030" s="19" t="s">
        <v>2010</v>
      </c>
      <c r="F1030" s="10">
        <v>42036</v>
      </c>
      <c r="G1030" s="10">
        <v>44228</v>
      </c>
      <c r="H1030" s="11">
        <v>7</v>
      </c>
      <c r="I1030" s="20" t="s">
        <v>205</v>
      </c>
      <c r="J1030" s="11" t="s">
        <v>207</v>
      </c>
      <c r="K1030" s="11" t="s">
        <v>4827</v>
      </c>
      <c r="L1030" s="11">
        <v>2</v>
      </c>
    </row>
    <row r="1031" spans="1:12">
      <c r="A1031" s="11" t="s">
        <v>1815</v>
      </c>
      <c r="D1031" s="11" t="s">
        <v>206</v>
      </c>
      <c r="E1031" s="19" t="s">
        <v>2011</v>
      </c>
      <c r="F1031" s="10">
        <v>42036</v>
      </c>
      <c r="G1031" s="10">
        <v>44228</v>
      </c>
      <c r="H1031" s="11">
        <v>7</v>
      </c>
      <c r="I1031" s="20" t="s">
        <v>205</v>
      </c>
      <c r="J1031" s="11" t="s">
        <v>207</v>
      </c>
      <c r="K1031" s="11" t="s">
        <v>4827</v>
      </c>
      <c r="L1031" s="11">
        <v>2</v>
      </c>
    </row>
    <row r="1032" spans="1:12">
      <c r="A1032" s="11" t="s">
        <v>1816</v>
      </c>
      <c r="D1032" s="11" t="s">
        <v>206</v>
      </c>
      <c r="E1032" s="19" t="s">
        <v>2012</v>
      </c>
      <c r="F1032" s="10">
        <v>42036</v>
      </c>
      <c r="G1032" s="10">
        <v>44228</v>
      </c>
      <c r="H1032" s="11">
        <v>7</v>
      </c>
      <c r="I1032" s="20" t="s">
        <v>205</v>
      </c>
      <c r="J1032" s="11" t="s">
        <v>207</v>
      </c>
      <c r="K1032" s="11" t="s">
        <v>4827</v>
      </c>
      <c r="L1032" s="11">
        <v>2</v>
      </c>
    </row>
    <row r="1033" spans="1:12">
      <c r="A1033" s="11" t="s">
        <v>1817</v>
      </c>
      <c r="D1033" s="11" t="s">
        <v>206</v>
      </c>
      <c r="E1033" s="19" t="s">
        <v>2013</v>
      </c>
      <c r="F1033" s="10">
        <v>42036</v>
      </c>
      <c r="G1033" s="10">
        <v>44228</v>
      </c>
      <c r="H1033" s="11">
        <v>7</v>
      </c>
      <c r="I1033" s="20" t="s">
        <v>205</v>
      </c>
      <c r="J1033" s="11" t="s">
        <v>207</v>
      </c>
      <c r="K1033" s="11" t="s">
        <v>4827</v>
      </c>
      <c r="L1033" s="11">
        <v>2</v>
      </c>
    </row>
    <row r="1034" spans="1:12">
      <c r="A1034" s="11" t="s">
        <v>1818</v>
      </c>
      <c r="D1034" s="11" t="s">
        <v>206</v>
      </c>
      <c r="E1034" s="19" t="s">
        <v>2014</v>
      </c>
      <c r="F1034" s="10">
        <v>42036</v>
      </c>
      <c r="G1034" s="10">
        <v>44228</v>
      </c>
      <c r="H1034" s="11">
        <v>7</v>
      </c>
      <c r="I1034" s="20" t="s">
        <v>205</v>
      </c>
      <c r="J1034" s="11" t="s">
        <v>207</v>
      </c>
      <c r="K1034" s="11" t="s">
        <v>4827</v>
      </c>
      <c r="L1034" s="11">
        <v>2</v>
      </c>
    </row>
    <row r="1035" spans="1:12">
      <c r="A1035" s="11" t="s">
        <v>1819</v>
      </c>
      <c r="D1035" s="11" t="s">
        <v>206</v>
      </c>
      <c r="E1035" s="19" t="s">
        <v>2015</v>
      </c>
      <c r="F1035" s="10">
        <v>42036</v>
      </c>
      <c r="G1035" s="10">
        <v>44228</v>
      </c>
      <c r="H1035" s="11">
        <v>7</v>
      </c>
      <c r="I1035" s="20" t="s">
        <v>205</v>
      </c>
      <c r="J1035" s="11" t="s">
        <v>207</v>
      </c>
      <c r="K1035" s="11" t="s">
        <v>4827</v>
      </c>
      <c r="L1035" s="11">
        <v>2</v>
      </c>
    </row>
    <row r="1036" spans="1:12">
      <c r="A1036" s="11" t="s">
        <v>1820</v>
      </c>
      <c r="D1036" s="11" t="s">
        <v>206</v>
      </c>
      <c r="E1036" s="19" t="s">
        <v>2016</v>
      </c>
      <c r="F1036" s="10">
        <v>42036</v>
      </c>
      <c r="G1036" s="10">
        <v>44228</v>
      </c>
      <c r="H1036" s="11">
        <v>7</v>
      </c>
      <c r="I1036" s="20" t="s">
        <v>205</v>
      </c>
      <c r="J1036" s="11" t="s">
        <v>207</v>
      </c>
      <c r="K1036" s="11" t="s">
        <v>4827</v>
      </c>
      <c r="L1036" s="11">
        <v>2</v>
      </c>
    </row>
    <row r="1037" spans="1:12">
      <c r="A1037" s="11" t="s">
        <v>1821</v>
      </c>
      <c r="D1037" s="11" t="s">
        <v>206</v>
      </c>
      <c r="E1037" s="19" t="s">
        <v>2017</v>
      </c>
      <c r="F1037" s="10">
        <v>42036</v>
      </c>
      <c r="G1037" s="10">
        <v>44228</v>
      </c>
      <c r="H1037" s="11">
        <v>7</v>
      </c>
      <c r="I1037" s="20" t="s">
        <v>205</v>
      </c>
      <c r="J1037" s="11" t="s">
        <v>207</v>
      </c>
      <c r="K1037" s="11" t="s">
        <v>4827</v>
      </c>
      <c r="L1037" s="11">
        <v>2</v>
      </c>
    </row>
    <row r="1038" spans="1:12">
      <c r="A1038" s="11" t="s">
        <v>1822</v>
      </c>
      <c r="D1038" s="11" t="s">
        <v>206</v>
      </c>
      <c r="E1038" s="19" t="s">
        <v>2018</v>
      </c>
      <c r="F1038" s="10">
        <v>42036</v>
      </c>
      <c r="G1038" s="10">
        <v>44228</v>
      </c>
      <c r="H1038" s="11">
        <v>7</v>
      </c>
      <c r="I1038" s="20" t="s">
        <v>205</v>
      </c>
      <c r="J1038" s="11" t="s">
        <v>207</v>
      </c>
      <c r="K1038" s="11" t="s">
        <v>4827</v>
      </c>
      <c r="L1038" s="11">
        <v>2</v>
      </c>
    </row>
    <row r="1039" spans="1:12">
      <c r="A1039" s="11" t="s">
        <v>1823</v>
      </c>
      <c r="D1039" s="11" t="s">
        <v>206</v>
      </c>
      <c r="E1039" s="19" t="s">
        <v>2019</v>
      </c>
      <c r="F1039" s="10">
        <v>42036</v>
      </c>
      <c r="G1039" s="10">
        <v>44228</v>
      </c>
      <c r="H1039" s="11">
        <v>7</v>
      </c>
      <c r="I1039" s="20" t="s">
        <v>205</v>
      </c>
      <c r="J1039" s="11" t="s">
        <v>207</v>
      </c>
      <c r="K1039" s="11" t="s">
        <v>4827</v>
      </c>
      <c r="L1039" s="11">
        <v>2</v>
      </c>
    </row>
    <row r="1040" spans="1:12">
      <c r="A1040" s="11" t="s">
        <v>1824</v>
      </c>
      <c r="D1040" s="11" t="s">
        <v>206</v>
      </c>
      <c r="E1040" s="19" t="s">
        <v>2020</v>
      </c>
      <c r="F1040" s="10">
        <v>42036</v>
      </c>
      <c r="G1040" s="10">
        <v>44228</v>
      </c>
      <c r="H1040" s="11">
        <v>7</v>
      </c>
      <c r="I1040" s="20" t="s">
        <v>205</v>
      </c>
      <c r="J1040" s="11" t="s">
        <v>207</v>
      </c>
      <c r="K1040" s="11" t="s">
        <v>4827</v>
      </c>
      <c r="L1040" s="11">
        <v>2</v>
      </c>
    </row>
    <row r="1041" spans="1:12">
      <c r="A1041" s="11" t="s">
        <v>1825</v>
      </c>
      <c r="D1041" s="11" t="s">
        <v>206</v>
      </c>
      <c r="E1041" s="19" t="s">
        <v>2021</v>
      </c>
      <c r="F1041" s="10">
        <v>42036</v>
      </c>
      <c r="G1041" s="10">
        <v>44228</v>
      </c>
      <c r="H1041" s="11">
        <v>7</v>
      </c>
      <c r="I1041" s="20" t="s">
        <v>205</v>
      </c>
      <c r="J1041" s="11" t="s">
        <v>207</v>
      </c>
      <c r="K1041" s="11" t="s">
        <v>4827</v>
      </c>
      <c r="L1041" s="11">
        <v>2</v>
      </c>
    </row>
    <row r="1042" spans="1:12">
      <c r="A1042" s="11" t="s">
        <v>1826</v>
      </c>
      <c r="D1042" s="11" t="s">
        <v>206</v>
      </c>
      <c r="E1042" s="19" t="s">
        <v>2022</v>
      </c>
      <c r="F1042" s="10">
        <v>42036</v>
      </c>
      <c r="G1042" s="10">
        <v>44228</v>
      </c>
      <c r="H1042" s="11">
        <v>7</v>
      </c>
      <c r="I1042" s="20" t="s">
        <v>205</v>
      </c>
      <c r="J1042" s="11" t="s">
        <v>207</v>
      </c>
      <c r="K1042" s="11" t="s">
        <v>4827</v>
      </c>
      <c r="L1042" s="11">
        <v>2</v>
      </c>
    </row>
    <row r="1043" spans="1:12">
      <c r="A1043" s="11" t="s">
        <v>1827</v>
      </c>
      <c r="D1043" s="11" t="s">
        <v>206</v>
      </c>
      <c r="E1043" s="19" t="s">
        <v>2023</v>
      </c>
      <c r="F1043" s="10">
        <v>42036</v>
      </c>
      <c r="G1043" s="10">
        <v>44228</v>
      </c>
      <c r="H1043" s="11">
        <v>7</v>
      </c>
      <c r="I1043" s="20" t="s">
        <v>205</v>
      </c>
      <c r="J1043" s="11" t="s">
        <v>207</v>
      </c>
      <c r="K1043" s="11" t="s">
        <v>4827</v>
      </c>
      <c r="L1043" s="11">
        <v>2</v>
      </c>
    </row>
    <row r="1044" spans="1:12">
      <c r="A1044" s="11" t="s">
        <v>1828</v>
      </c>
      <c r="D1044" s="11" t="s">
        <v>206</v>
      </c>
      <c r="E1044" s="19" t="s">
        <v>2024</v>
      </c>
      <c r="F1044" s="10">
        <v>42036</v>
      </c>
      <c r="G1044" s="10">
        <v>44228</v>
      </c>
      <c r="H1044" s="11">
        <v>7</v>
      </c>
      <c r="I1044" s="20" t="s">
        <v>205</v>
      </c>
      <c r="J1044" s="11" t="s">
        <v>207</v>
      </c>
      <c r="K1044" s="11" t="s">
        <v>4827</v>
      </c>
      <c r="L1044" s="11">
        <v>2</v>
      </c>
    </row>
    <row r="1045" spans="1:12">
      <c r="A1045" s="11" t="s">
        <v>1829</v>
      </c>
      <c r="D1045" s="11" t="s">
        <v>206</v>
      </c>
      <c r="E1045" s="19" t="s">
        <v>2025</v>
      </c>
      <c r="F1045" s="10">
        <v>42036</v>
      </c>
      <c r="G1045" s="10">
        <v>44228</v>
      </c>
      <c r="H1045" s="11">
        <v>7</v>
      </c>
      <c r="I1045" s="20" t="s">
        <v>205</v>
      </c>
      <c r="J1045" s="11" t="s">
        <v>207</v>
      </c>
      <c r="K1045" s="11" t="s">
        <v>4827</v>
      </c>
      <c r="L1045" s="11">
        <v>2</v>
      </c>
    </row>
    <row r="1046" spans="1:12">
      <c r="A1046" s="11" t="s">
        <v>1830</v>
      </c>
      <c r="D1046" s="11" t="s">
        <v>206</v>
      </c>
      <c r="E1046" s="19" t="s">
        <v>2026</v>
      </c>
      <c r="F1046" s="10">
        <v>42036</v>
      </c>
      <c r="G1046" s="10">
        <v>44228</v>
      </c>
      <c r="H1046" s="11">
        <v>7</v>
      </c>
      <c r="I1046" s="20" t="s">
        <v>205</v>
      </c>
      <c r="J1046" s="11" t="s">
        <v>207</v>
      </c>
      <c r="K1046" s="11" t="s">
        <v>4827</v>
      </c>
      <c r="L1046" s="11">
        <v>2</v>
      </c>
    </row>
    <row r="1047" spans="1:12">
      <c r="A1047" s="11" t="s">
        <v>1831</v>
      </c>
      <c r="D1047" s="11" t="s">
        <v>206</v>
      </c>
      <c r="E1047" s="19" t="s">
        <v>2027</v>
      </c>
      <c r="F1047" s="10">
        <v>42036</v>
      </c>
      <c r="G1047" s="10">
        <v>44228</v>
      </c>
      <c r="H1047" s="11">
        <v>7</v>
      </c>
      <c r="I1047" s="20" t="s">
        <v>205</v>
      </c>
      <c r="J1047" s="11" t="s">
        <v>207</v>
      </c>
      <c r="K1047" s="11" t="s">
        <v>4827</v>
      </c>
      <c r="L1047" s="11">
        <v>2</v>
      </c>
    </row>
    <row r="1048" spans="1:12">
      <c r="A1048" s="11" t="s">
        <v>1832</v>
      </c>
      <c r="D1048" s="11" t="s">
        <v>206</v>
      </c>
      <c r="E1048" s="19" t="s">
        <v>2028</v>
      </c>
      <c r="F1048" s="10">
        <v>42036</v>
      </c>
      <c r="G1048" s="10">
        <v>44228</v>
      </c>
      <c r="H1048" s="11">
        <v>7</v>
      </c>
      <c r="I1048" s="20" t="s">
        <v>205</v>
      </c>
      <c r="J1048" s="11" t="s">
        <v>207</v>
      </c>
      <c r="K1048" s="11" t="s">
        <v>4827</v>
      </c>
      <c r="L1048" s="11">
        <v>2</v>
      </c>
    </row>
    <row r="1049" spans="1:12">
      <c r="A1049" s="11" t="s">
        <v>1833</v>
      </c>
      <c r="D1049" s="11" t="s">
        <v>206</v>
      </c>
      <c r="E1049" s="19" t="s">
        <v>2029</v>
      </c>
      <c r="F1049" s="10">
        <v>42036</v>
      </c>
      <c r="G1049" s="10">
        <v>44228</v>
      </c>
      <c r="H1049" s="11">
        <v>7</v>
      </c>
      <c r="I1049" s="20" t="s">
        <v>205</v>
      </c>
      <c r="J1049" s="11" t="s">
        <v>207</v>
      </c>
      <c r="K1049" s="11" t="s">
        <v>4827</v>
      </c>
      <c r="L1049" s="11">
        <v>2</v>
      </c>
    </row>
    <row r="1050" spans="1:12">
      <c r="A1050" s="11" t="s">
        <v>1834</v>
      </c>
      <c r="D1050" s="11" t="s">
        <v>206</v>
      </c>
      <c r="E1050" s="19" t="s">
        <v>2030</v>
      </c>
      <c r="F1050" s="10">
        <v>42036</v>
      </c>
      <c r="G1050" s="10">
        <v>44228</v>
      </c>
      <c r="H1050" s="11">
        <v>7</v>
      </c>
      <c r="I1050" s="20" t="s">
        <v>205</v>
      </c>
      <c r="J1050" s="11" t="s">
        <v>207</v>
      </c>
      <c r="K1050" s="11" t="s">
        <v>4827</v>
      </c>
      <c r="L1050" s="11">
        <v>2</v>
      </c>
    </row>
    <row r="1051" spans="1:12">
      <c r="A1051" s="11" t="s">
        <v>1835</v>
      </c>
      <c r="D1051" s="11" t="s">
        <v>206</v>
      </c>
      <c r="E1051" s="19" t="s">
        <v>2031</v>
      </c>
      <c r="F1051" s="10">
        <v>42036</v>
      </c>
      <c r="G1051" s="10">
        <v>44228</v>
      </c>
      <c r="H1051" s="11">
        <v>7</v>
      </c>
      <c r="I1051" s="20" t="s">
        <v>205</v>
      </c>
      <c r="J1051" s="11" t="s">
        <v>207</v>
      </c>
      <c r="K1051" s="11" t="s">
        <v>4827</v>
      </c>
      <c r="L1051" s="11">
        <v>2</v>
      </c>
    </row>
    <row r="1052" spans="1:12">
      <c r="A1052" s="11" t="s">
        <v>1836</v>
      </c>
      <c r="D1052" s="11" t="s">
        <v>206</v>
      </c>
      <c r="E1052" s="19" t="s">
        <v>2032</v>
      </c>
      <c r="F1052" s="10">
        <v>42036</v>
      </c>
      <c r="G1052" s="10">
        <v>44228</v>
      </c>
      <c r="H1052" s="11">
        <v>7</v>
      </c>
      <c r="I1052" s="20" t="s">
        <v>205</v>
      </c>
      <c r="J1052" s="11" t="s">
        <v>207</v>
      </c>
      <c r="K1052" s="11" t="s">
        <v>4827</v>
      </c>
      <c r="L1052" s="11">
        <v>2</v>
      </c>
    </row>
    <row r="1053" spans="1:12">
      <c r="A1053" s="11" t="s">
        <v>1837</v>
      </c>
      <c r="D1053" s="11" t="s">
        <v>206</v>
      </c>
      <c r="E1053" s="19" t="s">
        <v>2033</v>
      </c>
      <c r="F1053" s="10">
        <v>42036</v>
      </c>
      <c r="G1053" s="10">
        <v>44228</v>
      </c>
      <c r="H1053" s="11">
        <v>7</v>
      </c>
      <c r="I1053" s="20" t="s">
        <v>205</v>
      </c>
      <c r="J1053" s="11" t="s">
        <v>207</v>
      </c>
      <c r="K1053" s="11" t="s">
        <v>4827</v>
      </c>
      <c r="L1053" s="11">
        <v>2</v>
      </c>
    </row>
    <row r="1054" spans="1:12">
      <c r="A1054" s="11" t="s">
        <v>1838</v>
      </c>
      <c r="D1054" s="11" t="s">
        <v>206</v>
      </c>
      <c r="E1054" s="19" t="s">
        <v>2034</v>
      </c>
      <c r="F1054" s="10">
        <v>42036</v>
      </c>
      <c r="G1054" s="10">
        <v>44228</v>
      </c>
      <c r="H1054" s="11">
        <v>7</v>
      </c>
      <c r="I1054" s="20" t="s">
        <v>205</v>
      </c>
      <c r="J1054" s="11" t="s">
        <v>207</v>
      </c>
      <c r="K1054" s="11" t="s">
        <v>4827</v>
      </c>
      <c r="L1054" s="11">
        <v>2</v>
      </c>
    </row>
    <row r="1055" spans="1:12">
      <c r="A1055" s="11" t="s">
        <v>1839</v>
      </c>
      <c r="D1055" s="11" t="s">
        <v>206</v>
      </c>
      <c r="E1055" s="19" t="s">
        <v>2035</v>
      </c>
      <c r="F1055" s="10">
        <v>42036</v>
      </c>
      <c r="G1055" s="10">
        <v>44228</v>
      </c>
      <c r="H1055" s="11">
        <v>7</v>
      </c>
      <c r="I1055" s="20" t="s">
        <v>205</v>
      </c>
      <c r="J1055" s="11" t="s">
        <v>207</v>
      </c>
      <c r="K1055" s="11" t="s">
        <v>4827</v>
      </c>
      <c r="L1055" s="11">
        <v>2</v>
      </c>
    </row>
    <row r="1056" spans="1:12">
      <c r="A1056" s="11" t="s">
        <v>1840</v>
      </c>
      <c r="D1056" s="11" t="s">
        <v>206</v>
      </c>
      <c r="E1056" s="19" t="s">
        <v>2036</v>
      </c>
      <c r="F1056" s="10">
        <v>42036</v>
      </c>
      <c r="G1056" s="10">
        <v>44228</v>
      </c>
      <c r="H1056" s="11">
        <v>7</v>
      </c>
      <c r="I1056" s="20" t="s">
        <v>205</v>
      </c>
      <c r="J1056" s="11" t="s">
        <v>207</v>
      </c>
      <c r="K1056" s="11" t="s">
        <v>4827</v>
      </c>
      <c r="L1056" s="11">
        <v>2</v>
      </c>
    </row>
    <row r="1057" spans="1:12">
      <c r="A1057" s="11" t="s">
        <v>1841</v>
      </c>
      <c r="D1057" s="11" t="s">
        <v>206</v>
      </c>
      <c r="E1057" s="19" t="s">
        <v>2037</v>
      </c>
      <c r="F1057" s="10">
        <v>42036</v>
      </c>
      <c r="G1057" s="10">
        <v>44228</v>
      </c>
      <c r="H1057" s="11">
        <v>7</v>
      </c>
      <c r="I1057" s="20" t="s">
        <v>205</v>
      </c>
      <c r="J1057" s="11" t="s">
        <v>207</v>
      </c>
      <c r="K1057" s="11" t="s">
        <v>4827</v>
      </c>
      <c r="L1057" s="11">
        <v>2</v>
      </c>
    </row>
    <row r="1058" spans="1:12">
      <c r="A1058" s="11" t="s">
        <v>1842</v>
      </c>
      <c r="D1058" s="11" t="s">
        <v>206</v>
      </c>
      <c r="E1058" s="19" t="s">
        <v>2038</v>
      </c>
      <c r="F1058" s="10">
        <v>42036</v>
      </c>
      <c r="G1058" s="10">
        <v>44228</v>
      </c>
      <c r="H1058" s="11">
        <v>7</v>
      </c>
      <c r="I1058" s="20" t="s">
        <v>205</v>
      </c>
      <c r="J1058" s="11" t="s">
        <v>207</v>
      </c>
      <c r="K1058" s="11" t="s">
        <v>4827</v>
      </c>
      <c r="L1058" s="11">
        <v>2</v>
      </c>
    </row>
    <row r="1059" spans="1:12">
      <c r="A1059" s="11" t="s">
        <v>1843</v>
      </c>
      <c r="D1059" s="11" t="s">
        <v>206</v>
      </c>
      <c r="E1059" s="19" t="s">
        <v>2039</v>
      </c>
      <c r="F1059" s="10">
        <v>42036</v>
      </c>
      <c r="G1059" s="10">
        <v>44228</v>
      </c>
      <c r="H1059" s="11">
        <v>7</v>
      </c>
      <c r="I1059" s="20" t="s">
        <v>205</v>
      </c>
      <c r="J1059" s="11" t="s">
        <v>207</v>
      </c>
      <c r="K1059" s="11" t="s">
        <v>4827</v>
      </c>
      <c r="L1059" s="11">
        <v>2</v>
      </c>
    </row>
    <row r="1060" spans="1:12">
      <c r="A1060" s="11" t="s">
        <v>1844</v>
      </c>
      <c r="D1060" s="11" t="s">
        <v>206</v>
      </c>
      <c r="E1060" s="19" t="s">
        <v>2040</v>
      </c>
      <c r="F1060" s="10">
        <v>42036</v>
      </c>
      <c r="G1060" s="10">
        <v>44228</v>
      </c>
      <c r="H1060" s="11">
        <v>7</v>
      </c>
      <c r="I1060" s="20" t="s">
        <v>205</v>
      </c>
      <c r="J1060" s="11" t="s">
        <v>207</v>
      </c>
      <c r="K1060" s="11" t="s">
        <v>4827</v>
      </c>
      <c r="L1060" s="11">
        <v>2</v>
      </c>
    </row>
    <row r="1061" spans="1:12">
      <c r="A1061" s="11" t="s">
        <v>1845</v>
      </c>
      <c r="D1061" s="11" t="s">
        <v>206</v>
      </c>
      <c r="E1061" s="19" t="s">
        <v>2041</v>
      </c>
      <c r="F1061" s="10">
        <v>42036</v>
      </c>
      <c r="G1061" s="10">
        <v>44228</v>
      </c>
      <c r="H1061" s="11">
        <v>7</v>
      </c>
      <c r="I1061" s="20" t="s">
        <v>205</v>
      </c>
      <c r="J1061" s="11" t="s">
        <v>207</v>
      </c>
      <c r="K1061" s="11" t="s">
        <v>4827</v>
      </c>
      <c r="L1061" s="11">
        <v>2</v>
      </c>
    </row>
    <row r="1062" spans="1:12">
      <c r="A1062" s="11" t="s">
        <v>1846</v>
      </c>
      <c r="D1062" s="11" t="s">
        <v>206</v>
      </c>
      <c r="E1062" s="19" t="s">
        <v>2042</v>
      </c>
      <c r="F1062" s="10">
        <v>42036</v>
      </c>
      <c r="G1062" s="10">
        <v>44228</v>
      </c>
      <c r="H1062" s="11">
        <v>7</v>
      </c>
      <c r="I1062" s="20" t="s">
        <v>205</v>
      </c>
      <c r="J1062" s="11" t="s">
        <v>207</v>
      </c>
      <c r="K1062" s="11" t="s">
        <v>4827</v>
      </c>
      <c r="L1062" s="11">
        <v>2</v>
      </c>
    </row>
    <row r="1063" spans="1:12">
      <c r="A1063" s="11" t="s">
        <v>1847</v>
      </c>
      <c r="D1063" s="11" t="s">
        <v>206</v>
      </c>
      <c r="E1063" s="19" t="s">
        <v>2043</v>
      </c>
      <c r="F1063" s="10">
        <v>42036</v>
      </c>
      <c r="G1063" s="10">
        <v>44228</v>
      </c>
      <c r="H1063" s="11">
        <v>7</v>
      </c>
      <c r="I1063" s="20" t="s">
        <v>205</v>
      </c>
      <c r="J1063" s="11" t="s">
        <v>207</v>
      </c>
      <c r="K1063" s="11" t="s">
        <v>4827</v>
      </c>
      <c r="L1063" s="11">
        <v>2</v>
      </c>
    </row>
    <row r="1064" spans="1:12">
      <c r="A1064" s="11" t="s">
        <v>1848</v>
      </c>
      <c r="D1064" s="11" t="s">
        <v>206</v>
      </c>
      <c r="E1064" s="19" t="s">
        <v>2044</v>
      </c>
      <c r="F1064" s="10">
        <v>42036</v>
      </c>
      <c r="G1064" s="10">
        <v>44228</v>
      </c>
      <c r="H1064" s="11">
        <v>7</v>
      </c>
      <c r="I1064" s="20" t="s">
        <v>205</v>
      </c>
      <c r="J1064" s="11" t="s">
        <v>207</v>
      </c>
      <c r="K1064" s="11" t="s">
        <v>4827</v>
      </c>
      <c r="L1064" s="11">
        <v>2</v>
      </c>
    </row>
    <row r="1065" spans="1:12">
      <c r="A1065" s="11" t="s">
        <v>1849</v>
      </c>
      <c r="D1065" s="11" t="s">
        <v>206</v>
      </c>
      <c r="E1065" s="19" t="s">
        <v>2045</v>
      </c>
      <c r="F1065" s="10">
        <v>42036</v>
      </c>
      <c r="G1065" s="10">
        <v>44228</v>
      </c>
      <c r="H1065" s="11">
        <v>7</v>
      </c>
      <c r="I1065" s="20" t="s">
        <v>205</v>
      </c>
      <c r="J1065" s="11" t="s">
        <v>207</v>
      </c>
      <c r="K1065" s="11" t="s">
        <v>4827</v>
      </c>
      <c r="L1065" s="11">
        <v>2</v>
      </c>
    </row>
    <row r="1066" spans="1:12">
      <c r="A1066" s="11" t="s">
        <v>1850</v>
      </c>
      <c r="D1066" s="11" t="s">
        <v>206</v>
      </c>
      <c r="E1066" s="19" t="s">
        <v>2046</v>
      </c>
      <c r="F1066" s="10">
        <v>42036</v>
      </c>
      <c r="G1066" s="10">
        <v>44228</v>
      </c>
      <c r="H1066" s="11">
        <v>7</v>
      </c>
      <c r="I1066" s="20" t="s">
        <v>205</v>
      </c>
      <c r="J1066" s="11" t="s">
        <v>207</v>
      </c>
      <c r="K1066" s="11" t="s">
        <v>4827</v>
      </c>
      <c r="L1066" s="11">
        <v>2</v>
      </c>
    </row>
    <row r="1067" spans="1:12">
      <c r="A1067" s="11" t="s">
        <v>1851</v>
      </c>
      <c r="D1067" s="11" t="s">
        <v>206</v>
      </c>
      <c r="E1067" s="19" t="s">
        <v>2047</v>
      </c>
      <c r="F1067" s="10">
        <v>42036</v>
      </c>
      <c r="G1067" s="10">
        <v>44228</v>
      </c>
      <c r="H1067" s="11">
        <v>7</v>
      </c>
      <c r="I1067" s="20" t="s">
        <v>205</v>
      </c>
      <c r="J1067" s="11" t="s">
        <v>207</v>
      </c>
      <c r="K1067" s="11" t="s">
        <v>4827</v>
      </c>
      <c r="L1067" s="11">
        <v>2</v>
      </c>
    </row>
    <row r="1068" spans="1:12">
      <c r="A1068" s="11" t="s">
        <v>1852</v>
      </c>
      <c r="D1068" s="11" t="s">
        <v>206</v>
      </c>
      <c r="E1068" s="19" t="s">
        <v>2048</v>
      </c>
      <c r="F1068" s="10">
        <v>42036</v>
      </c>
      <c r="G1068" s="10">
        <v>44228</v>
      </c>
      <c r="H1068" s="11">
        <v>7</v>
      </c>
      <c r="I1068" s="20" t="s">
        <v>205</v>
      </c>
      <c r="J1068" s="11" t="s">
        <v>207</v>
      </c>
      <c r="K1068" s="11" t="s">
        <v>4827</v>
      </c>
      <c r="L1068" s="11">
        <v>2</v>
      </c>
    </row>
    <row r="1069" spans="1:12">
      <c r="A1069" s="11" t="s">
        <v>1853</v>
      </c>
      <c r="D1069" s="11" t="s">
        <v>206</v>
      </c>
      <c r="E1069" s="19" t="s">
        <v>2049</v>
      </c>
      <c r="F1069" s="10">
        <v>42036</v>
      </c>
      <c r="G1069" s="10">
        <v>44228</v>
      </c>
      <c r="H1069" s="11">
        <v>7</v>
      </c>
      <c r="I1069" s="20" t="s">
        <v>205</v>
      </c>
      <c r="J1069" s="11" t="s">
        <v>207</v>
      </c>
      <c r="K1069" s="11" t="s">
        <v>4827</v>
      </c>
      <c r="L1069" s="11">
        <v>2</v>
      </c>
    </row>
    <row r="1070" spans="1:12">
      <c r="A1070" s="11" t="s">
        <v>1854</v>
      </c>
      <c r="D1070" s="11" t="s">
        <v>206</v>
      </c>
      <c r="E1070" s="19" t="s">
        <v>2050</v>
      </c>
      <c r="F1070" s="10">
        <v>42036</v>
      </c>
      <c r="G1070" s="10">
        <v>44228</v>
      </c>
      <c r="H1070" s="11">
        <v>7</v>
      </c>
      <c r="I1070" s="20" t="s">
        <v>205</v>
      </c>
      <c r="J1070" s="11" t="s">
        <v>207</v>
      </c>
      <c r="K1070" s="11" t="s">
        <v>4827</v>
      </c>
      <c r="L1070" s="11">
        <v>2</v>
      </c>
    </row>
    <row r="1071" spans="1:12">
      <c r="A1071" s="11" t="s">
        <v>1855</v>
      </c>
      <c r="D1071" s="11" t="s">
        <v>206</v>
      </c>
      <c r="E1071" s="19" t="s">
        <v>2051</v>
      </c>
      <c r="F1071" s="10">
        <v>42036</v>
      </c>
      <c r="G1071" s="10">
        <v>44228</v>
      </c>
      <c r="H1071" s="11">
        <v>7</v>
      </c>
      <c r="I1071" s="20" t="s">
        <v>205</v>
      </c>
      <c r="J1071" s="11" t="s">
        <v>207</v>
      </c>
      <c r="K1071" s="11" t="s">
        <v>4827</v>
      </c>
      <c r="L1071" s="11">
        <v>2</v>
      </c>
    </row>
    <row r="1072" spans="1:12">
      <c r="A1072" s="11" t="s">
        <v>1856</v>
      </c>
      <c r="D1072" s="11" t="s">
        <v>206</v>
      </c>
      <c r="E1072" s="19" t="s">
        <v>2052</v>
      </c>
      <c r="F1072" s="10">
        <v>42036</v>
      </c>
      <c r="G1072" s="10">
        <v>44228</v>
      </c>
      <c r="H1072" s="11">
        <v>7</v>
      </c>
      <c r="I1072" s="20" t="s">
        <v>205</v>
      </c>
      <c r="J1072" s="11" t="s">
        <v>207</v>
      </c>
      <c r="K1072" s="11" t="s">
        <v>4827</v>
      </c>
      <c r="L1072" s="11">
        <v>2</v>
      </c>
    </row>
    <row r="1073" spans="1:12">
      <c r="A1073" s="11" t="s">
        <v>1857</v>
      </c>
      <c r="D1073" s="11" t="s">
        <v>206</v>
      </c>
      <c r="E1073" s="19" t="s">
        <v>2053</v>
      </c>
      <c r="F1073" s="10">
        <v>42036</v>
      </c>
      <c r="G1073" s="10">
        <v>44228</v>
      </c>
      <c r="H1073" s="11">
        <v>7</v>
      </c>
      <c r="I1073" s="20" t="s">
        <v>205</v>
      </c>
      <c r="J1073" s="11" t="s">
        <v>207</v>
      </c>
      <c r="K1073" s="11" t="s">
        <v>4827</v>
      </c>
      <c r="L1073" s="11">
        <v>2</v>
      </c>
    </row>
    <row r="1074" spans="1:12">
      <c r="A1074" s="11" t="s">
        <v>1858</v>
      </c>
      <c r="D1074" s="11" t="s">
        <v>206</v>
      </c>
      <c r="E1074" s="19" t="s">
        <v>2054</v>
      </c>
      <c r="F1074" s="10">
        <v>42036</v>
      </c>
      <c r="G1074" s="10">
        <v>44228</v>
      </c>
      <c r="H1074" s="11">
        <v>7</v>
      </c>
      <c r="I1074" s="20" t="s">
        <v>205</v>
      </c>
      <c r="J1074" s="11" t="s">
        <v>207</v>
      </c>
      <c r="K1074" s="11" t="s">
        <v>4827</v>
      </c>
      <c r="L1074" s="11">
        <v>2</v>
      </c>
    </row>
    <row r="1075" spans="1:12">
      <c r="A1075" s="11" t="s">
        <v>1859</v>
      </c>
      <c r="D1075" s="11" t="s">
        <v>206</v>
      </c>
      <c r="E1075" s="19" t="s">
        <v>2055</v>
      </c>
      <c r="F1075" s="10">
        <v>42036</v>
      </c>
      <c r="G1075" s="10">
        <v>44228</v>
      </c>
      <c r="H1075" s="11">
        <v>7</v>
      </c>
      <c r="I1075" s="20" t="s">
        <v>205</v>
      </c>
      <c r="J1075" s="11" t="s">
        <v>207</v>
      </c>
      <c r="K1075" s="11" t="s">
        <v>4827</v>
      </c>
      <c r="L1075" s="11">
        <v>2</v>
      </c>
    </row>
    <row r="1076" spans="1:12">
      <c r="A1076" s="11" t="s">
        <v>1860</v>
      </c>
      <c r="D1076" s="11" t="s">
        <v>206</v>
      </c>
      <c r="E1076" s="19" t="s">
        <v>2056</v>
      </c>
      <c r="F1076" s="10">
        <v>42036</v>
      </c>
      <c r="G1076" s="10">
        <v>44228</v>
      </c>
      <c r="H1076" s="11">
        <v>7</v>
      </c>
      <c r="I1076" s="20" t="s">
        <v>205</v>
      </c>
      <c r="J1076" s="11" t="s">
        <v>207</v>
      </c>
      <c r="K1076" s="11" t="s">
        <v>4827</v>
      </c>
      <c r="L1076" s="11">
        <v>2</v>
      </c>
    </row>
    <row r="1077" spans="1:12">
      <c r="A1077" s="11" t="s">
        <v>1861</v>
      </c>
      <c r="D1077" s="11" t="s">
        <v>206</v>
      </c>
      <c r="E1077" s="19" t="s">
        <v>2057</v>
      </c>
      <c r="F1077" s="10">
        <v>42036</v>
      </c>
      <c r="G1077" s="10">
        <v>44228</v>
      </c>
      <c r="H1077" s="11">
        <v>7</v>
      </c>
      <c r="I1077" s="20" t="s">
        <v>205</v>
      </c>
      <c r="J1077" s="11" t="s">
        <v>207</v>
      </c>
      <c r="K1077" s="11" t="s">
        <v>4827</v>
      </c>
      <c r="L1077" s="11">
        <v>2</v>
      </c>
    </row>
    <row r="1078" spans="1:12">
      <c r="A1078" s="11" t="s">
        <v>1862</v>
      </c>
      <c r="D1078" s="11" t="s">
        <v>206</v>
      </c>
      <c r="E1078" s="19" t="s">
        <v>2058</v>
      </c>
      <c r="F1078" s="10">
        <v>42036</v>
      </c>
      <c r="G1078" s="10">
        <v>44228</v>
      </c>
      <c r="H1078" s="11">
        <v>7</v>
      </c>
      <c r="I1078" s="20" t="s">
        <v>205</v>
      </c>
      <c r="J1078" s="11" t="s">
        <v>207</v>
      </c>
      <c r="K1078" s="11" t="s">
        <v>4827</v>
      </c>
      <c r="L1078" s="11">
        <v>2</v>
      </c>
    </row>
    <row r="1079" spans="1:12">
      <c r="A1079" s="11" t="s">
        <v>1863</v>
      </c>
      <c r="D1079" s="11" t="s">
        <v>206</v>
      </c>
      <c r="E1079" s="19" t="s">
        <v>2059</v>
      </c>
      <c r="F1079" s="10">
        <v>42036</v>
      </c>
      <c r="G1079" s="10">
        <v>44228</v>
      </c>
      <c r="H1079" s="11">
        <v>7</v>
      </c>
      <c r="I1079" s="20" t="s">
        <v>205</v>
      </c>
      <c r="J1079" s="11" t="s">
        <v>207</v>
      </c>
      <c r="K1079" s="11" t="s">
        <v>4827</v>
      </c>
      <c r="L1079" s="11">
        <v>2</v>
      </c>
    </row>
    <row r="1080" spans="1:12">
      <c r="A1080" s="11" t="s">
        <v>1864</v>
      </c>
      <c r="D1080" s="11" t="s">
        <v>206</v>
      </c>
      <c r="E1080" s="19" t="s">
        <v>2060</v>
      </c>
      <c r="F1080" s="10">
        <v>42036</v>
      </c>
      <c r="G1080" s="10">
        <v>44228</v>
      </c>
      <c r="H1080" s="11">
        <v>7</v>
      </c>
      <c r="I1080" s="20" t="s">
        <v>205</v>
      </c>
      <c r="J1080" s="11" t="s">
        <v>207</v>
      </c>
      <c r="K1080" s="11" t="s">
        <v>4827</v>
      </c>
      <c r="L1080" s="11">
        <v>2</v>
      </c>
    </row>
    <row r="1081" spans="1:12">
      <c r="A1081" s="11" t="s">
        <v>1865</v>
      </c>
      <c r="D1081" s="11" t="s">
        <v>206</v>
      </c>
      <c r="E1081" s="19" t="s">
        <v>2061</v>
      </c>
      <c r="F1081" s="10">
        <v>42036</v>
      </c>
      <c r="G1081" s="10">
        <v>44228</v>
      </c>
      <c r="H1081" s="11">
        <v>7</v>
      </c>
      <c r="I1081" s="20" t="s">
        <v>205</v>
      </c>
      <c r="J1081" s="11" t="s">
        <v>207</v>
      </c>
      <c r="K1081" s="11" t="s">
        <v>4827</v>
      </c>
      <c r="L1081" s="11">
        <v>2</v>
      </c>
    </row>
    <row r="1082" spans="1:12">
      <c r="A1082" s="11" t="s">
        <v>1866</v>
      </c>
      <c r="D1082" s="11" t="s">
        <v>206</v>
      </c>
      <c r="E1082" s="19" t="s">
        <v>2062</v>
      </c>
      <c r="F1082" s="10">
        <v>42036</v>
      </c>
      <c r="G1082" s="10">
        <v>44228</v>
      </c>
      <c r="H1082" s="11">
        <v>7</v>
      </c>
      <c r="I1082" s="20" t="s">
        <v>205</v>
      </c>
      <c r="J1082" s="11" t="s">
        <v>207</v>
      </c>
      <c r="K1082" s="11" t="s">
        <v>4827</v>
      </c>
      <c r="L1082" s="11">
        <v>2</v>
      </c>
    </row>
    <row r="1083" spans="1:12">
      <c r="A1083" s="11" t="s">
        <v>1867</v>
      </c>
      <c r="D1083" s="11" t="s">
        <v>206</v>
      </c>
      <c r="E1083" s="19" t="s">
        <v>2063</v>
      </c>
      <c r="F1083" s="10">
        <v>42036</v>
      </c>
      <c r="G1083" s="10">
        <v>44228</v>
      </c>
      <c r="H1083" s="11">
        <v>7</v>
      </c>
      <c r="I1083" s="20" t="s">
        <v>205</v>
      </c>
      <c r="J1083" s="11" t="s">
        <v>207</v>
      </c>
      <c r="K1083" s="11" t="s">
        <v>4827</v>
      </c>
      <c r="L1083" s="11">
        <v>2</v>
      </c>
    </row>
    <row r="1084" spans="1:12">
      <c r="A1084" s="11" t="s">
        <v>1868</v>
      </c>
      <c r="D1084" s="11" t="s">
        <v>206</v>
      </c>
      <c r="E1084" s="19" t="s">
        <v>2064</v>
      </c>
      <c r="F1084" s="10">
        <v>42036</v>
      </c>
      <c r="G1084" s="10">
        <v>44228</v>
      </c>
      <c r="H1084" s="11">
        <v>7</v>
      </c>
      <c r="I1084" s="20" t="s">
        <v>205</v>
      </c>
      <c r="J1084" s="11" t="s">
        <v>207</v>
      </c>
      <c r="K1084" s="11" t="s">
        <v>4827</v>
      </c>
      <c r="L1084" s="11">
        <v>2</v>
      </c>
    </row>
    <row r="1085" spans="1:12">
      <c r="A1085" s="11" t="s">
        <v>1869</v>
      </c>
      <c r="D1085" s="11" t="s">
        <v>206</v>
      </c>
      <c r="E1085" s="19" t="s">
        <v>2065</v>
      </c>
      <c r="F1085" s="10">
        <v>42036</v>
      </c>
      <c r="G1085" s="10">
        <v>44228</v>
      </c>
      <c r="H1085" s="11">
        <v>7</v>
      </c>
      <c r="I1085" s="20" t="s">
        <v>205</v>
      </c>
      <c r="J1085" s="11" t="s">
        <v>207</v>
      </c>
      <c r="K1085" s="11" t="s">
        <v>4827</v>
      </c>
      <c r="L1085" s="11">
        <v>2</v>
      </c>
    </row>
    <row r="1086" spans="1:12">
      <c r="A1086" s="11" t="s">
        <v>1870</v>
      </c>
      <c r="D1086" s="11" t="s">
        <v>206</v>
      </c>
      <c r="E1086" s="19" t="s">
        <v>2066</v>
      </c>
      <c r="F1086" s="10">
        <v>42036</v>
      </c>
      <c r="G1086" s="10">
        <v>44228</v>
      </c>
      <c r="H1086" s="11">
        <v>7</v>
      </c>
      <c r="I1086" s="20" t="s">
        <v>205</v>
      </c>
      <c r="J1086" s="11" t="s">
        <v>207</v>
      </c>
      <c r="K1086" s="11" t="s">
        <v>4827</v>
      </c>
      <c r="L1086" s="11">
        <v>2</v>
      </c>
    </row>
    <row r="1087" spans="1:12">
      <c r="A1087" s="11" t="s">
        <v>1871</v>
      </c>
      <c r="D1087" s="11" t="s">
        <v>206</v>
      </c>
      <c r="E1087" s="19" t="s">
        <v>2067</v>
      </c>
      <c r="F1087" s="10">
        <v>42036</v>
      </c>
      <c r="G1087" s="10">
        <v>44228</v>
      </c>
      <c r="H1087" s="11">
        <v>7</v>
      </c>
      <c r="I1087" s="20" t="s">
        <v>205</v>
      </c>
      <c r="J1087" s="11" t="s">
        <v>207</v>
      </c>
      <c r="K1087" s="11" t="s">
        <v>4827</v>
      </c>
      <c r="L1087" s="11">
        <v>2</v>
      </c>
    </row>
    <row r="1088" spans="1:12">
      <c r="A1088" s="11" t="s">
        <v>1872</v>
      </c>
      <c r="D1088" s="11" t="s">
        <v>206</v>
      </c>
      <c r="E1088" s="19" t="s">
        <v>2068</v>
      </c>
      <c r="F1088" s="10">
        <v>42036</v>
      </c>
      <c r="G1088" s="10">
        <v>44228</v>
      </c>
      <c r="H1088" s="11">
        <v>7</v>
      </c>
      <c r="I1088" s="20" t="s">
        <v>205</v>
      </c>
      <c r="J1088" s="11" t="s">
        <v>207</v>
      </c>
      <c r="K1088" s="11" t="s">
        <v>4827</v>
      </c>
      <c r="L1088" s="11">
        <v>2</v>
      </c>
    </row>
    <row r="1089" spans="1:12">
      <c r="A1089" s="11" t="s">
        <v>1873</v>
      </c>
      <c r="D1089" s="11" t="s">
        <v>206</v>
      </c>
      <c r="E1089" s="19" t="s">
        <v>2069</v>
      </c>
      <c r="F1089" s="10">
        <v>42036</v>
      </c>
      <c r="G1089" s="10">
        <v>44228</v>
      </c>
      <c r="H1089" s="11">
        <v>7</v>
      </c>
      <c r="I1089" s="20" t="s">
        <v>205</v>
      </c>
      <c r="J1089" s="11" t="s">
        <v>207</v>
      </c>
      <c r="K1089" s="11" t="s">
        <v>4827</v>
      </c>
      <c r="L1089" s="11">
        <v>2</v>
      </c>
    </row>
    <row r="1090" spans="1:12">
      <c r="A1090" s="11" t="s">
        <v>1874</v>
      </c>
      <c r="D1090" s="11" t="s">
        <v>206</v>
      </c>
      <c r="E1090" s="19" t="s">
        <v>2070</v>
      </c>
      <c r="F1090" s="10">
        <v>42036</v>
      </c>
      <c r="G1090" s="10">
        <v>44228</v>
      </c>
      <c r="H1090" s="11">
        <v>7</v>
      </c>
      <c r="I1090" s="20" t="s">
        <v>205</v>
      </c>
      <c r="J1090" s="11" t="s">
        <v>207</v>
      </c>
      <c r="K1090" s="11" t="s">
        <v>4827</v>
      </c>
      <c r="L1090" s="11">
        <v>2</v>
      </c>
    </row>
    <row r="1091" spans="1:12">
      <c r="A1091" s="11" t="s">
        <v>1875</v>
      </c>
      <c r="D1091" s="11" t="s">
        <v>206</v>
      </c>
      <c r="E1091" s="19" t="s">
        <v>2071</v>
      </c>
      <c r="F1091" s="10">
        <v>42036</v>
      </c>
      <c r="G1091" s="10">
        <v>44228</v>
      </c>
      <c r="H1091" s="11">
        <v>7</v>
      </c>
      <c r="I1091" s="20" t="s">
        <v>205</v>
      </c>
      <c r="J1091" s="11" t="s">
        <v>207</v>
      </c>
      <c r="K1091" s="11" t="s">
        <v>4827</v>
      </c>
      <c r="L1091" s="11">
        <v>2</v>
      </c>
    </row>
    <row r="1092" spans="1:12">
      <c r="A1092" s="11" t="s">
        <v>1876</v>
      </c>
      <c r="D1092" s="11" t="s">
        <v>206</v>
      </c>
      <c r="E1092" s="19" t="s">
        <v>2072</v>
      </c>
      <c r="F1092" s="10">
        <v>42036</v>
      </c>
      <c r="G1092" s="10">
        <v>44228</v>
      </c>
      <c r="H1092" s="11">
        <v>7</v>
      </c>
      <c r="I1092" s="20" t="s">
        <v>205</v>
      </c>
      <c r="J1092" s="11" t="s">
        <v>207</v>
      </c>
      <c r="K1092" s="11" t="s">
        <v>4827</v>
      </c>
      <c r="L1092" s="11">
        <v>2</v>
      </c>
    </row>
    <row r="1093" spans="1:12">
      <c r="A1093" s="11" t="s">
        <v>1877</v>
      </c>
      <c r="D1093" s="11" t="s">
        <v>206</v>
      </c>
      <c r="E1093" s="19" t="s">
        <v>2073</v>
      </c>
      <c r="F1093" s="10">
        <v>42036</v>
      </c>
      <c r="G1093" s="10">
        <v>44228</v>
      </c>
      <c r="H1093" s="11">
        <v>7</v>
      </c>
      <c r="I1093" s="20" t="s">
        <v>205</v>
      </c>
      <c r="J1093" s="11" t="s">
        <v>207</v>
      </c>
      <c r="K1093" s="11" t="s">
        <v>4827</v>
      </c>
      <c r="L1093" s="11">
        <v>2</v>
      </c>
    </row>
    <row r="1094" spans="1:12">
      <c r="A1094" s="11" t="s">
        <v>1878</v>
      </c>
      <c r="D1094" s="11" t="s">
        <v>206</v>
      </c>
      <c r="E1094" s="19" t="s">
        <v>2074</v>
      </c>
      <c r="F1094" s="10">
        <v>42036</v>
      </c>
      <c r="G1094" s="10">
        <v>44228</v>
      </c>
      <c r="H1094" s="11">
        <v>7</v>
      </c>
      <c r="I1094" s="20" t="s">
        <v>205</v>
      </c>
      <c r="J1094" s="11" t="s">
        <v>207</v>
      </c>
      <c r="K1094" s="11" t="s">
        <v>4827</v>
      </c>
      <c r="L1094" s="11">
        <v>2</v>
      </c>
    </row>
    <row r="1095" spans="1:12">
      <c r="A1095" s="11" t="s">
        <v>1879</v>
      </c>
      <c r="D1095" s="11" t="s">
        <v>206</v>
      </c>
      <c r="E1095" s="19" t="s">
        <v>2075</v>
      </c>
      <c r="F1095" s="10">
        <v>42036</v>
      </c>
      <c r="G1095" s="10">
        <v>44228</v>
      </c>
      <c r="H1095" s="11">
        <v>7</v>
      </c>
      <c r="I1095" s="20" t="s">
        <v>205</v>
      </c>
      <c r="J1095" s="11" t="s">
        <v>207</v>
      </c>
      <c r="K1095" s="11" t="s">
        <v>4827</v>
      </c>
      <c r="L1095" s="11">
        <v>2</v>
      </c>
    </row>
    <row r="1096" spans="1:12">
      <c r="A1096" s="11" t="s">
        <v>1880</v>
      </c>
      <c r="D1096" s="11" t="s">
        <v>206</v>
      </c>
      <c r="E1096" s="19" t="s">
        <v>2076</v>
      </c>
      <c r="F1096" s="10">
        <v>42036</v>
      </c>
      <c r="G1096" s="10">
        <v>44228</v>
      </c>
      <c r="H1096" s="11">
        <v>7</v>
      </c>
      <c r="I1096" s="20" t="s">
        <v>205</v>
      </c>
      <c r="J1096" s="11" t="s">
        <v>207</v>
      </c>
      <c r="K1096" s="11" t="s">
        <v>4827</v>
      </c>
      <c r="L1096" s="11">
        <v>2</v>
      </c>
    </row>
    <row r="1097" spans="1:12">
      <c r="A1097" s="11" t="s">
        <v>1881</v>
      </c>
      <c r="D1097" s="11" t="s">
        <v>206</v>
      </c>
      <c r="E1097" s="19" t="s">
        <v>2077</v>
      </c>
      <c r="F1097" s="10">
        <v>42036</v>
      </c>
      <c r="G1097" s="10">
        <v>44228</v>
      </c>
      <c r="H1097" s="11">
        <v>7</v>
      </c>
      <c r="I1097" s="20" t="s">
        <v>205</v>
      </c>
      <c r="J1097" s="11" t="s">
        <v>207</v>
      </c>
      <c r="K1097" s="11" t="s">
        <v>4827</v>
      </c>
      <c r="L1097" s="11">
        <v>2</v>
      </c>
    </row>
    <row r="1098" spans="1:12">
      <c r="A1098" s="11" t="s">
        <v>1882</v>
      </c>
      <c r="D1098" s="11" t="s">
        <v>206</v>
      </c>
      <c r="E1098" s="19" t="s">
        <v>2078</v>
      </c>
      <c r="F1098" s="10">
        <v>42036</v>
      </c>
      <c r="G1098" s="10">
        <v>44228</v>
      </c>
      <c r="H1098" s="11">
        <v>7</v>
      </c>
      <c r="I1098" s="20" t="s">
        <v>205</v>
      </c>
      <c r="J1098" s="11" t="s">
        <v>207</v>
      </c>
      <c r="K1098" s="11" t="s">
        <v>4827</v>
      </c>
      <c r="L1098" s="11">
        <v>2</v>
      </c>
    </row>
    <row r="1099" spans="1:12">
      <c r="A1099" s="11" t="s">
        <v>1883</v>
      </c>
      <c r="D1099" s="11" t="s">
        <v>206</v>
      </c>
      <c r="E1099" s="19" t="s">
        <v>2079</v>
      </c>
      <c r="F1099" s="10">
        <v>42036</v>
      </c>
      <c r="G1099" s="10">
        <v>44228</v>
      </c>
      <c r="H1099" s="11">
        <v>7</v>
      </c>
      <c r="I1099" s="20" t="s">
        <v>205</v>
      </c>
      <c r="J1099" s="11" t="s">
        <v>207</v>
      </c>
      <c r="K1099" s="11" t="s">
        <v>4827</v>
      </c>
      <c r="L1099" s="11">
        <v>2</v>
      </c>
    </row>
    <row r="1100" spans="1:12">
      <c r="A1100" s="11" t="s">
        <v>1884</v>
      </c>
      <c r="D1100" s="11" t="s">
        <v>206</v>
      </c>
      <c r="E1100" s="19" t="s">
        <v>2080</v>
      </c>
      <c r="F1100" s="10">
        <v>42036</v>
      </c>
      <c r="G1100" s="10">
        <v>44228</v>
      </c>
      <c r="H1100" s="11">
        <v>7</v>
      </c>
      <c r="I1100" s="20" t="s">
        <v>205</v>
      </c>
      <c r="J1100" s="11" t="s">
        <v>207</v>
      </c>
      <c r="K1100" s="11" t="s">
        <v>4827</v>
      </c>
      <c r="L1100" s="11">
        <v>2</v>
      </c>
    </row>
    <row r="1101" spans="1:12">
      <c r="A1101" s="11" t="s">
        <v>1885</v>
      </c>
      <c r="D1101" s="11" t="s">
        <v>206</v>
      </c>
      <c r="E1101" s="19" t="s">
        <v>2081</v>
      </c>
      <c r="F1101" s="10">
        <v>42036</v>
      </c>
      <c r="G1101" s="10">
        <v>44228</v>
      </c>
      <c r="H1101" s="11">
        <v>7</v>
      </c>
      <c r="I1101" s="20" t="s">
        <v>205</v>
      </c>
      <c r="J1101" s="11" t="s">
        <v>207</v>
      </c>
      <c r="K1101" s="11" t="s">
        <v>4827</v>
      </c>
      <c r="L1101" s="11">
        <v>2</v>
      </c>
    </row>
    <row r="1102" spans="1:12">
      <c r="A1102" s="11" t="s">
        <v>1886</v>
      </c>
      <c r="D1102" s="11" t="s">
        <v>206</v>
      </c>
      <c r="E1102" s="19" t="s">
        <v>2082</v>
      </c>
      <c r="F1102" s="10">
        <v>42036</v>
      </c>
      <c r="G1102" s="10">
        <v>44228</v>
      </c>
      <c r="H1102" s="11">
        <v>7</v>
      </c>
      <c r="I1102" s="20" t="s">
        <v>205</v>
      </c>
      <c r="J1102" s="11" t="s">
        <v>207</v>
      </c>
      <c r="K1102" s="11" t="s">
        <v>4827</v>
      </c>
      <c r="L1102" s="11">
        <v>2</v>
      </c>
    </row>
    <row r="1103" spans="1:12">
      <c r="A1103" s="11" t="s">
        <v>1887</v>
      </c>
      <c r="D1103" s="11" t="s">
        <v>206</v>
      </c>
      <c r="E1103" s="19" t="s">
        <v>2083</v>
      </c>
      <c r="F1103" s="10">
        <v>42036</v>
      </c>
      <c r="G1103" s="10">
        <v>44228</v>
      </c>
      <c r="H1103" s="11">
        <v>7</v>
      </c>
      <c r="I1103" s="20" t="s">
        <v>205</v>
      </c>
      <c r="J1103" s="11" t="s">
        <v>207</v>
      </c>
      <c r="K1103" s="11" t="s">
        <v>4827</v>
      </c>
      <c r="L1103" s="11">
        <v>2</v>
      </c>
    </row>
    <row r="1104" spans="1:12">
      <c r="A1104" s="11" t="s">
        <v>1888</v>
      </c>
      <c r="D1104" s="11" t="s">
        <v>206</v>
      </c>
      <c r="E1104" s="19" t="s">
        <v>2084</v>
      </c>
      <c r="F1104" s="10">
        <v>42036</v>
      </c>
      <c r="G1104" s="10">
        <v>44228</v>
      </c>
      <c r="H1104" s="11">
        <v>7</v>
      </c>
      <c r="I1104" s="20" t="s">
        <v>205</v>
      </c>
      <c r="J1104" s="11" t="s">
        <v>207</v>
      </c>
      <c r="K1104" s="11" t="s">
        <v>4827</v>
      </c>
      <c r="L1104" s="11">
        <v>2</v>
      </c>
    </row>
    <row r="1105" spans="1:12">
      <c r="A1105" s="11" t="s">
        <v>1889</v>
      </c>
      <c r="D1105" s="11" t="s">
        <v>206</v>
      </c>
      <c r="E1105" s="19" t="s">
        <v>2085</v>
      </c>
      <c r="F1105" s="10">
        <v>42036</v>
      </c>
      <c r="G1105" s="10">
        <v>44228</v>
      </c>
      <c r="H1105" s="11">
        <v>7</v>
      </c>
      <c r="I1105" s="20" t="s">
        <v>205</v>
      </c>
      <c r="J1105" s="11" t="s">
        <v>207</v>
      </c>
      <c r="K1105" s="11" t="s">
        <v>4827</v>
      </c>
      <c r="L1105" s="11">
        <v>2</v>
      </c>
    </row>
    <row r="1106" spans="1:12">
      <c r="A1106" s="11" t="s">
        <v>1890</v>
      </c>
      <c r="D1106" s="11" t="s">
        <v>206</v>
      </c>
      <c r="E1106" s="19" t="s">
        <v>2086</v>
      </c>
      <c r="F1106" s="10">
        <v>42036</v>
      </c>
      <c r="G1106" s="10">
        <v>44228</v>
      </c>
      <c r="H1106" s="11">
        <v>7</v>
      </c>
      <c r="I1106" s="20" t="s">
        <v>205</v>
      </c>
      <c r="J1106" s="11" t="s">
        <v>207</v>
      </c>
      <c r="K1106" s="11" t="s">
        <v>4827</v>
      </c>
      <c r="L1106" s="11">
        <v>2</v>
      </c>
    </row>
    <row r="1107" spans="1:12">
      <c r="A1107" s="11" t="s">
        <v>1891</v>
      </c>
      <c r="D1107" s="11" t="s">
        <v>206</v>
      </c>
      <c r="E1107" s="19" t="s">
        <v>2087</v>
      </c>
      <c r="F1107" s="10">
        <v>42036</v>
      </c>
      <c r="G1107" s="10">
        <v>44228</v>
      </c>
      <c r="H1107" s="11">
        <v>7</v>
      </c>
      <c r="I1107" s="20" t="s">
        <v>205</v>
      </c>
      <c r="J1107" s="11" t="s">
        <v>207</v>
      </c>
      <c r="K1107" s="11" t="s">
        <v>4827</v>
      </c>
      <c r="L1107" s="11">
        <v>2</v>
      </c>
    </row>
    <row r="1108" spans="1:12">
      <c r="A1108" s="11" t="s">
        <v>1892</v>
      </c>
      <c r="D1108" s="11" t="s">
        <v>206</v>
      </c>
      <c r="E1108" s="19" t="s">
        <v>2088</v>
      </c>
      <c r="F1108" s="10">
        <v>42036</v>
      </c>
      <c r="G1108" s="10">
        <v>44228</v>
      </c>
      <c r="H1108" s="11">
        <v>7</v>
      </c>
      <c r="I1108" s="20" t="s">
        <v>205</v>
      </c>
      <c r="J1108" s="11" t="s">
        <v>207</v>
      </c>
      <c r="K1108" s="11" t="s">
        <v>4827</v>
      </c>
      <c r="L1108" s="11">
        <v>2</v>
      </c>
    </row>
    <row r="1109" spans="1:12">
      <c r="A1109" s="11" t="s">
        <v>1893</v>
      </c>
      <c r="D1109" s="11" t="s">
        <v>206</v>
      </c>
      <c r="E1109" s="19" t="s">
        <v>2089</v>
      </c>
      <c r="F1109" s="10">
        <v>42036</v>
      </c>
      <c r="G1109" s="10">
        <v>44228</v>
      </c>
      <c r="H1109" s="11">
        <v>7</v>
      </c>
      <c r="I1109" s="20" t="s">
        <v>205</v>
      </c>
      <c r="J1109" s="11" t="s">
        <v>207</v>
      </c>
      <c r="K1109" s="11" t="s">
        <v>4827</v>
      </c>
      <c r="L1109" s="11">
        <v>2</v>
      </c>
    </row>
    <row r="1110" spans="1:12">
      <c r="A1110" s="11" t="s">
        <v>1894</v>
      </c>
      <c r="D1110" s="11" t="s">
        <v>206</v>
      </c>
      <c r="E1110" s="19" t="s">
        <v>2090</v>
      </c>
      <c r="F1110" s="10">
        <v>42036</v>
      </c>
      <c r="G1110" s="10">
        <v>44228</v>
      </c>
      <c r="H1110" s="11">
        <v>7</v>
      </c>
      <c r="I1110" s="20" t="s">
        <v>205</v>
      </c>
      <c r="J1110" s="11" t="s">
        <v>207</v>
      </c>
      <c r="K1110" s="11" t="s">
        <v>4827</v>
      </c>
      <c r="L1110" s="11">
        <v>2</v>
      </c>
    </row>
    <row r="1111" spans="1:12">
      <c r="A1111" s="11" t="s">
        <v>1895</v>
      </c>
      <c r="D1111" s="11" t="s">
        <v>206</v>
      </c>
      <c r="E1111" s="19" t="s">
        <v>2091</v>
      </c>
      <c r="F1111" s="10">
        <v>42036</v>
      </c>
      <c r="G1111" s="10">
        <v>44228</v>
      </c>
      <c r="H1111" s="11">
        <v>7</v>
      </c>
      <c r="I1111" s="20" t="s">
        <v>205</v>
      </c>
      <c r="J1111" s="11" t="s">
        <v>207</v>
      </c>
      <c r="K1111" s="11" t="s">
        <v>4827</v>
      </c>
      <c r="L1111" s="11">
        <v>2</v>
      </c>
    </row>
    <row r="1112" spans="1:12">
      <c r="A1112" s="11" t="s">
        <v>1896</v>
      </c>
      <c r="D1112" s="11" t="s">
        <v>206</v>
      </c>
      <c r="E1112" s="19" t="s">
        <v>2092</v>
      </c>
      <c r="F1112" s="10">
        <v>42036</v>
      </c>
      <c r="G1112" s="10">
        <v>44228</v>
      </c>
      <c r="H1112" s="11">
        <v>7</v>
      </c>
      <c r="I1112" s="20" t="s">
        <v>205</v>
      </c>
      <c r="J1112" s="11" t="s">
        <v>207</v>
      </c>
      <c r="K1112" s="11" t="s">
        <v>4827</v>
      </c>
      <c r="L1112" s="11">
        <v>2</v>
      </c>
    </row>
    <row r="1113" spans="1:12">
      <c r="A1113" s="11" t="s">
        <v>1897</v>
      </c>
      <c r="D1113" s="11" t="s">
        <v>206</v>
      </c>
      <c r="E1113" s="19" t="s">
        <v>2093</v>
      </c>
      <c r="F1113" s="10">
        <v>42036</v>
      </c>
      <c r="G1113" s="10">
        <v>44228</v>
      </c>
      <c r="H1113" s="11">
        <v>7</v>
      </c>
      <c r="I1113" s="20" t="s">
        <v>205</v>
      </c>
      <c r="J1113" s="11" t="s">
        <v>207</v>
      </c>
      <c r="K1113" s="11" t="s">
        <v>4827</v>
      </c>
      <c r="L1113" s="11">
        <v>2</v>
      </c>
    </row>
    <row r="1114" spans="1:12">
      <c r="A1114" s="11" t="s">
        <v>1898</v>
      </c>
      <c r="D1114" s="11" t="s">
        <v>206</v>
      </c>
      <c r="E1114" s="19" t="s">
        <v>2094</v>
      </c>
      <c r="F1114" s="10">
        <v>42036</v>
      </c>
      <c r="G1114" s="10">
        <v>44228</v>
      </c>
      <c r="H1114" s="11">
        <v>7</v>
      </c>
      <c r="I1114" s="20" t="s">
        <v>205</v>
      </c>
      <c r="J1114" s="11" t="s">
        <v>207</v>
      </c>
      <c r="K1114" s="11" t="s">
        <v>4827</v>
      </c>
      <c r="L1114" s="11">
        <v>2</v>
      </c>
    </row>
    <row r="1115" spans="1:12">
      <c r="A1115" s="11" t="s">
        <v>1899</v>
      </c>
      <c r="D1115" s="11" t="s">
        <v>206</v>
      </c>
      <c r="E1115" s="19" t="s">
        <v>2095</v>
      </c>
      <c r="F1115" s="10">
        <v>42036</v>
      </c>
      <c r="G1115" s="10">
        <v>44228</v>
      </c>
      <c r="H1115" s="11">
        <v>7</v>
      </c>
      <c r="I1115" s="20" t="s">
        <v>205</v>
      </c>
      <c r="J1115" s="11" t="s">
        <v>207</v>
      </c>
      <c r="K1115" s="11" t="s">
        <v>4827</v>
      </c>
      <c r="L1115" s="11">
        <v>2</v>
      </c>
    </row>
    <row r="1116" spans="1:12">
      <c r="A1116" s="11" t="s">
        <v>1900</v>
      </c>
      <c r="D1116" s="11" t="s">
        <v>206</v>
      </c>
      <c r="E1116" s="19" t="s">
        <v>2096</v>
      </c>
      <c r="F1116" s="10">
        <v>42036</v>
      </c>
      <c r="G1116" s="10">
        <v>44228</v>
      </c>
      <c r="H1116" s="11">
        <v>7</v>
      </c>
      <c r="I1116" s="20" t="s">
        <v>205</v>
      </c>
      <c r="J1116" s="11" t="s">
        <v>207</v>
      </c>
      <c r="K1116" s="11" t="s">
        <v>4827</v>
      </c>
      <c r="L1116" s="11">
        <v>2</v>
      </c>
    </row>
    <row r="1117" spans="1:12">
      <c r="A1117" s="11" t="s">
        <v>1901</v>
      </c>
      <c r="D1117" s="11" t="s">
        <v>206</v>
      </c>
      <c r="E1117" s="19" t="s">
        <v>2097</v>
      </c>
      <c r="F1117" s="10">
        <v>42036</v>
      </c>
      <c r="G1117" s="10">
        <v>44228</v>
      </c>
      <c r="H1117" s="11">
        <v>7</v>
      </c>
      <c r="I1117" s="20" t="s">
        <v>205</v>
      </c>
      <c r="J1117" s="11" t="s">
        <v>207</v>
      </c>
      <c r="K1117" s="11" t="s">
        <v>4827</v>
      </c>
      <c r="L1117" s="11">
        <v>2</v>
      </c>
    </row>
    <row r="1118" spans="1:12">
      <c r="A1118" s="11" t="s">
        <v>1902</v>
      </c>
      <c r="D1118" s="11" t="s">
        <v>206</v>
      </c>
      <c r="E1118" s="19" t="s">
        <v>2098</v>
      </c>
      <c r="F1118" s="10">
        <v>42036</v>
      </c>
      <c r="G1118" s="10">
        <v>44228</v>
      </c>
      <c r="H1118" s="11">
        <v>7</v>
      </c>
      <c r="I1118" s="20" t="s">
        <v>205</v>
      </c>
      <c r="J1118" s="11" t="s">
        <v>207</v>
      </c>
      <c r="K1118" s="11" t="s">
        <v>4827</v>
      </c>
      <c r="L1118" s="11">
        <v>2</v>
      </c>
    </row>
    <row r="1119" spans="1:12">
      <c r="A1119" s="11" t="s">
        <v>1903</v>
      </c>
      <c r="D1119" s="11" t="s">
        <v>206</v>
      </c>
      <c r="E1119" s="19" t="s">
        <v>2099</v>
      </c>
      <c r="F1119" s="10">
        <v>42036</v>
      </c>
      <c r="G1119" s="10">
        <v>44228</v>
      </c>
      <c r="H1119" s="11">
        <v>7</v>
      </c>
      <c r="I1119" s="20" t="s">
        <v>205</v>
      </c>
      <c r="J1119" s="11" t="s">
        <v>207</v>
      </c>
      <c r="K1119" s="11" t="s">
        <v>4827</v>
      </c>
      <c r="L1119" s="11">
        <v>2</v>
      </c>
    </row>
    <row r="1120" spans="1:12">
      <c r="A1120" s="11" t="s">
        <v>1904</v>
      </c>
      <c r="D1120" s="11" t="s">
        <v>206</v>
      </c>
      <c r="E1120" s="19" t="s">
        <v>2100</v>
      </c>
      <c r="F1120" s="10">
        <v>42036</v>
      </c>
      <c r="G1120" s="10">
        <v>44228</v>
      </c>
      <c r="H1120" s="11">
        <v>7</v>
      </c>
      <c r="I1120" s="20" t="s">
        <v>205</v>
      </c>
      <c r="J1120" s="11" t="s">
        <v>207</v>
      </c>
      <c r="K1120" s="11" t="s">
        <v>4827</v>
      </c>
      <c r="L1120" s="11">
        <v>2</v>
      </c>
    </row>
    <row r="1121" spans="1:12">
      <c r="A1121" s="11" t="s">
        <v>1905</v>
      </c>
      <c r="D1121" s="11" t="s">
        <v>206</v>
      </c>
      <c r="E1121" s="19" t="s">
        <v>2101</v>
      </c>
      <c r="F1121" s="10">
        <v>42036</v>
      </c>
      <c r="G1121" s="10">
        <v>44228</v>
      </c>
      <c r="H1121" s="11">
        <v>7</v>
      </c>
      <c r="I1121" s="20" t="s">
        <v>205</v>
      </c>
      <c r="J1121" s="11" t="s">
        <v>207</v>
      </c>
      <c r="K1121" s="11" t="s">
        <v>4827</v>
      </c>
      <c r="L1121" s="11">
        <v>2</v>
      </c>
    </row>
    <row r="1122" spans="1:12">
      <c r="A1122" s="11" t="s">
        <v>1906</v>
      </c>
      <c r="D1122" s="11" t="s">
        <v>206</v>
      </c>
      <c r="E1122" s="19" t="s">
        <v>2102</v>
      </c>
      <c r="F1122" s="10">
        <v>42036</v>
      </c>
      <c r="G1122" s="10">
        <v>44228</v>
      </c>
      <c r="H1122" s="11">
        <v>7</v>
      </c>
      <c r="I1122" s="20" t="s">
        <v>205</v>
      </c>
      <c r="J1122" s="11" t="s">
        <v>207</v>
      </c>
      <c r="K1122" s="11" t="s">
        <v>4827</v>
      </c>
      <c r="L1122" s="11">
        <v>2</v>
      </c>
    </row>
    <row r="1123" spans="1:12">
      <c r="A1123" s="11" t="s">
        <v>1907</v>
      </c>
      <c r="D1123" s="11" t="s">
        <v>206</v>
      </c>
      <c r="E1123" s="19" t="s">
        <v>2103</v>
      </c>
      <c r="F1123" s="10">
        <v>42036</v>
      </c>
      <c r="G1123" s="10">
        <v>44228</v>
      </c>
      <c r="H1123" s="11">
        <v>7</v>
      </c>
      <c r="I1123" s="20" t="s">
        <v>205</v>
      </c>
      <c r="J1123" s="11" t="s">
        <v>207</v>
      </c>
      <c r="K1123" s="11" t="s">
        <v>4827</v>
      </c>
      <c r="L1123" s="11">
        <v>2</v>
      </c>
    </row>
    <row r="1124" spans="1:12">
      <c r="A1124" s="11" t="s">
        <v>1908</v>
      </c>
      <c r="D1124" s="11" t="s">
        <v>206</v>
      </c>
      <c r="E1124" s="19" t="s">
        <v>2104</v>
      </c>
      <c r="F1124" s="10">
        <v>42036</v>
      </c>
      <c r="G1124" s="10">
        <v>44228</v>
      </c>
      <c r="H1124" s="11">
        <v>7</v>
      </c>
      <c r="I1124" s="20" t="s">
        <v>205</v>
      </c>
      <c r="J1124" s="11" t="s">
        <v>207</v>
      </c>
      <c r="K1124" s="11" t="s">
        <v>4827</v>
      </c>
      <c r="L1124" s="11">
        <v>2</v>
      </c>
    </row>
    <row r="1125" spans="1:12">
      <c r="A1125" s="11" t="s">
        <v>1909</v>
      </c>
      <c r="D1125" s="11" t="s">
        <v>206</v>
      </c>
      <c r="E1125" s="19" t="s">
        <v>2105</v>
      </c>
      <c r="F1125" s="10">
        <v>42036</v>
      </c>
      <c r="G1125" s="10">
        <v>44228</v>
      </c>
      <c r="H1125" s="11">
        <v>7</v>
      </c>
      <c r="I1125" s="20" t="s">
        <v>205</v>
      </c>
      <c r="J1125" s="11" t="s">
        <v>207</v>
      </c>
      <c r="K1125" s="11" t="s">
        <v>4827</v>
      </c>
      <c r="L1125" s="11">
        <v>2</v>
      </c>
    </row>
    <row r="1126" spans="1:12">
      <c r="A1126" s="11" t="s">
        <v>1910</v>
      </c>
      <c r="D1126" s="11" t="s">
        <v>206</v>
      </c>
      <c r="E1126" s="19" t="s">
        <v>2106</v>
      </c>
      <c r="F1126" s="10">
        <v>42036</v>
      </c>
      <c r="G1126" s="10">
        <v>44228</v>
      </c>
      <c r="H1126" s="11">
        <v>7</v>
      </c>
      <c r="I1126" s="20" t="s">
        <v>205</v>
      </c>
      <c r="J1126" s="11" t="s">
        <v>207</v>
      </c>
      <c r="K1126" s="11" t="s">
        <v>4827</v>
      </c>
      <c r="L1126" s="11">
        <v>2</v>
      </c>
    </row>
    <row r="1127" spans="1:12">
      <c r="A1127" s="11" t="s">
        <v>1911</v>
      </c>
      <c r="D1127" s="11" t="s">
        <v>206</v>
      </c>
      <c r="E1127" s="19" t="s">
        <v>2107</v>
      </c>
      <c r="F1127" s="10">
        <v>42036</v>
      </c>
      <c r="G1127" s="10">
        <v>44228</v>
      </c>
      <c r="H1127" s="11">
        <v>7</v>
      </c>
      <c r="I1127" s="20" t="s">
        <v>205</v>
      </c>
      <c r="J1127" s="11" t="s">
        <v>207</v>
      </c>
      <c r="K1127" s="11" t="s">
        <v>4827</v>
      </c>
      <c r="L1127" s="11">
        <v>2</v>
      </c>
    </row>
    <row r="1128" spans="1:12">
      <c r="A1128" s="11" t="s">
        <v>1912</v>
      </c>
      <c r="D1128" s="11" t="s">
        <v>206</v>
      </c>
      <c r="E1128" s="19" t="s">
        <v>2108</v>
      </c>
      <c r="F1128" s="10">
        <v>42036</v>
      </c>
      <c r="G1128" s="10">
        <v>44228</v>
      </c>
      <c r="H1128" s="11">
        <v>7</v>
      </c>
      <c r="I1128" s="20" t="s">
        <v>205</v>
      </c>
      <c r="J1128" s="11" t="s">
        <v>207</v>
      </c>
      <c r="K1128" s="11" t="s">
        <v>4827</v>
      </c>
      <c r="L1128" s="11">
        <v>2</v>
      </c>
    </row>
    <row r="1129" spans="1:12">
      <c r="A1129" s="11" t="s">
        <v>1913</v>
      </c>
      <c r="D1129" s="11" t="s">
        <v>206</v>
      </c>
      <c r="E1129" s="19" t="s">
        <v>2109</v>
      </c>
      <c r="F1129" s="10">
        <v>42036</v>
      </c>
      <c r="G1129" s="10">
        <v>44228</v>
      </c>
      <c r="H1129" s="11">
        <v>7</v>
      </c>
      <c r="I1129" s="20" t="s">
        <v>205</v>
      </c>
      <c r="J1129" s="11" t="s">
        <v>207</v>
      </c>
      <c r="K1129" s="11" t="s">
        <v>4827</v>
      </c>
      <c r="L1129" s="11">
        <v>2</v>
      </c>
    </row>
    <row r="1130" spans="1:12">
      <c r="A1130" s="11" t="s">
        <v>1914</v>
      </c>
      <c r="D1130" s="11" t="s">
        <v>206</v>
      </c>
      <c r="E1130" s="19" t="s">
        <v>2110</v>
      </c>
      <c r="F1130" s="10">
        <v>42036</v>
      </c>
      <c r="G1130" s="10">
        <v>44228</v>
      </c>
      <c r="H1130" s="11">
        <v>7</v>
      </c>
      <c r="I1130" s="20" t="s">
        <v>205</v>
      </c>
      <c r="J1130" s="11" t="s">
        <v>207</v>
      </c>
      <c r="K1130" s="11" t="s">
        <v>4827</v>
      </c>
      <c r="L1130" s="11">
        <v>2</v>
      </c>
    </row>
    <row r="1131" spans="1:12">
      <c r="A1131" s="11" t="s">
        <v>1915</v>
      </c>
      <c r="D1131" s="11" t="s">
        <v>206</v>
      </c>
      <c r="E1131" s="19" t="s">
        <v>2111</v>
      </c>
      <c r="F1131" s="10">
        <v>42036</v>
      </c>
      <c r="G1131" s="10">
        <v>44228</v>
      </c>
      <c r="H1131" s="11">
        <v>7</v>
      </c>
      <c r="I1131" s="20" t="s">
        <v>205</v>
      </c>
      <c r="J1131" s="11" t="s">
        <v>207</v>
      </c>
      <c r="K1131" s="11" t="s">
        <v>4827</v>
      </c>
      <c r="L1131" s="11">
        <v>2</v>
      </c>
    </row>
    <row r="1132" spans="1:12">
      <c r="A1132" s="11" t="s">
        <v>1916</v>
      </c>
      <c r="D1132" s="11" t="s">
        <v>206</v>
      </c>
      <c r="E1132" s="19" t="s">
        <v>2112</v>
      </c>
      <c r="F1132" s="10">
        <v>42036</v>
      </c>
      <c r="G1132" s="10">
        <v>44228</v>
      </c>
      <c r="H1132" s="11">
        <v>7</v>
      </c>
      <c r="I1132" s="20" t="s">
        <v>205</v>
      </c>
      <c r="J1132" s="11" t="s">
        <v>207</v>
      </c>
      <c r="K1132" s="11" t="s">
        <v>4827</v>
      </c>
      <c r="L1132" s="11">
        <v>2</v>
      </c>
    </row>
    <row r="1133" spans="1:12">
      <c r="A1133" s="11" t="s">
        <v>1917</v>
      </c>
      <c r="D1133" s="11" t="s">
        <v>206</v>
      </c>
      <c r="E1133" s="19" t="s">
        <v>2113</v>
      </c>
      <c r="F1133" s="10">
        <v>42036</v>
      </c>
      <c r="G1133" s="10">
        <v>44228</v>
      </c>
      <c r="H1133" s="11">
        <v>7</v>
      </c>
      <c r="I1133" s="20" t="s">
        <v>205</v>
      </c>
      <c r="J1133" s="11" t="s">
        <v>207</v>
      </c>
      <c r="K1133" s="11" t="s">
        <v>4827</v>
      </c>
      <c r="L1133" s="11">
        <v>2</v>
      </c>
    </row>
    <row r="1134" spans="1:12">
      <c r="A1134" s="11" t="s">
        <v>1918</v>
      </c>
      <c r="D1134" s="11" t="s">
        <v>206</v>
      </c>
      <c r="E1134" s="19" t="s">
        <v>2114</v>
      </c>
      <c r="F1134" s="10">
        <v>42036</v>
      </c>
      <c r="G1134" s="10">
        <v>44228</v>
      </c>
      <c r="H1134" s="11">
        <v>7</v>
      </c>
      <c r="I1134" s="20" t="s">
        <v>205</v>
      </c>
      <c r="J1134" s="11" t="s">
        <v>207</v>
      </c>
      <c r="K1134" s="11" t="s">
        <v>4827</v>
      </c>
      <c r="L1134" s="11">
        <v>2</v>
      </c>
    </row>
    <row r="1135" spans="1:12">
      <c r="A1135" s="11" t="s">
        <v>1919</v>
      </c>
      <c r="D1135" s="11" t="s">
        <v>206</v>
      </c>
      <c r="E1135" s="19" t="s">
        <v>2115</v>
      </c>
      <c r="F1135" s="10">
        <v>42036</v>
      </c>
      <c r="G1135" s="10">
        <v>44228</v>
      </c>
      <c r="H1135" s="11">
        <v>7</v>
      </c>
      <c r="I1135" s="20" t="s">
        <v>205</v>
      </c>
      <c r="J1135" s="11" t="s">
        <v>207</v>
      </c>
      <c r="K1135" s="11" t="s">
        <v>4827</v>
      </c>
      <c r="L1135" s="11">
        <v>2</v>
      </c>
    </row>
    <row r="1136" spans="1:12">
      <c r="A1136" s="11" t="s">
        <v>1920</v>
      </c>
      <c r="D1136" s="11" t="s">
        <v>206</v>
      </c>
      <c r="E1136" s="19" t="s">
        <v>2116</v>
      </c>
      <c r="F1136" s="10">
        <v>42036</v>
      </c>
      <c r="G1136" s="10">
        <v>44228</v>
      </c>
      <c r="H1136" s="11">
        <v>7</v>
      </c>
      <c r="I1136" s="20" t="s">
        <v>205</v>
      </c>
      <c r="J1136" s="11" t="s">
        <v>207</v>
      </c>
      <c r="K1136" s="11" t="s">
        <v>4827</v>
      </c>
      <c r="L1136" s="11">
        <v>2</v>
      </c>
    </row>
    <row r="1137" spans="1:12">
      <c r="A1137" s="11" t="s">
        <v>1921</v>
      </c>
      <c r="D1137" s="11" t="s">
        <v>206</v>
      </c>
      <c r="E1137" s="19" t="s">
        <v>2117</v>
      </c>
      <c r="F1137" s="10">
        <v>42036</v>
      </c>
      <c r="G1137" s="10">
        <v>44228</v>
      </c>
      <c r="H1137" s="11">
        <v>7</v>
      </c>
      <c r="I1137" s="20" t="s">
        <v>205</v>
      </c>
      <c r="J1137" s="11" t="s">
        <v>207</v>
      </c>
      <c r="K1137" s="11" t="s">
        <v>4827</v>
      </c>
      <c r="L1137" s="11">
        <v>2</v>
      </c>
    </row>
    <row r="1138" spans="1:12">
      <c r="A1138" s="11" t="s">
        <v>1922</v>
      </c>
      <c r="D1138" s="11" t="s">
        <v>206</v>
      </c>
      <c r="E1138" s="19" t="s">
        <v>2118</v>
      </c>
      <c r="F1138" s="10">
        <v>42036</v>
      </c>
      <c r="G1138" s="10">
        <v>44228</v>
      </c>
      <c r="H1138" s="11">
        <v>7</v>
      </c>
      <c r="I1138" s="20" t="s">
        <v>205</v>
      </c>
      <c r="J1138" s="11" t="s">
        <v>207</v>
      </c>
      <c r="K1138" s="11" t="s">
        <v>4827</v>
      </c>
      <c r="L1138" s="11">
        <v>2</v>
      </c>
    </row>
    <row r="1139" spans="1:12">
      <c r="A1139" s="11" t="s">
        <v>1923</v>
      </c>
      <c r="D1139" s="11" t="s">
        <v>206</v>
      </c>
      <c r="E1139" s="19" t="s">
        <v>2119</v>
      </c>
      <c r="F1139" s="10">
        <v>42036</v>
      </c>
      <c r="G1139" s="10">
        <v>44228</v>
      </c>
      <c r="H1139" s="11">
        <v>7</v>
      </c>
      <c r="I1139" s="20" t="s">
        <v>205</v>
      </c>
      <c r="J1139" s="11" t="s">
        <v>207</v>
      </c>
      <c r="K1139" s="11" t="s">
        <v>4827</v>
      </c>
      <c r="L1139" s="11">
        <v>2</v>
      </c>
    </row>
    <row r="1140" spans="1:12">
      <c r="A1140" s="11" t="s">
        <v>1924</v>
      </c>
      <c r="D1140" s="11" t="s">
        <v>206</v>
      </c>
      <c r="E1140" s="19" t="s">
        <v>2120</v>
      </c>
      <c r="F1140" s="10">
        <v>42036</v>
      </c>
      <c r="G1140" s="10">
        <v>44228</v>
      </c>
      <c r="H1140" s="11">
        <v>7</v>
      </c>
      <c r="I1140" s="20" t="s">
        <v>205</v>
      </c>
      <c r="J1140" s="11" t="s">
        <v>207</v>
      </c>
      <c r="K1140" s="11" t="s">
        <v>4827</v>
      </c>
      <c r="L1140" s="11">
        <v>2</v>
      </c>
    </row>
    <row r="1141" spans="1:12">
      <c r="A1141" s="11" t="s">
        <v>1925</v>
      </c>
      <c r="D1141" s="11" t="s">
        <v>206</v>
      </c>
      <c r="E1141" s="19" t="s">
        <v>2121</v>
      </c>
      <c r="F1141" s="10">
        <v>42036</v>
      </c>
      <c r="G1141" s="10">
        <v>44228</v>
      </c>
      <c r="H1141" s="11">
        <v>7</v>
      </c>
      <c r="I1141" s="20" t="s">
        <v>205</v>
      </c>
      <c r="J1141" s="11" t="s">
        <v>207</v>
      </c>
      <c r="K1141" s="11" t="s">
        <v>4827</v>
      </c>
      <c r="L1141" s="11">
        <v>2</v>
      </c>
    </row>
    <row r="1142" spans="1:12">
      <c r="A1142" s="11" t="s">
        <v>1926</v>
      </c>
      <c r="D1142" s="11" t="s">
        <v>206</v>
      </c>
      <c r="E1142" s="19" t="s">
        <v>2122</v>
      </c>
      <c r="F1142" s="10">
        <v>42036</v>
      </c>
      <c r="G1142" s="10">
        <v>44228</v>
      </c>
      <c r="H1142" s="11">
        <v>7</v>
      </c>
      <c r="I1142" s="20" t="s">
        <v>205</v>
      </c>
      <c r="J1142" s="11" t="s">
        <v>207</v>
      </c>
      <c r="K1142" s="11" t="s">
        <v>4827</v>
      </c>
      <c r="L1142" s="11">
        <v>2</v>
      </c>
    </row>
    <row r="1143" spans="1:12">
      <c r="A1143" s="11" t="s">
        <v>1927</v>
      </c>
      <c r="D1143" s="11" t="s">
        <v>206</v>
      </c>
      <c r="E1143" s="19" t="s">
        <v>2123</v>
      </c>
      <c r="F1143" s="10">
        <v>42036</v>
      </c>
      <c r="G1143" s="10">
        <v>44228</v>
      </c>
      <c r="H1143" s="11">
        <v>7</v>
      </c>
      <c r="I1143" s="20" t="s">
        <v>205</v>
      </c>
      <c r="J1143" s="11" t="s">
        <v>207</v>
      </c>
      <c r="K1143" s="11" t="s">
        <v>4827</v>
      </c>
      <c r="L1143" s="11">
        <v>2</v>
      </c>
    </row>
    <row r="1144" spans="1:12">
      <c r="A1144" s="11" t="s">
        <v>1928</v>
      </c>
      <c r="D1144" s="11" t="s">
        <v>206</v>
      </c>
      <c r="E1144" s="19" t="s">
        <v>2124</v>
      </c>
      <c r="F1144" s="10">
        <v>42036</v>
      </c>
      <c r="G1144" s="10">
        <v>44228</v>
      </c>
      <c r="H1144" s="11">
        <v>7</v>
      </c>
      <c r="I1144" s="20" t="s">
        <v>205</v>
      </c>
      <c r="J1144" s="11" t="s">
        <v>207</v>
      </c>
      <c r="K1144" s="11" t="s">
        <v>4827</v>
      </c>
      <c r="L1144" s="11">
        <v>2</v>
      </c>
    </row>
    <row r="1145" spans="1:12">
      <c r="A1145" s="11" t="s">
        <v>1929</v>
      </c>
      <c r="D1145" s="11" t="s">
        <v>206</v>
      </c>
      <c r="E1145" s="19" t="s">
        <v>2125</v>
      </c>
      <c r="F1145" s="10">
        <v>42036</v>
      </c>
      <c r="G1145" s="10">
        <v>44228</v>
      </c>
      <c r="H1145" s="11">
        <v>7</v>
      </c>
      <c r="I1145" s="20" t="s">
        <v>205</v>
      </c>
      <c r="J1145" s="11" t="s">
        <v>207</v>
      </c>
      <c r="K1145" s="11" t="s">
        <v>4827</v>
      </c>
      <c r="L1145" s="11">
        <v>2</v>
      </c>
    </row>
    <row r="1146" spans="1:12">
      <c r="A1146" s="11" t="s">
        <v>1930</v>
      </c>
      <c r="D1146" s="11" t="s">
        <v>206</v>
      </c>
      <c r="E1146" s="19" t="s">
        <v>2126</v>
      </c>
      <c r="F1146" s="10">
        <v>42036</v>
      </c>
      <c r="G1146" s="10">
        <v>44228</v>
      </c>
      <c r="H1146" s="11">
        <v>7</v>
      </c>
      <c r="I1146" s="20" t="s">
        <v>205</v>
      </c>
      <c r="J1146" s="11" t="s">
        <v>207</v>
      </c>
      <c r="K1146" s="11" t="s">
        <v>4827</v>
      </c>
      <c r="L1146" s="11">
        <v>2</v>
      </c>
    </row>
    <row r="1147" spans="1:12">
      <c r="A1147" s="11" t="s">
        <v>1931</v>
      </c>
      <c r="D1147" s="11" t="s">
        <v>206</v>
      </c>
      <c r="E1147" s="19" t="s">
        <v>2127</v>
      </c>
      <c r="F1147" s="10">
        <v>42036</v>
      </c>
      <c r="G1147" s="10">
        <v>44228</v>
      </c>
      <c r="H1147" s="11">
        <v>7</v>
      </c>
      <c r="I1147" s="20" t="s">
        <v>205</v>
      </c>
      <c r="J1147" s="11" t="s">
        <v>207</v>
      </c>
      <c r="K1147" s="11" t="s">
        <v>4827</v>
      </c>
      <c r="L1147" s="11">
        <v>2</v>
      </c>
    </row>
    <row r="1148" spans="1:12">
      <c r="A1148" s="11" t="s">
        <v>1932</v>
      </c>
      <c r="D1148" s="11" t="s">
        <v>206</v>
      </c>
      <c r="E1148" s="19" t="s">
        <v>2128</v>
      </c>
      <c r="F1148" s="10">
        <v>42036</v>
      </c>
      <c r="G1148" s="10">
        <v>44228</v>
      </c>
      <c r="H1148" s="11">
        <v>7</v>
      </c>
      <c r="I1148" s="20" t="s">
        <v>205</v>
      </c>
      <c r="J1148" s="11" t="s">
        <v>207</v>
      </c>
      <c r="K1148" s="11" t="s">
        <v>4827</v>
      </c>
      <c r="L1148" s="11">
        <v>2</v>
      </c>
    </row>
    <row r="1149" spans="1:12">
      <c r="A1149" s="11" t="s">
        <v>1933</v>
      </c>
      <c r="D1149" s="11" t="s">
        <v>206</v>
      </c>
      <c r="E1149" s="19" t="s">
        <v>2129</v>
      </c>
      <c r="F1149" s="10">
        <v>42036</v>
      </c>
      <c r="G1149" s="10">
        <v>44228</v>
      </c>
      <c r="H1149" s="11">
        <v>7</v>
      </c>
      <c r="I1149" s="20" t="s">
        <v>205</v>
      </c>
      <c r="J1149" s="11" t="s">
        <v>207</v>
      </c>
      <c r="K1149" s="11" t="s">
        <v>4827</v>
      </c>
      <c r="L1149" s="11">
        <v>2</v>
      </c>
    </row>
    <row r="1150" spans="1:12">
      <c r="A1150" s="11" t="s">
        <v>1934</v>
      </c>
      <c r="D1150" s="11" t="s">
        <v>206</v>
      </c>
      <c r="E1150" s="19" t="s">
        <v>2130</v>
      </c>
      <c r="F1150" s="10">
        <v>42036</v>
      </c>
      <c r="G1150" s="10">
        <v>44228</v>
      </c>
      <c r="H1150" s="11">
        <v>7</v>
      </c>
      <c r="I1150" s="20" t="s">
        <v>205</v>
      </c>
      <c r="J1150" s="11" t="s">
        <v>207</v>
      </c>
      <c r="K1150" s="11" t="s">
        <v>4827</v>
      </c>
      <c r="L1150" s="11">
        <v>2</v>
      </c>
    </row>
    <row r="1151" spans="1:12">
      <c r="A1151" s="11" t="s">
        <v>1935</v>
      </c>
      <c r="D1151" s="11" t="s">
        <v>206</v>
      </c>
      <c r="E1151" s="19" t="s">
        <v>2131</v>
      </c>
      <c r="F1151" s="10">
        <v>42036</v>
      </c>
      <c r="G1151" s="10">
        <v>44228</v>
      </c>
      <c r="H1151" s="11">
        <v>7</v>
      </c>
      <c r="I1151" s="20" t="s">
        <v>205</v>
      </c>
      <c r="J1151" s="11" t="s">
        <v>207</v>
      </c>
      <c r="K1151" s="11" t="s">
        <v>4827</v>
      </c>
      <c r="L1151" s="11">
        <v>2</v>
      </c>
    </row>
    <row r="1152" spans="1:12">
      <c r="A1152" s="11" t="s">
        <v>1936</v>
      </c>
      <c r="D1152" s="11" t="s">
        <v>206</v>
      </c>
      <c r="E1152" s="19" t="s">
        <v>2132</v>
      </c>
      <c r="F1152" s="10">
        <v>42036</v>
      </c>
      <c r="G1152" s="10">
        <v>44228</v>
      </c>
      <c r="H1152" s="11">
        <v>7</v>
      </c>
      <c r="I1152" s="20" t="s">
        <v>205</v>
      </c>
      <c r="J1152" s="11" t="s">
        <v>207</v>
      </c>
      <c r="K1152" s="11" t="s">
        <v>4827</v>
      </c>
      <c r="L1152" s="11">
        <v>2</v>
      </c>
    </row>
    <row r="1153" spans="1:12">
      <c r="A1153" s="11" t="s">
        <v>1937</v>
      </c>
      <c r="D1153" s="11" t="s">
        <v>206</v>
      </c>
      <c r="E1153" s="19" t="s">
        <v>2133</v>
      </c>
      <c r="F1153" s="10">
        <v>42036</v>
      </c>
      <c r="G1153" s="10">
        <v>44228</v>
      </c>
      <c r="H1153" s="11">
        <v>7</v>
      </c>
      <c r="I1153" s="20" t="s">
        <v>205</v>
      </c>
      <c r="J1153" s="11" t="s">
        <v>207</v>
      </c>
      <c r="K1153" s="11" t="s">
        <v>4827</v>
      </c>
      <c r="L1153" s="11">
        <v>2</v>
      </c>
    </row>
    <row r="1154" spans="1:12">
      <c r="A1154" s="11" t="s">
        <v>1938</v>
      </c>
      <c r="D1154" s="11" t="s">
        <v>206</v>
      </c>
      <c r="E1154" s="19" t="s">
        <v>2134</v>
      </c>
      <c r="F1154" s="10">
        <v>42036</v>
      </c>
      <c r="G1154" s="10">
        <v>44228</v>
      </c>
      <c r="H1154" s="11">
        <v>7</v>
      </c>
      <c r="I1154" s="20" t="s">
        <v>205</v>
      </c>
      <c r="J1154" s="11" t="s">
        <v>207</v>
      </c>
      <c r="K1154" s="11" t="s">
        <v>4827</v>
      </c>
      <c r="L1154" s="11">
        <v>2</v>
      </c>
    </row>
    <row r="1155" spans="1:12">
      <c r="A1155" s="11" t="s">
        <v>1939</v>
      </c>
      <c r="D1155" s="11" t="s">
        <v>206</v>
      </c>
      <c r="E1155" s="19" t="s">
        <v>2135</v>
      </c>
      <c r="F1155" s="10">
        <v>42036</v>
      </c>
      <c r="G1155" s="10">
        <v>44228</v>
      </c>
      <c r="H1155" s="11">
        <v>7</v>
      </c>
      <c r="I1155" s="20" t="s">
        <v>205</v>
      </c>
      <c r="J1155" s="11" t="s">
        <v>207</v>
      </c>
      <c r="K1155" s="11" t="s">
        <v>4827</v>
      </c>
      <c r="L1155" s="11">
        <v>2</v>
      </c>
    </row>
    <row r="1156" spans="1:12">
      <c r="A1156" s="11" t="s">
        <v>1940</v>
      </c>
      <c r="D1156" s="11" t="s">
        <v>206</v>
      </c>
      <c r="E1156" s="19" t="s">
        <v>2136</v>
      </c>
      <c r="F1156" s="10">
        <v>42036</v>
      </c>
      <c r="G1156" s="10">
        <v>44228</v>
      </c>
      <c r="H1156" s="11">
        <v>7</v>
      </c>
      <c r="I1156" s="20" t="s">
        <v>205</v>
      </c>
      <c r="J1156" s="11" t="s">
        <v>207</v>
      </c>
      <c r="K1156" s="11" t="s">
        <v>4827</v>
      </c>
      <c r="L1156" s="11">
        <v>2</v>
      </c>
    </row>
    <row r="1157" spans="1:12">
      <c r="A1157" s="11" t="s">
        <v>1941</v>
      </c>
      <c r="D1157" s="11" t="s">
        <v>206</v>
      </c>
      <c r="E1157" s="19" t="s">
        <v>2137</v>
      </c>
      <c r="F1157" s="10">
        <v>42036</v>
      </c>
      <c r="G1157" s="10">
        <v>44228</v>
      </c>
      <c r="H1157" s="11">
        <v>7</v>
      </c>
      <c r="I1157" s="20" t="s">
        <v>205</v>
      </c>
      <c r="J1157" s="11" t="s">
        <v>207</v>
      </c>
      <c r="K1157" s="11" t="s">
        <v>4827</v>
      </c>
      <c r="L1157" s="11">
        <v>2</v>
      </c>
    </row>
    <row r="1158" spans="1:12">
      <c r="A1158" s="11" t="s">
        <v>1942</v>
      </c>
      <c r="D1158" s="11" t="s">
        <v>206</v>
      </c>
      <c r="E1158" s="19" t="s">
        <v>2138</v>
      </c>
      <c r="F1158" s="10">
        <v>42036</v>
      </c>
      <c r="G1158" s="10">
        <v>44228</v>
      </c>
      <c r="H1158" s="11">
        <v>7</v>
      </c>
      <c r="I1158" s="20" t="s">
        <v>205</v>
      </c>
      <c r="J1158" s="11" t="s">
        <v>207</v>
      </c>
      <c r="K1158" s="11" t="s">
        <v>4827</v>
      </c>
      <c r="L1158" s="11">
        <v>2</v>
      </c>
    </row>
    <row r="1159" spans="1:12">
      <c r="A1159" s="11" t="s">
        <v>1943</v>
      </c>
      <c r="D1159" s="11" t="s">
        <v>206</v>
      </c>
      <c r="E1159" s="19" t="s">
        <v>2139</v>
      </c>
      <c r="F1159" s="10">
        <v>42036</v>
      </c>
      <c r="G1159" s="10">
        <v>44228</v>
      </c>
      <c r="H1159" s="11">
        <v>7</v>
      </c>
      <c r="I1159" s="20" t="s">
        <v>205</v>
      </c>
      <c r="J1159" s="11" t="s">
        <v>207</v>
      </c>
      <c r="K1159" s="11" t="s">
        <v>4827</v>
      </c>
      <c r="L1159" s="11">
        <v>2</v>
      </c>
    </row>
    <row r="1160" spans="1:12">
      <c r="A1160" s="11" t="s">
        <v>1944</v>
      </c>
      <c r="D1160" s="11" t="s">
        <v>206</v>
      </c>
      <c r="E1160" s="19" t="s">
        <v>2140</v>
      </c>
      <c r="F1160" s="10">
        <v>42036</v>
      </c>
      <c r="G1160" s="10">
        <v>44228</v>
      </c>
      <c r="H1160" s="11">
        <v>7</v>
      </c>
      <c r="I1160" s="20" t="s">
        <v>205</v>
      </c>
      <c r="J1160" s="11" t="s">
        <v>207</v>
      </c>
      <c r="K1160" s="11" t="s">
        <v>4827</v>
      </c>
      <c r="L1160" s="11">
        <v>2</v>
      </c>
    </row>
    <row r="1161" spans="1:12">
      <c r="A1161" s="11" t="s">
        <v>1945</v>
      </c>
      <c r="D1161" s="11" t="s">
        <v>206</v>
      </c>
      <c r="E1161" s="19" t="s">
        <v>2141</v>
      </c>
      <c r="F1161" s="10">
        <v>42036</v>
      </c>
      <c r="G1161" s="10">
        <v>44228</v>
      </c>
      <c r="H1161" s="11">
        <v>7</v>
      </c>
      <c r="I1161" s="20" t="s">
        <v>205</v>
      </c>
      <c r="J1161" s="11" t="s">
        <v>207</v>
      </c>
      <c r="K1161" s="11" t="s">
        <v>4827</v>
      </c>
      <c r="L1161" s="11">
        <v>2</v>
      </c>
    </row>
    <row r="1162" spans="1:12">
      <c r="A1162" s="11" t="s">
        <v>1946</v>
      </c>
      <c r="D1162" s="11" t="s">
        <v>206</v>
      </c>
      <c r="E1162" s="19" t="s">
        <v>2142</v>
      </c>
      <c r="F1162" s="10">
        <v>42036</v>
      </c>
      <c r="G1162" s="10">
        <v>44228</v>
      </c>
      <c r="H1162" s="11">
        <v>7</v>
      </c>
      <c r="I1162" s="20" t="s">
        <v>205</v>
      </c>
      <c r="J1162" s="11" t="s">
        <v>207</v>
      </c>
      <c r="K1162" s="11" t="s">
        <v>4827</v>
      </c>
      <c r="L1162" s="11">
        <v>2</v>
      </c>
    </row>
    <row r="1163" spans="1:12">
      <c r="A1163" s="11" t="s">
        <v>1947</v>
      </c>
      <c r="D1163" s="11" t="s">
        <v>206</v>
      </c>
      <c r="E1163" s="19" t="s">
        <v>2143</v>
      </c>
      <c r="F1163" s="10">
        <v>42036</v>
      </c>
      <c r="G1163" s="10">
        <v>44228</v>
      </c>
      <c r="H1163" s="11">
        <v>7</v>
      </c>
      <c r="I1163" s="20" t="s">
        <v>205</v>
      </c>
      <c r="J1163" s="11" t="s">
        <v>207</v>
      </c>
      <c r="K1163" s="11" t="s">
        <v>4827</v>
      </c>
      <c r="L1163" s="11">
        <v>2</v>
      </c>
    </row>
    <row r="1164" spans="1:12">
      <c r="A1164" s="11" t="s">
        <v>1948</v>
      </c>
      <c r="D1164" s="11" t="s">
        <v>206</v>
      </c>
      <c r="E1164" s="19" t="s">
        <v>2144</v>
      </c>
      <c r="F1164" s="10">
        <v>42036</v>
      </c>
      <c r="G1164" s="10">
        <v>44228</v>
      </c>
      <c r="H1164" s="11">
        <v>7</v>
      </c>
      <c r="I1164" s="20" t="s">
        <v>205</v>
      </c>
      <c r="J1164" s="11" t="s">
        <v>207</v>
      </c>
      <c r="K1164" s="11" t="s">
        <v>4827</v>
      </c>
      <c r="L1164" s="11">
        <v>2</v>
      </c>
    </row>
    <row r="1165" spans="1:12">
      <c r="A1165" s="11" t="s">
        <v>1949</v>
      </c>
      <c r="D1165" s="11" t="s">
        <v>206</v>
      </c>
      <c r="E1165" s="19" t="s">
        <v>2145</v>
      </c>
      <c r="F1165" s="10">
        <v>42036</v>
      </c>
      <c r="G1165" s="10">
        <v>44228</v>
      </c>
      <c r="H1165" s="11">
        <v>7</v>
      </c>
      <c r="I1165" s="20" t="s">
        <v>205</v>
      </c>
      <c r="J1165" s="11" t="s">
        <v>207</v>
      </c>
      <c r="K1165" s="11" t="s">
        <v>4827</v>
      </c>
      <c r="L1165" s="11">
        <v>2</v>
      </c>
    </row>
    <row r="1166" spans="1:12">
      <c r="A1166" s="11" t="s">
        <v>1950</v>
      </c>
      <c r="D1166" s="11" t="s">
        <v>206</v>
      </c>
      <c r="E1166" s="19" t="s">
        <v>2146</v>
      </c>
      <c r="F1166" s="10">
        <v>42036</v>
      </c>
      <c r="G1166" s="10">
        <v>44228</v>
      </c>
      <c r="H1166" s="11">
        <v>7</v>
      </c>
      <c r="I1166" s="20" t="s">
        <v>205</v>
      </c>
      <c r="J1166" s="11" t="s">
        <v>207</v>
      </c>
      <c r="K1166" s="11" t="s">
        <v>4827</v>
      </c>
      <c r="L1166" s="11">
        <v>2</v>
      </c>
    </row>
    <row r="1167" spans="1:12">
      <c r="A1167" s="11" t="s">
        <v>1951</v>
      </c>
      <c r="D1167" s="11" t="s">
        <v>206</v>
      </c>
      <c r="E1167" s="19" t="s">
        <v>2147</v>
      </c>
      <c r="F1167" s="10">
        <v>42036</v>
      </c>
      <c r="G1167" s="10">
        <v>44228</v>
      </c>
      <c r="H1167" s="11">
        <v>7</v>
      </c>
      <c r="I1167" s="20" t="s">
        <v>205</v>
      </c>
      <c r="J1167" s="11" t="s">
        <v>207</v>
      </c>
      <c r="K1167" s="11" t="s">
        <v>4827</v>
      </c>
      <c r="L1167" s="11">
        <v>2</v>
      </c>
    </row>
    <row r="1168" spans="1:12">
      <c r="A1168" s="11" t="s">
        <v>1952</v>
      </c>
      <c r="D1168" s="11" t="s">
        <v>206</v>
      </c>
      <c r="E1168" s="19" t="s">
        <v>2148</v>
      </c>
      <c r="F1168" s="10">
        <v>42036</v>
      </c>
      <c r="G1168" s="10">
        <v>44228</v>
      </c>
      <c r="H1168" s="11">
        <v>7</v>
      </c>
      <c r="I1168" s="20" t="s">
        <v>205</v>
      </c>
      <c r="J1168" s="11" t="s">
        <v>207</v>
      </c>
      <c r="K1168" s="11" t="s">
        <v>4827</v>
      </c>
      <c r="L1168" s="11">
        <v>2</v>
      </c>
    </row>
    <row r="1169" spans="1:12">
      <c r="A1169" s="11" t="s">
        <v>1953</v>
      </c>
      <c r="D1169" s="11" t="s">
        <v>206</v>
      </c>
      <c r="E1169" s="19" t="s">
        <v>2149</v>
      </c>
      <c r="F1169" s="10">
        <v>42036</v>
      </c>
      <c r="G1169" s="10">
        <v>44228</v>
      </c>
      <c r="H1169" s="11">
        <v>7</v>
      </c>
      <c r="I1169" s="20" t="s">
        <v>205</v>
      </c>
      <c r="J1169" s="11" t="s">
        <v>207</v>
      </c>
      <c r="K1169" s="11" t="s">
        <v>4827</v>
      </c>
      <c r="L1169" s="11">
        <v>2</v>
      </c>
    </row>
    <row r="1170" spans="1:12">
      <c r="A1170" s="11" t="s">
        <v>1954</v>
      </c>
      <c r="D1170" s="11" t="s">
        <v>206</v>
      </c>
      <c r="E1170" s="19" t="s">
        <v>2150</v>
      </c>
      <c r="F1170" s="10">
        <v>42036</v>
      </c>
      <c r="G1170" s="10">
        <v>44228</v>
      </c>
      <c r="H1170" s="11">
        <v>7</v>
      </c>
      <c r="I1170" s="20" t="s">
        <v>205</v>
      </c>
      <c r="J1170" s="11" t="s">
        <v>207</v>
      </c>
      <c r="K1170" s="11" t="s">
        <v>4827</v>
      </c>
      <c r="L1170" s="11">
        <v>2</v>
      </c>
    </row>
    <row r="1171" spans="1:12">
      <c r="A1171" s="11" t="s">
        <v>1955</v>
      </c>
      <c r="D1171" s="11" t="s">
        <v>206</v>
      </c>
      <c r="E1171" s="19" t="s">
        <v>2151</v>
      </c>
      <c r="F1171" s="10">
        <v>42036</v>
      </c>
      <c r="G1171" s="10">
        <v>44228</v>
      </c>
      <c r="H1171" s="11">
        <v>7</v>
      </c>
      <c r="I1171" s="20" t="s">
        <v>205</v>
      </c>
      <c r="J1171" s="11" t="s">
        <v>207</v>
      </c>
      <c r="K1171" s="11" t="s">
        <v>4827</v>
      </c>
      <c r="L1171" s="11">
        <v>2</v>
      </c>
    </row>
    <row r="1172" spans="1:12">
      <c r="A1172" s="11" t="s">
        <v>1956</v>
      </c>
      <c r="D1172" s="11" t="s">
        <v>206</v>
      </c>
      <c r="E1172" s="19" t="s">
        <v>2152</v>
      </c>
      <c r="F1172" s="10">
        <v>42036</v>
      </c>
      <c r="G1172" s="10">
        <v>44228</v>
      </c>
      <c r="H1172" s="11">
        <v>7</v>
      </c>
      <c r="I1172" s="20" t="s">
        <v>205</v>
      </c>
      <c r="J1172" s="11" t="s">
        <v>207</v>
      </c>
      <c r="K1172" s="11" t="s">
        <v>4827</v>
      </c>
      <c r="L1172" s="11">
        <v>2</v>
      </c>
    </row>
    <row r="1173" spans="1:12">
      <c r="A1173" s="11" t="s">
        <v>1957</v>
      </c>
      <c r="D1173" s="11" t="s">
        <v>206</v>
      </c>
      <c r="E1173" s="19" t="s">
        <v>2153</v>
      </c>
      <c r="F1173" s="10">
        <v>42036</v>
      </c>
      <c r="G1173" s="10">
        <v>44228</v>
      </c>
      <c r="H1173" s="11">
        <v>7</v>
      </c>
      <c r="I1173" s="20" t="s">
        <v>205</v>
      </c>
      <c r="J1173" s="11" t="s">
        <v>207</v>
      </c>
      <c r="K1173" s="11" t="s">
        <v>4827</v>
      </c>
      <c r="L1173" s="11">
        <v>2</v>
      </c>
    </row>
    <row r="1174" spans="1:12">
      <c r="A1174" s="11" t="s">
        <v>1958</v>
      </c>
      <c r="D1174" s="11" t="s">
        <v>206</v>
      </c>
      <c r="E1174" s="19" t="s">
        <v>2154</v>
      </c>
      <c r="F1174" s="10">
        <v>42036</v>
      </c>
      <c r="G1174" s="10">
        <v>44228</v>
      </c>
      <c r="H1174" s="11">
        <v>7</v>
      </c>
      <c r="I1174" s="20" t="s">
        <v>205</v>
      </c>
      <c r="J1174" s="11" t="s">
        <v>207</v>
      </c>
      <c r="K1174" s="11" t="s">
        <v>4827</v>
      </c>
      <c r="L1174" s="11">
        <v>2</v>
      </c>
    </row>
    <row r="1175" spans="1:12">
      <c r="A1175" s="11" t="s">
        <v>1959</v>
      </c>
      <c r="D1175" s="11" t="s">
        <v>206</v>
      </c>
      <c r="E1175" s="19" t="s">
        <v>2155</v>
      </c>
      <c r="F1175" s="10">
        <v>42036</v>
      </c>
      <c r="G1175" s="10">
        <v>44228</v>
      </c>
      <c r="H1175" s="11">
        <v>7</v>
      </c>
      <c r="I1175" s="20" t="s">
        <v>205</v>
      </c>
      <c r="J1175" s="11" t="s">
        <v>207</v>
      </c>
      <c r="K1175" s="11" t="s">
        <v>4827</v>
      </c>
      <c r="L1175" s="11">
        <v>2</v>
      </c>
    </row>
    <row r="1176" spans="1:12">
      <c r="A1176" s="11" t="s">
        <v>1960</v>
      </c>
      <c r="D1176" s="11" t="s">
        <v>206</v>
      </c>
      <c r="E1176" s="19" t="s">
        <v>2156</v>
      </c>
      <c r="F1176" s="10">
        <v>42036</v>
      </c>
      <c r="G1176" s="10">
        <v>44228</v>
      </c>
      <c r="H1176" s="11">
        <v>7</v>
      </c>
      <c r="I1176" s="20" t="s">
        <v>205</v>
      </c>
      <c r="J1176" s="11" t="s">
        <v>207</v>
      </c>
      <c r="K1176" s="11" t="s">
        <v>4827</v>
      </c>
      <c r="L1176" s="11">
        <v>2</v>
      </c>
    </row>
    <row r="1177" spans="1:12">
      <c r="A1177" s="11" t="s">
        <v>1961</v>
      </c>
      <c r="D1177" s="11" t="s">
        <v>206</v>
      </c>
      <c r="E1177" s="19" t="s">
        <v>2157</v>
      </c>
      <c r="F1177" s="10">
        <v>42036</v>
      </c>
      <c r="G1177" s="10">
        <v>44228</v>
      </c>
      <c r="H1177" s="11">
        <v>7</v>
      </c>
      <c r="I1177" s="20" t="s">
        <v>205</v>
      </c>
      <c r="J1177" s="11" t="s">
        <v>207</v>
      </c>
      <c r="K1177" s="11" t="s">
        <v>4827</v>
      </c>
      <c r="L1177" s="11">
        <v>2</v>
      </c>
    </row>
    <row r="1178" spans="1:12">
      <c r="A1178" s="11" t="s">
        <v>1962</v>
      </c>
      <c r="D1178" s="11" t="s">
        <v>206</v>
      </c>
      <c r="E1178" s="19" t="s">
        <v>2158</v>
      </c>
      <c r="F1178" s="10">
        <v>42036</v>
      </c>
      <c r="G1178" s="10">
        <v>44228</v>
      </c>
      <c r="H1178" s="11">
        <v>7</v>
      </c>
      <c r="I1178" s="20" t="s">
        <v>205</v>
      </c>
      <c r="J1178" s="11" t="s">
        <v>207</v>
      </c>
      <c r="K1178" s="11" t="s">
        <v>4827</v>
      </c>
      <c r="L1178" s="11">
        <v>2</v>
      </c>
    </row>
    <row r="1179" spans="1:12">
      <c r="A1179" s="11" t="s">
        <v>1963</v>
      </c>
      <c r="D1179" s="11" t="s">
        <v>206</v>
      </c>
      <c r="E1179" s="19" t="s">
        <v>2159</v>
      </c>
      <c r="F1179" s="10">
        <v>42036</v>
      </c>
      <c r="G1179" s="10">
        <v>44228</v>
      </c>
      <c r="H1179" s="11">
        <v>7</v>
      </c>
      <c r="I1179" s="20" t="s">
        <v>205</v>
      </c>
      <c r="J1179" s="11" t="s">
        <v>207</v>
      </c>
      <c r="K1179" s="11" t="s">
        <v>4827</v>
      </c>
      <c r="L1179" s="11">
        <v>2</v>
      </c>
    </row>
    <row r="1180" spans="1:12">
      <c r="A1180" s="11" t="s">
        <v>1964</v>
      </c>
      <c r="D1180" s="11" t="s">
        <v>206</v>
      </c>
      <c r="E1180" s="19" t="s">
        <v>2160</v>
      </c>
      <c r="F1180" s="10">
        <v>42036</v>
      </c>
      <c r="G1180" s="10">
        <v>44228</v>
      </c>
      <c r="H1180" s="11">
        <v>7</v>
      </c>
      <c r="I1180" s="20" t="s">
        <v>205</v>
      </c>
      <c r="J1180" s="11" t="s">
        <v>207</v>
      </c>
      <c r="K1180" s="11" t="s">
        <v>4827</v>
      </c>
      <c r="L1180" s="11">
        <v>2</v>
      </c>
    </row>
    <row r="1181" spans="1:12">
      <c r="A1181" s="11" t="s">
        <v>1965</v>
      </c>
      <c r="D1181" s="11" t="s">
        <v>206</v>
      </c>
      <c r="E1181" s="19" t="s">
        <v>2161</v>
      </c>
      <c r="F1181" s="10">
        <v>42036</v>
      </c>
      <c r="G1181" s="10">
        <v>44228</v>
      </c>
      <c r="H1181" s="11">
        <v>7</v>
      </c>
      <c r="I1181" s="20" t="s">
        <v>205</v>
      </c>
      <c r="J1181" s="11" t="s">
        <v>207</v>
      </c>
      <c r="K1181" s="11" t="s">
        <v>4827</v>
      </c>
      <c r="L1181" s="11">
        <v>2</v>
      </c>
    </row>
    <row r="1182" spans="1:12">
      <c r="A1182" s="11" t="s">
        <v>1966</v>
      </c>
      <c r="D1182" s="11" t="s">
        <v>206</v>
      </c>
      <c r="E1182" s="19" t="s">
        <v>2162</v>
      </c>
      <c r="F1182" s="10">
        <v>42036</v>
      </c>
      <c r="G1182" s="10">
        <v>44228</v>
      </c>
      <c r="H1182" s="11">
        <v>7</v>
      </c>
      <c r="I1182" s="20" t="s">
        <v>205</v>
      </c>
      <c r="J1182" s="11" t="s">
        <v>207</v>
      </c>
      <c r="K1182" s="11" t="s">
        <v>4827</v>
      </c>
      <c r="L1182" s="11">
        <v>2</v>
      </c>
    </row>
    <row r="1183" spans="1:12">
      <c r="A1183" s="11" t="s">
        <v>1967</v>
      </c>
      <c r="D1183" s="11" t="s">
        <v>206</v>
      </c>
      <c r="E1183" s="19" t="s">
        <v>2163</v>
      </c>
      <c r="F1183" s="10">
        <v>42036</v>
      </c>
      <c r="G1183" s="10">
        <v>44228</v>
      </c>
      <c r="H1183" s="11">
        <v>7</v>
      </c>
      <c r="I1183" s="20" t="s">
        <v>205</v>
      </c>
      <c r="J1183" s="11" t="s">
        <v>207</v>
      </c>
      <c r="K1183" s="11" t="s">
        <v>4827</v>
      </c>
      <c r="L1183" s="11">
        <v>2</v>
      </c>
    </row>
    <row r="1184" spans="1:12">
      <c r="A1184" s="11" t="s">
        <v>1968</v>
      </c>
      <c r="D1184" s="11" t="s">
        <v>206</v>
      </c>
      <c r="E1184" s="19" t="s">
        <v>2164</v>
      </c>
      <c r="F1184" s="10">
        <v>42036</v>
      </c>
      <c r="G1184" s="10">
        <v>44228</v>
      </c>
      <c r="H1184" s="11">
        <v>7</v>
      </c>
      <c r="I1184" s="20" t="s">
        <v>205</v>
      </c>
      <c r="J1184" s="11" t="s">
        <v>207</v>
      </c>
      <c r="K1184" s="11" t="s">
        <v>4827</v>
      </c>
      <c r="L1184" s="11">
        <v>2</v>
      </c>
    </row>
    <row r="1185" spans="1:12">
      <c r="A1185" s="11" t="s">
        <v>1969</v>
      </c>
      <c r="D1185" s="11" t="s">
        <v>206</v>
      </c>
      <c r="E1185" s="19" t="s">
        <v>2165</v>
      </c>
      <c r="F1185" s="10">
        <v>42036</v>
      </c>
      <c r="G1185" s="10">
        <v>44228</v>
      </c>
      <c r="H1185" s="11">
        <v>7</v>
      </c>
      <c r="I1185" s="20" t="s">
        <v>205</v>
      </c>
      <c r="J1185" s="11" t="s">
        <v>207</v>
      </c>
      <c r="K1185" s="11" t="s">
        <v>4827</v>
      </c>
      <c r="L1185" s="11">
        <v>2</v>
      </c>
    </row>
    <row r="1186" spans="1:12">
      <c r="A1186" s="11" t="s">
        <v>1970</v>
      </c>
      <c r="D1186" s="11" t="s">
        <v>206</v>
      </c>
      <c r="E1186" s="19" t="s">
        <v>2166</v>
      </c>
      <c r="F1186" s="10">
        <v>42036</v>
      </c>
      <c r="G1186" s="10">
        <v>44228</v>
      </c>
      <c r="H1186" s="11">
        <v>7</v>
      </c>
      <c r="I1186" s="20" t="s">
        <v>205</v>
      </c>
      <c r="J1186" s="11" t="s">
        <v>207</v>
      </c>
      <c r="K1186" s="11" t="s">
        <v>4827</v>
      </c>
      <c r="L1186" s="11">
        <v>2</v>
      </c>
    </row>
    <row r="1187" spans="1:12">
      <c r="A1187" s="11" t="s">
        <v>1971</v>
      </c>
      <c r="D1187" s="11" t="s">
        <v>206</v>
      </c>
      <c r="E1187" s="19" t="s">
        <v>2167</v>
      </c>
      <c r="F1187" s="10">
        <v>42036</v>
      </c>
      <c r="G1187" s="10">
        <v>44228</v>
      </c>
      <c r="H1187" s="11">
        <v>7</v>
      </c>
      <c r="I1187" s="20" t="s">
        <v>205</v>
      </c>
      <c r="J1187" s="11" t="s">
        <v>207</v>
      </c>
      <c r="K1187" s="11" t="s">
        <v>4827</v>
      </c>
      <c r="L1187" s="11">
        <v>2</v>
      </c>
    </row>
    <row r="1188" spans="1:12">
      <c r="A1188" s="11" t="s">
        <v>1972</v>
      </c>
      <c r="D1188" s="11" t="s">
        <v>206</v>
      </c>
      <c r="E1188" s="19" t="s">
        <v>2168</v>
      </c>
      <c r="F1188" s="10">
        <v>42036</v>
      </c>
      <c r="G1188" s="10">
        <v>44228</v>
      </c>
      <c r="H1188" s="11">
        <v>7</v>
      </c>
      <c r="I1188" s="20" t="s">
        <v>205</v>
      </c>
      <c r="J1188" s="11" t="s">
        <v>207</v>
      </c>
      <c r="K1188" s="11" t="s">
        <v>4827</v>
      </c>
      <c r="L1188" s="11">
        <v>2</v>
      </c>
    </row>
    <row r="1189" spans="1:12">
      <c r="A1189" s="11" t="s">
        <v>1973</v>
      </c>
      <c r="D1189" s="11" t="s">
        <v>206</v>
      </c>
      <c r="E1189" s="19" t="s">
        <v>2169</v>
      </c>
      <c r="F1189" s="10">
        <v>42036</v>
      </c>
      <c r="G1189" s="10">
        <v>44228</v>
      </c>
      <c r="H1189" s="11">
        <v>7</v>
      </c>
      <c r="I1189" s="20" t="s">
        <v>205</v>
      </c>
      <c r="J1189" s="11" t="s">
        <v>207</v>
      </c>
      <c r="K1189" s="11" t="s">
        <v>4827</v>
      </c>
      <c r="L1189" s="11">
        <v>2</v>
      </c>
    </row>
    <row r="1190" spans="1:12">
      <c r="A1190" s="11" t="s">
        <v>1974</v>
      </c>
      <c r="D1190" s="11" t="s">
        <v>206</v>
      </c>
      <c r="E1190" s="19" t="s">
        <v>2170</v>
      </c>
      <c r="F1190" s="10">
        <v>42036</v>
      </c>
      <c r="G1190" s="10">
        <v>44228</v>
      </c>
      <c r="H1190" s="11">
        <v>7</v>
      </c>
      <c r="I1190" s="20" t="s">
        <v>205</v>
      </c>
      <c r="J1190" s="11" t="s">
        <v>207</v>
      </c>
      <c r="K1190" s="11" t="s">
        <v>4827</v>
      </c>
      <c r="L1190" s="11">
        <v>2</v>
      </c>
    </row>
    <row r="1191" spans="1:12">
      <c r="A1191" s="11" t="s">
        <v>1975</v>
      </c>
      <c r="D1191" s="11" t="s">
        <v>206</v>
      </c>
      <c r="E1191" s="19" t="s">
        <v>2171</v>
      </c>
      <c r="F1191" s="10">
        <v>42036</v>
      </c>
      <c r="G1191" s="10">
        <v>44228</v>
      </c>
      <c r="H1191" s="11">
        <v>7</v>
      </c>
      <c r="I1191" s="20" t="s">
        <v>205</v>
      </c>
      <c r="J1191" s="11" t="s">
        <v>207</v>
      </c>
      <c r="K1191" s="11" t="s">
        <v>4827</v>
      </c>
      <c r="L1191" s="11">
        <v>2</v>
      </c>
    </row>
    <row r="1192" spans="1:12">
      <c r="A1192" s="11" t="s">
        <v>1976</v>
      </c>
      <c r="D1192" s="11" t="s">
        <v>206</v>
      </c>
      <c r="E1192" s="19" t="s">
        <v>2172</v>
      </c>
      <c r="F1192" s="10">
        <v>42036</v>
      </c>
      <c r="G1192" s="10">
        <v>44228</v>
      </c>
      <c r="H1192" s="11">
        <v>7</v>
      </c>
      <c r="I1192" s="20" t="s">
        <v>205</v>
      </c>
      <c r="J1192" s="11" t="s">
        <v>207</v>
      </c>
      <c r="K1192" s="11" t="s">
        <v>4827</v>
      </c>
      <c r="L1192" s="11">
        <v>2</v>
      </c>
    </row>
    <row r="1193" spans="1:12">
      <c r="A1193" s="11" t="s">
        <v>1977</v>
      </c>
      <c r="D1193" s="11" t="s">
        <v>206</v>
      </c>
      <c r="E1193" s="19" t="s">
        <v>2173</v>
      </c>
      <c r="F1193" s="10">
        <v>42036</v>
      </c>
      <c r="G1193" s="10">
        <v>44228</v>
      </c>
      <c r="H1193" s="11">
        <v>7</v>
      </c>
      <c r="I1193" s="20" t="s">
        <v>205</v>
      </c>
      <c r="J1193" s="11" t="s">
        <v>207</v>
      </c>
      <c r="K1193" s="11" t="s">
        <v>4827</v>
      </c>
      <c r="L1193" s="11">
        <v>2</v>
      </c>
    </row>
    <row r="1194" spans="1:12">
      <c r="A1194" s="11" t="s">
        <v>4970</v>
      </c>
      <c r="D1194" s="11" t="s">
        <v>206</v>
      </c>
      <c r="E1194" s="19" t="s">
        <v>2174</v>
      </c>
      <c r="F1194" s="10">
        <v>42036</v>
      </c>
      <c r="G1194" s="10">
        <v>44228</v>
      </c>
      <c r="H1194" s="11">
        <v>7</v>
      </c>
      <c r="I1194" s="20" t="s">
        <v>205</v>
      </c>
      <c r="J1194" s="11" t="s">
        <v>207</v>
      </c>
      <c r="K1194" s="11" t="s">
        <v>4827</v>
      </c>
      <c r="L1194" s="11">
        <v>2</v>
      </c>
    </row>
    <row r="1195" spans="1:12">
      <c r="A1195" s="11" t="s">
        <v>4971</v>
      </c>
      <c r="D1195" s="11" t="s">
        <v>206</v>
      </c>
      <c r="E1195" s="19" t="s">
        <v>2175</v>
      </c>
      <c r="F1195" s="10">
        <v>42036</v>
      </c>
      <c r="G1195" s="10">
        <v>44228</v>
      </c>
      <c r="H1195" s="11">
        <v>7</v>
      </c>
      <c r="I1195" s="20" t="s">
        <v>205</v>
      </c>
      <c r="J1195" s="11" t="s">
        <v>207</v>
      </c>
      <c r="K1195" s="11" t="s">
        <v>4827</v>
      </c>
      <c r="L1195" s="11">
        <v>2</v>
      </c>
    </row>
    <row r="1196" spans="1:12">
      <c r="A1196" s="11" t="s">
        <v>4972</v>
      </c>
      <c r="D1196" s="11" t="s">
        <v>206</v>
      </c>
      <c r="E1196" s="19" t="s">
        <v>2176</v>
      </c>
      <c r="F1196" s="10">
        <v>42036</v>
      </c>
      <c r="G1196" s="10">
        <v>44228</v>
      </c>
      <c r="H1196" s="11">
        <v>7</v>
      </c>
      <c r="I1196" s="20" t="s">
        <v>205</v>
      </c>
      <c r="J1196" s="11" t="s">
        <v>207</v>
      </c>
      <c r="K1196" s="11" t="s">
        <v>4827</v>
      </c>
      <c r="L1196" s="11">
        <v>2</v>
      </c>
    </row>
    <row r="1197" spans="1:12">
      <c r="A1197" s="11" t="s">
        <v>4973</v>
      </c>
      <c r="D1197" s="11" t="s">
        <v>206</v>
      </c>
      <c r="E1197" s="19" t="s">
        <v>2177</v>
      </c>
      <c r="F1197" s="10">
        <v>42036</v>
      </c>
      <c r="G1197" s="10">
        <v>44228</v>
      </c>
      <c r="H1197" s="11">
        <v>7</v>
      </c>
      <c r="I1197" s="20" t="s">
        <v>205</v>
      </c>
      <c r="J1197" s="11" t="s">
        <v>207</v>
      </c>
      <c r="K1197" s="11" t="s">
        <v>4827</v>
      </c>
      <c r="L1197" s="11">
        <v>2</v>
      </c>
    </row>
    <row r="1198" spans="1:12">
      <c r="A1198" s="11" t="s">
        <v>4974</v>
      </c>
      <c r="D1198" s="11" t="s">
        <v>206</v>
      </c>
      <c r="E1198" s="19" t="s">
        <v>2178</v>
      </c>
      <c r="F1198" s="10">
        <v>42036</v>
      </c>
      <c r="G1198" s="10">
        <v>44228</v>
      </c>
      <c r="H1198" s="11">
        <v>7</v>
      </c>
      <c r="I1198" s="20" t="s">
        <v>205</v>
      </c>
      <c r="J1198" s="11" t="s">
        <v>207</v>
      </c>
      <c r="K1198" s="11" t="s">
        <v>4827</v>
      </c>
      <c r="L1198" s="11">
        <v>2</v>
      </c>
    </row>
    <row r="1199" spans="1:12">
      <c r="A1199" s="11" t="s">
        <v>4975</v>
      </c>
      <c r="D1199" s="11" t="s">
        <v>206</v>
      </c>
      <c r="E1199" s="19" t="s">
        <v>2179</v>
      </c>
      <c r="F1199" s="10">
        <v>42036</v>
      </c>
      <c r="G1199" s="10">
        <v>44228</v>
      </c>
      <c r="H1199" s="11">
        <v>7</v>
      </c>
      <c r="I1199" s="20" t="s">
        <v>205</v>
      </c>
      <c r="J1199" s="11" t="s">
        <v>207</v>
      </c>
      <c r="K1199" s="11" t="s">
        <v>4827</v>
      </c>
      <c r="L1199" s="11">
        <v>2</v>
      </c>
    </row>
    <row r="1200" spans="1:12">
      <c r="A1200" s="11" t="s">
        <v>4976</v>
      </c>
      <c r="D1200" s="11" t="s">
        <v>206</v>
      </c>
      <c r="E1200" s="19" t="s">
        <v>2180</v>
      </c>
      <c r="F1200" s="10">
        <v>42036</v>
      </c>
      <c r="G1200" s="10">
        <v>44228</v>
      </c>
      <c r="H1200" s="11">
        <v>7</v>
      </c>
      <c r="I1200" s="20" t="s">
        <v>205</v>
      </c>
      <c r="J1200" s="11" t="s">
        <v>207</v>
      </c>
      <c r="K1200" s="11" t="s">
        <v>4827</v>
      </c>
      <c r="L1200" s="11">
        <v>2</v>
      </c>
    </row>
    <row r="1201" spans="1:12">
      <c r="A1201" s="11" t="s">
        <v>4977</v>
      </c>
      <c r="D1201" s="11" t="s">
        <v>206</v>
      </c>
      <c r="E1201" s="19" t="s">
        <v>2181</v>
      </c>
      <c r="F1201" s="10">
        <v>42036</v>
      </c>
      <c r="G1201" s="10">
        <v>44228</v>
      </c>
      <c r="H1201" s="11">
        <v>7</v>
      </c>
      <c r="I1201" s="20" t="s">
        <v>205</v>
      </c>
      <c r="J1201" s="11" t="s">
        <v>207</v>
      </c>
      <c r="K1201" s="11" t="s">
        <v>4827</v>
      </c>
      <c r="L1201" s="11">
        <v>2</v>
      </c>
    </row>
    <row r="1202" spans="1:12">
      <c r="A1202" s="11" t="s">
        <v>4978</v>
      </c>
      <c r="D1202" s="11" t="s">
        <v>206</v>
      </c>
      <c r="E1202" s="19" t="s">
        <v>2182</v>
      </c>
      <c r="F1202" s="10">
        <v>42036</v>
      </c>
      <c r="G1202" s="10">
        <v>44228</v>
      </c>
      <c r="H1202" s="11">
        <v>7</v>
      </c>
      <c r="I1202" s="20" t="s">
        <v>205</v>
      </c>
      <c r="J1202" s="11" t="s">
        <v>207</v>
      </c>
      <c r="K1202" s="11" t="s">
        <v>4827</v>
      </c>
      <c r="L1202" s="11">
        <v>2</v>
      </c>
    </row>
    <row r="1203" spans="1:12">
      <c r="A1203" s="11" t="s">
        <v>4979</v>
      </c>
      <c r="D1203" s="11" t="s">
        <v>206</v>
      </c>
      <c r="E1203" s="19" t="s">
        <v>2183</v>
      </c>
      <c r="F1203" s="10">
        <v>42036</v>
      </c>
      <c r="G1203" s="10">
        <v>44228</v>
      </c>
      <c r="H1203" s="11">
        <v>7</v>
      </c>
      <c r="I1203" s="20" t="s">
        <v>205</v>
      </c>
      <c r="J1203" s="11" t="s">
        <v>207</v>
      </c>
      <c r="K1203" s="11" t="s">
        <v>4827</v>
      </c>
      <c r="L1203" s="11">
        <v>2</v>
      </c>
    </row>
    <row r="1204" spans="1:12">
      <c r="A1204" s="11" t="s">
        <v>4980</v>
      </c>
      <c r="D1204" s="11" t="s">
        <v>206</v>
      </c>
      <c r="E1204" s="19" t="s">
        <v>2184</v>
      </c>
      <c r="F1204" s="10">
        <v>42036</v>
      </c>
      <c r="G1204" s="10">
        <v>44228</v>
      </c>
      <c r="H1204" s="11">
        <v>7</v>
      </c>
      <c r="I1204" s="20" t="s">
        <v>205</v>
      </c>
      <c r="J1204" s="11" t="s">
        <v>207</v>
      </c>
      <c r="K1204" s="11" t="s">
        <v>4827</v>
      </c>
      <c r="L1204" s="11">
        <v>2</v>
      </c>
    </row>
    <row r="1205" spans="1:12">
      <c r="A1205" s="11" t="s">
        <v>4981</v>
      </c>
      <c r="D1205" s="11" t="s">
        <v>206</v>
      </c>
      <c r="E1205" s="19" t="s">
        <v>2185</v>
      </c>
      <c r="F1205" s="10">
        <v>42036</v>
      </c>
      <c r="G1205" s="10">
        <v>44228</v>
      </c>
      <c r="H1205" s="11">
        <v>7</v>
      </c>
      <c r="I1205" s="20" t="s">
        <v>205</v>
      </c>
      <c r="J1205" s="11" t="s">
        <v>207</v>
      </c>
      <c r="K1205" s="11" t="s">
        <v>4827</v>
      </c>
      <c r="L1205" s="11">
        <v>2</v>
      </c>
    </row>
    <row r="1206" spans="1:12">
      <c r="A1206" s="11" t="s">
        <v>5078</v>
      </c>
      <c r="D1206" s="11" t="s">
        <v>206</v>
      </c>
      <c r="E1206" s="19" t="s">
        <v>2186</v>
      </c>
      <c r="F1206" s="10">
        <v>42036</v>
      </c>
      <c r="G1206" s="10">
        <v>44228</v>
      </c>
      <c r="H1206" s="11">
        <v>7</v>
      </c>
      <c r="I1206" s="20" t="s">
        <v>205</v>
      </c>
      <c r="J1206" s="11" t="s">
        <v>207</v>
      </c>
      <c r="K1206" s="11" t="s">
        <v>4827</v>
      </c>
      <c r="L1206" s="11">
        <v>2</v>
      </c>
    </row>
    <row r="1207" spans="1:12">
      <c r="A1207" s="11" t="s">
        <v>5079</v>
      </c>
      <c r="D1207" s="11" t="s">
        <v>206</v>
      </c>
      <c r="E1207" s="19" t="s">
        <v>2187</v>
      </c>
      <c r="F1207" s="10">
        <v>42036</v>
      </c>
      <c r="G1207" s="10">
        <v>44228</v>
      </c>
      <c r="H1207" s="11">
        <v>7</v>
      </c>
      <c r="I1207" s="20" t="s">
        <v>205</v>
      </c>
      <c r="J1207" s="11" t="s">
        <v>207</v>
      </c>
      <c r="K1207" s="11" t="s">
        <v>4827</v>
      </c>
      <c r="L1207" s="11">
        <v>2</v>
      </c>
    </row>
    <row r="1208" spans="1:12">
      <c r="A1208" s="11" t="s">
        <v>5080</v>
      </c>
      <c r="D1208" s="11" t="s">
        <v>206</v>
      </c>
      <c r="E1208" s="19" t="s">
        <v>2188</v>
      </c>
      <c r="F1208" s="10">
        <v>42036</v>
      </c>
      <c r="G1208" s="10">
        <v>44228</v>
      </c>
      <c r="H1208" s="11">
        <v>7</v>
      </c>
      <c r="I1208" s="20" t="s">
        <v>205</v>
      </c>
      <c r="J1208" s="11" t="s">
        <v>207</v>
      </c>
      <c r="K1208" s="11" t="s">
        <v>4827</v>
      </c>
      <c r="L1208" s="11">
        <v>2</v>
      </c>
    </row>
    <row r="1209" spans="1:12">
      <c r="A1209" s="11" t="s">
        <v>5081</v>
      </c>
      <c r="D1209" s="11" t="s">
        <v>206</v>
      </c>
      <c r="E1209" s="19" t="s">
        <v>2189</v>
      </c>
      <c r="F1209" s="10">
        <v>42036</v>
      </c>
      <c r="G1209" s="10">
        <v>44228</v>
      </c>
      <c r="H1209" s="11">
        <v>7</v>
      </c>
      <c r="I1209" s="20" t="s">
        <v>205</v>
      </c>
      <c r="J1209" s="11" t="s">
        <v>207</v>
      </c>
      <c r="K1209" s="11" t="s">
        <v>4827</v>
      </c>
      <c r="L1209" s="11">
        <v>2</v>
      </c>
    </row>
    <row r="1210" spans="1:12">
      <c r="A1210" s="11" t="s">
        <v>5082</v>
      </c>
      <c r="D1210" s="11" t="s">
        <v>206</v>
      </c>
      <c r="E1210" s="19" t="s">
        <v>2190</v>
      </c>
      <c r="F1210" s="10">
        <v>42036</v>
      </c>
      <c r="G1210" s="10">
        <v>44228</v>
      </c>
      <c r="H1210" s="11">
        <v>7</v>
      </c>
      <c r="I1210" s="20" t="s">
        <v>205</v>
      </c>
      <c r="J1210" s="11" t="s">
        <v>207</v>
      </c>
      <c r="K1210" s="11" t="s">
        <v>4827</v>
      </c>
      <c r="L1210" s="11">
        <v>2</v>
      </c>
    </row>
    <row r="1211" spans="1:12">
      <c r="A1211" s="11" t="s">
        <v>5083</v>
      </c>
      <c r="D1211" s="11" t="s">
        <v>206</v>
      </c>
      <c r="E1211" s="19" t="s">
        <v>2191</v>
      </c>
      <c r="F1211" s="10">
        <v>42036</v>
      </c>
      <c r="G1211" s="10">
        <v>44228</v>
      </c>
      <c r="H1211" s="11">
        <v>7</v>
      </c>
      <c r="I1211" s="20" t="s">
        <v>205</v>
      </c>
      <c r="J1211" s="11" t="s">
        <v>207</v>
      </c>
      <c r="K1211" s="11" t="s">
        <v>4827</v>
      </c>
      <c r="L1211" s="11">
        <v>2</v>
      </c>
    </row>
    <row r="1212" spans="1:12">
      <c r="A1212" s="11" t="s">
        <v>5084</v>
      </c>
      <c r="D1212" s="11" t="s">
        <v>206</v>
      </c>
      <c r="E1212" s="19" t="s">
        <v>2192</v>
      </c>
      <c r="F1212" s="10">
        <v>42036</v>
      </c>
      <c r="G1212" s="10">
        <v>44228</v>
      </c>
      <c r="H1212" s="11">
        <v>7</v>
      </c>
      <c r="I1212" s="20" t="s">
        <v>205</v>
      </c>
      <c r="J1212" s="11" t="s">
        <v>207</v>
      </c>
      <c r="K1212" s="11" t="s">
        <v>4827</v>
      </c>
      <c r="L1212" s="11">
        <v>2</v>
      </c>
    </row>
    <row r="1213" spans="1:12">
      <c r="A1213" s="11" t="s">
        <v>5085</v>
      </c>
      <c r="D1213" s="11" t="s">
        <v>206</v>
      </c>
      <c r="E1213" s="19" t="s">
        <v>2193</v>
      </c>
      <c r="F1213" s="10">
        <v>42036</v>
      </c>
      <c r="G1213" s="10">
        <v>44228</v>
      </c>
      <c r="H1213" s="11">
        <v>7</v>
      </c>
      <c r="I1213" s="20" t="s">
        <v>205</v>
      </c>
      <c r="J1213" s="11" t="s">
        <v>207</v>
      </c>
      <c r="K1213" s="11" t="s">
        <v>4827</v>
      </c>
      <c r="L1213" s="11">
        <v>2</v>
      </c>
    </row>
    <row r="1214" spans="1:12">
      <c r="A1214" s="11" t="s">
        <v>5086</v>
      </c>
      <c r="D1214" s="11" t="s">
        <v>206</v>
      </c>
      <c r="E1214" s="19" t="s">
        <v>2194</v>
      </c>
      <c r="F1214" s="10">
        <v>42036</v>
      </c>
      <c r="G1214" s="10">
        <v>44228</v>
      </c>
      <c r="H1214" s="11">
        <v>7</v>
      </c>
      <c r="I1214" s="20" t="s">
        <v>205</v>
      </c>
      <c r="J1214" s="11" t="s">
        <v>207</v>
      </c>
      <c r="K1214" s="11" t="s">
        <v>4827</v>
      </c>
      <c r="L1214" s="11">
        <v>2</v>
      </c>
    </row>
    <row r="1215" spans="1:12">
      <c r="A1215" s="11" t="s">
        <v>5087</v>
      </c>
      <c r="D1215" s="11" t="s">
        <v>206</v>
      </c>
      <c r="E1215" s="19" t="s">
        <v>2195</v>
      </c>
      <c r="F1215" s="10">
        <v>42036</v>
      </c>
      <c r="G1215" s="10">
        <v>44228</v>
      </c>
      <c r="H1215" s="11">
        <v>7</v>
      </c>
      <c r="I1215" s="20" t="s">
        <v>205</v>
      </c>
      <c r="J1215" s="11" t="s">
        <v>207</v>
      </c>
      <c r="K1215" s="11" t="s">
        <v>4827</v>
      </c>
      <c r="L1215" s="11">
        <v>2</v>
      </c>
    </row>
    <row r="1216" spans="1:12">
      <c r="A1216" s="11" t="s">
        <v>5088</v>
      </c>
      <c r="D1216" s="11" t="s">
        <v>206</v>
      </c>
      <c r="E1216" s="19" t="s">
        <v>2196</v>
      </c>
      <c r="F1216" s="10">
        <v>42036</v>
      </c>
      <c r="G1216" s="10">
        <v>44228</v>
      </c>
      <c r="H1216" s="11">
        <v>7</v>
      </c>
      <c r="I1216" s="20" t="s">
        <v>205</v>
      </c>
      <c r="J1216" s="11" t="s">
        <v>207</v>
      </c>
      <c r="K1216" s="11" t="s">
        <v>4827</v>
      </c>
      <c r="L1216" s="11">
        <v>2</v>
      </c>
    </row>
    <row r="1217" spans="1:12">
      <c r="A1217" s="11" t="s">
        <v>5089</v>
      </c>
      <c r="D1217" s="11" t="s">
        <v>206</v>
      </c>
      <c r="E1217" s="19" t="s">
        <v>2197</v>
      </c>
      <c r="F1217" s="10">
        <v>42036</v>
      </c>
      <c r="G1217" s="10">
        <v>44228</v>
      </c>
      <c r="H1217" s="11">
        <v>7</v>
      </c>
      <c r="I1217" s="20" t="s">
        <v>205</v>
      </c>
      <c r="J1217" s="11" t="s">
        <v>207</v>
      </c>
      <c r="K1217" s="11" t="s">
        <v>4827</v>
      </c>
      <c r="L1217" s="11">
        <v>2</v>
      </c>
    </row>
    <row r="1218" spans="1:12">
      <c r="A1218" s="11" t="s">
        <v>5162</v>
      </c>
      <c r="D1218" s="11" t="s">
        <v>206</v>
      </c>
      <c r="E1218" s="19" t="s">
        <v>2198</v>
      </c>
      <c r="F1218" s="10">
        <v>42036</v>
      </c>
      <c r="G1218" s="10">
        <v>44228</v>
      </c>
      <c r="H1218" s="11">
        <v>7</v>
      </c>
      <c r="I1218" s="20" t="s">
        <v>205</v>
      </c>
      <c r="J1218" s="11" t="s">
        <v>207</v>
      </c>
      <c r="K1218" s="11" t="s">
        <v>4827</v>
      </c>
      <c r="L1218" s="11">
        <v>2</v>
      </c>
    </row>
    <row r="1219" spans="1:12">
      <c r="A1219" s="11" t="s">
        <v>5163</v>
      </c>
      <c r="D1219" s="11" t="s">
        <v>206</v>
      </c>
      <c r="E1219" s="19" t="s">
        <v>2199</v>
      </c>
      <c r="F1219" s="10">
        <v>42036</v>
      </c>
      <c r="G1219" s="10">
        <v>44228</v>
      </c>
      <c r="H1219" s="11">
        <v>7</v>
      </c>
      <c r="I1219" s="20" t="s">
        <v>205</v>
      </c>
      <c r="J1219" s="11" t="s">
        <v>207</v>
      </c>
      <c r="K1219" s="11" t="s">
        <v>4827</v>
      </c>
      <c r="L1219" s="11">
        <v>2</v>
      </c>
    </row>
    <row r="1220" spans="1:12">
      <c r="A1220" s="11" t="s">
        <v>5164</v>
      </c>
      <c r="D1220" s="11" t="s">
        <v>206</v>
      </c>
      <c r="E1220" s="19" t="s">
        <v>2200</v>
      </c>
      <c r="F1220" s="10">
        <v>42036</v>
      </c>
      <c r="G1220" s="10">
        <v>44228</v>
      </c>
      <c r="H1220" s="11">
        <v>7</v>
      </c>
      <c r="I1220" s="20" t="s">
        <v>205</v>
      </c>
      <c r="J1220" s="11" t="s">
        <v>207</v>
      </c>
      <c r="K1220" s="11" t="s">
        <v>4827</v>
      </c>
      <c r="L1220" s="11">
        <v>2</v>
      </c>
    </row>
    <row r="1221" spans="1:12">
      <c r="A1221" s="11" t="s">
        <v>5165</v>
      </c>
      <c r="D1221" s="11" t="s">
        <v>206</v>
      </c>
      <c r="E1221" s="19" t="s">
        <v>2201</v>
      </c>
      <c r="F1221" s="10">
        <v>42036</v>
      </c>
      <c r="G1221" s="10">
        <v>44228</v>
      </c>
      <c r="H1221" s="11">
        <v>7</v>
      </c>
      <c r="I1221" s="20" t="s">
        <v>205</v>
      </c>
      <c r="J1221" s="11" t="s">
        <v>207</v>
      </c>
      <c r="K1221" s="11" t="s">
        <v>4827</v>
      </c>
      <c r="L1221" s="11">
        <v>2</v>
      </c>
    </row>
    <row r="1222" spans="1:12">
      <c r="A1222" s="11" t="s">
        <v>5166</v>
      </c>
      <c r="D1222" s="11" t="s">
        <v>206</v>
      </c>
      <c r="E1222" s="19" t="s">
        <v>2202</v>
      </c>
      <c r="F1222" s="10">
        <v>42036</v>
      </c>
      <c r="G1222" s="10">
        <v>44228</v>
      </c>
      <c r="H1222" s="11">
        <v>7</v>
      </c>
      <c r="I1222" s="20" t="s">
        <v>205</v>
      </c>
      <c r="J1222" s="11" t="s">
        <v>207</v>
      </c>
      <c r="K1222" s="11" t="s">
        <v>4827</v>
      </c>
      <c r="L1222" s="11">
        <v>2</v>
      </c>
    </row>
    <row r="1223" spans="1:12">
      <c r="A1223" s="11" t="s">
        <v>5167</v>
      </c>
      <c r="D1223" s="11" t="s">
        <v>206</v>
      </c>
      <c r="E1223" s="19" t="s">
        <v>2203</v>
      </c>
      <c r="F1223" s="10">
        <v>42036</v>
      </c>
      <c r="G1223" s="10">
        <v>44228</v>
      </c>
      <c r="H1223" s="11">
        <v>7</v>
      </c>
      <c r="I1223" s="20" t="s">
        <v>205</v>
      </c>
      <c r="J1223" s="11" t="s">
        <v>207</v>
      </c>
      <c r="K1223" s="11" t="s">
        <v>4827</v>
      </c>
      <c r="L1223" s="11">
        <v>2</v>
      </c>
    </row>
    <row r="1224" spans="1:12">
      <c r="A1224" s="11" t="s">
        <v>5240</v>
      </c>
      <c r="D1224" s="11" t="s">
        <v>206</v>
      </c>
      <c r="E1224" s="19" t="s">
        <v>2204</v>
      </c>
      <c r="F1224" s="10">
        <v>42036</v>
      </c>
      <c r="G1224" s="10">
        <v>44228</v>
      </c>
      <c r="H1224" s="11">
        <v>7</v>
      </c>
      <c r="I1224" s="20" t="s">
        <v>205</v>
      </c>
      <c r="J1224" s="11" t="s">
        <v>207</v>
      </c>
      <c r="K1224" s="11" t="s">
        <v>4827</v>
      </c>
      <c r="L1224" s="11">
        <v>2</v>
      </c>
    </row>
    <row r="1225" spans="1:12">
      <c r="A1225" s="11" t="s">
        <v>5241</v>
      </c>
      <c r="D1225" s="11" t="s">
        <v>206</v>
      </c>
      <c r="E1225" s="19" t="s">
        <v>2205</v>
      </c>
      <c r="F1225" s="10">
        <v>42036</v>
      </c>
      <c r="G1225" s="10">
        <v>44228</v>
      </c>
      <c r="H1225" s="11">
        <v>7</v>
      </c>
      <c r="I1225" s="20" t="s">
        <v>205</v>
      </c>
      <c r="J1225" s="11" t="s">
        <v>207</v>
      </c>
      <c r="K1225" s="11" t="s">
        <v>4827</v>
      </c>
      <c r="L1225" s="11">
        <v>2</v>
      </c>
    </row>
    <row r="1226" spans="1:12">
      <c r="A1226" s="11" t="s">
        <v>5242</v>
      </c>
      <c r="D1226" s="11" t="s">
        <v>206</v>
      </c>
      <c r="E1226" s="19" t="s">
        <v>2206</v>
      </c>
      <c r="F1226" s="10">
        <v>42036</v>
      </c>
      <c r="G1226" s="10">
        <v>44228</v>
      </c>
      <c r="H1226" s="11">
        <v>7</v>
      </c>
      <c r="I1226" s="20" t="s">
        <v>205</v>
      </c>
      <c r="J1226" s="11" t="s">
        <v>207</v>
      </c>
      <c r="K1226" s="11" t="s">
        <v>4827</v>
      </c>
      <c r="L1226" s="11">
        <v>2</v>
      </c>
    </row>
    <row r="1227" spans="1:12">
      <c r="A1227" s="11" t="s">
        <v>5243</v>
      </c>
      <c r="D1227" s="11" t="s">
        <v>206</v>
      </c>
      <c r="E1227" s="19" t="s">
        <v>2207</v>
      </c>
      <c r="F1227" s="10">
        <v>42036</v>
      </c>
      <c r="G1227" s="10">
        <v>44228</v>
      </c>
      <c r="H1227" s="11">
        <v>7</v>
      </c>
      <c r="I1227" s="20" t="s">
        <v>205</v>
      </c>
      <c r="J1227" s="11" t="s">
        <v>207</v>
      </c>
      <c r="K1227" s="11" t="s">
        <v>4827</v>
      </c>
      <c r="L1227" s="11">
        <v>2</v>
      </c>
    </row>
    <row r="1228" spans="1:12">
      <c r="A1228" s="11" t="s">
        <v>5244</v>
      </c>
      <c r="D1228" s="11" t="s">
        <v>206</v>
      </c>
      <c r="E1228" s="19" t="s">
        <v>2208</v>
      </c>
      <c r="F1228" s="10">
        <v>42036</v>
      </c>
      <c r="G1228" s="10">
        <v>44228</v>
      </c>
      <c r="H1228" s="11">
        <v>7</v>
      </c>
      <c r="I1228" s="20" t="s">
        <v>205</v>
      </c>
      <c r="J1228" s="11" t="s">
        <v>207</v>
      </c>
      <c r="K1228" s="11" t="s">
        <v>4827</v>
      </c>
      <c r="L1228" s="11">
        <v>2</v>
      </c>
    </row>
    <row r="1229" spans="1:12">
      <c r="A1229" s="11" t="s">
        <v>5245</v>
      </c>
      <c r="D1229" s="11" t="s">
        <v>206</v>
      </c>
      <c r="E1229" s="19" t="s">
        <v>2209</v>
      </c>
      <c r="F1229" s="10">
        <v>42036</v>
      </c>
      <c r="G1229" s="10">
        <v>44228</v>
      </c>
      <c r="H1229" s="11">
        <v>7</v>
      </c>
      <c r="I1229" s="20" t="s">
        <v>205</v>
      </c>
      <c r="J1229" s="11" t="s">
        <v>207</v>
      </c>
      <c r="K1229" s="11" t="s">
        <v>4827</v>
      </c>
      <c r="L1229" s="11">
        <v>2</v>
      </c>
    </row>
    <row r="1230" spans="1:12">
      <c r="A1230" s="11" t="s">
        <v>5246</v>
      </c>
      <c r="D1230" s="11" t="s">
        <v>206</v>
      </c>
      <c r="E1230" s="19" t="s">
        <v>2210</v>
      </c>
      <c r="F1230" s="10">
        <v>42036</v>
      </c>
      <c r="G1230" s="10">
        <v>44228</v>
      </c>
      <c r="H1230" s="11">
        <v>7</v>
      </c>
      <c r="I1230" s="20" t="s">
        <v>205</v>
      </c>
      <c r="J1230" s="11" t="s">
        <v>207</v>
      </c>
      <c r="K1230" s="11" t="s">
        <v>4827</v>
      </c>
      <c r="L1230" s="11">
        <v>2</v>
      </c>
    </row>
    <row r="1231" spans="1:12">
      <c r="A1231" s="11" t="s">
        <v>5247</v>
      </c>
      <c r="D1231" s="11" t="s">
        <v>206</v>
      </c>
      <c r="E1231" s="19" t="s">
        <v>2211</v>
      </c>
      <c r="F1231" s="10">
        <v>42036</v>
      </c>
      <c r="G1231" s="10">
        <v>44228</v>
      </c>
      <c r="H1231" s="11">
        <v>7</v>
      </c>
      <c r="I1231" s="20" t="s">
        <v>205</v>
      </c>
      <c r="J1231" s="11" t="s">
        <v>207</v>
      </c>
      <c r="K1231" s="11" t="s">
        <v>4827</v>
      </c>
      <c r="L1231" s="11">
        <v>2</v>
      </c>
    </row>
    <row r="1232" spans="1:12">
      <c r="A1232" s="11" t="s">
        <v>5248</v>
      </c>
      <c r="D1232" s="11" t="s">
        <v>206</v>
      </c>
      <c r="E1232" s="19" t="s">
        <v>2212</v>
      </c>
      <c r="F1232" s="10">
        <v>42036</v>
      </c>
      <c r="G1232" s="10">
        <v>44228</v>
      </c>
      <c r="H1232" s="11">
        <v>7</v>
      </c>
      <c r="I1232" s="20" t="s">
        <v>205</v>
      </c>
      <c r="J1232" s="11" t="s">
        <v>207</v>
      </c>
      <c r="K1232" s="11" t="s">
        <v>4827</v>
      </c>
      <c r="L1232" s="11">
        <v>2</v>
      </c>
    </row>
    <row r="1233" spans="1:12">
      <c r="A1233" s="11" t="s">
        <v>5249</v>
      </c>
      <c r="D1233" s="11" t="s">
        <v>206</v>
      </c>
      <c r="E1233" s="19" t="s">
        <v>2213</v>
      </c>
      <c r="F1233" s="10">
        <v>42036</v>
      </c>
      <c r="G1233" s="10">
        <v>44228</v>
      </c>
      <c r="H1233" s="11">
        <v>7</v>
      </c>
      <c r="I1233" s="20" t="s">
        <v>205</v>
      </c>
      <c r="J1233" s="11" t="s">
        <v>207</v>
      </c>
      <c r="K1233" s="11" t="s">
        <v>4827</v>
      </c>
      <c r="L1233" s="11">
        <v>2</v>
      </c>
    </row>
    <row r="1234" spans="1:12">
      <c r="A1234" s="11" t="s">
        <v>5250</v>
      </c>
      <c r="D1234" s="11" t="s">
        <v>206</v>
      </c>
      <c r="E1234" s="19" t="s">
        <v>2214</v>
      </c>
      <c r="F1234" s="10">
        <v>42036</v>
      </c>
      <c r="G1234" s="10">
        <v>44228</v>
      </c>
      <c r="H1234" s="11">
        <v>7</v>
      </c>
      <c r="I1234" s="20" t="s">
        <v>205</v>
      </c>
      <c r="J1234" s="11" t="s">
        <v>207</v>
      </c>
      <c r="K1234" s="11" t="s">
        <v>4827</v>
      </c>
      <c r="L1234" s="11">
        <v>2</v>
      </c>
    </row>
    <row r="1235" spans="1:12">
      <c r="A1235" s="11" t="s">
        <v>5251</v>
      </c>
      <c r="D1235" s="11" t="s">
        <v>206</v>
      </c>
      <c r="E1235" s="19" t="s">
        <v>2215</v>
      </c>
      <c r="F1235" s="10">
        <v>42036</v>
      </c>
      <c r="G1235" s="10">
        <v>44228</v>
      </c>
      <c r="H1235" s="11">
        <v>7</v>
      </c>
      <c r="I1235" s="20" t="s">
        <v>205</v>
      </c>
      <c r="J1235" s="11" t="s">
        <v>207</v>
      </c>
      <c r="K1235" s="11" t="s">
        <v>4827</v>
      </c>
      <c r="L1235" s="11">
        <v>2</v>
      </c>
    </row>
    <row r="1236" spans="1:12">
      <c r="A1236" s="11" t="s">
        <v>5324</v>
      </c>
      <c r="D1236" s="11" t="s">
        <v>206</v>
      </c>
      <c r="E1236" s="19" t="s">
        <v>2216</v>
      </c>
      <c r="F1236" s="10">
        <v>42036</v>
      </c>
      <c r="G1236" s="10">
        <v>44228</v>
      </c>
      <c r="H1236" s="11">
        <v>7</v>
      </c>
      <c r="I1236" s="20" t="s">
        <v>205</v>
      </c>
      <c r="J1236" s="11" t="s">
        <v>207</v>
      </c>
      <c r="K1236" s="11" t="s">
        <v>4827</v>
      </c>
      <c r="L1236" s="11">
        <v>2</v>
      </c>
    </row>
    <row r="1237" spans="1:12">
      <c r="A1237" s="11" t="s">
        <v>5325</v>
      </c>
      <c r="D1237" s="11" t="s">
        <v>206</v>
      </c>
      <c r="E1237" s="19" t="s">
        <v>2217</v>
      </c>
      <c r="F1237" s="10">
        <v>42036</v>
      </c>
      <c r="G1237" s="10">
        <v>44228</v>
      </c>
      <c r="H1237" s="11">
        <v>7</v>
      </c>
      <c r="I1237" s="20" t="s">
        <v>205</v>
      </c>
      <c r="J1237" s="11" t="s">
        <v>207</v>
      </c>
      <c r="K1237" s="11" t="s">
        <v>4827</v>
      </c>
      <c r="L1237" s="11">
        <v>2</v>
      </c>
    </row>
    <row r="1238" spans="1:12">
      <c r="A1238" s="11" t="s">
        <v>5326</v>
      </c>
      <c r="D1238" s="11" t="s">
        <v>206</v>
      </c>
      <c r="E1238" s="19" t="s">
        <v>2218</v>
      </c>
      <c r="F1238" s="10">
        <v>42036</v>
      </c>
      <c r="G1238" s="10">
        <v>44228</v>
      </c>
      <c r="H1238" s="11">
        <v>7</v>
      </c>
      <c r="I1238" s="20" t="s">
        <v>205</v>
      </c>
      <c r="J1238" s="11" t="s">
        <v>207</v>
      </c>
      <c r="K1238" s="11" t="s">
        <v>4827</v>
      </c>
      <c r="L1238" s="11">
        <v>2</v>
      </c>
    </row>
    <row r="1239" spans="1:12">
      <c r="A1239" s="11" t="s">
        <v>5327</v>
      </c>
      <c r="D1239" s="11" t="s">
        <v>206</v>
      </c>
      <c r="E1239" s="19" t="s">
        <v>2219</v>
      </c>
      <c r="F1239" s="10">
        <v>42036</v>
      </c>
      <c r="G1239" s="10">
        <v>44228</v>
      </c>
      <c r="H1239" s="11">
        <v>7</v>
      </c>
      <c r="I1239" s="20" t="s">
        <v>205</v>
      </c>
      <c r="J1239" s="11" t="s">
        <v>207</v>
      </c>
      <c r="K1239" s="11" t="s">
        <v>4827</v>
      </c>
      <c r="L1239" s="11">
        <v>2</v>
      </c>
    </row>
    <row r="1240" spans="1:12">
      <c r="A1240" s="11" t="s">
        <v>5328</v>
      </c>
      <c r="D1240" s="11" t="s">
        <v>206</v>
      </c>
      <c r="E1240" s="19" t="s">
        <v>2220</v>
      </c>
      <c r="F1240" s="10">
        <v>42036</v>
      </c>
      <c r="G1240" s="10">
        <v>44228</v>
      </c>
      <c r="H1240" s="11">
        <v>7</v>
      </c>
      <c r="I1240" s="20" t="s">
        <v>205</v>
      </c>
      <c r="J1240" s="11" t="s">
        <v>207</v>
      </c>
      <c r="K1240" s="11" t="s">
        <v>4827</v>
      </c>
      <c r="L1240" s="11">
        <v>2</v>
      </c>
    </row>
    <row r="1241" spans="1:12">
      <c r="A1241" s="11" t="s">
        <v>5329</v>
      </c>
      <c r="D1241" s="11" t="s">
        <v>206</v>
      </c>
      <c r="E1241" s="19" t="s">
        <v>2221</v>
      </c>
      <c r="F1241" s="10">
        <v>42036</v>
      </c>
      <c r="G1241" s="10">
        <v>44228</v>
      </c>
      <c r="H1241" s="11">
        <v>7</v>
      </c>
      <c r="I1241" s="20" t="s">
        <v>205</v>
      </c>
      <c r="J1241" s="11" t="s">
        <v>207</v>
      </c>
      <c r="K1241" s="11" t="s">
        <v>4827</v>
      </c>
      <c r="L1241" s="11">
        <v>2</v>
      </c>
    </row>
    <row r="1242" spans="1:12">
      <c r="A1242" s="11" t="s">
        <v>5378</v>
      </c>
      <c r="D1242" s="11" t="s">
        <v>206</v>
      </c>
      <c r="E1242" s="19" t="s">
        <v>2222</v>
      </c>
      <c r="F1242" s="10">
        <v>42036</v>
      </c>
      <c r="G1242" s="10">
        <v>44228</v>
      </c>
      <c r="H1242" s="11">
        <v>7</v>
      </c>
      <c r="I1242" s="20" t="s">
        <v>205</v>
      </c>
      <c r="J1242" s="11" t="s">
        <v>207</v>
      </c>
      <c r="K1242" s="11" t="s">
        <v>4827</v>
      </c>
      <c r="L1242" s="11">
        <v>2</v>
      </c>
    </row>
    <row r="1243" spans="1:12">
      <c r="A1243" s="11" t="s">
        <v>5379</v>
      </c>
      <c r="D1243" s="11" t="s">
        <v>206</v>
      </c>
      <c r="E1243" s="19" t="s">
        <v>2223</v>
      </c>
      <c r="F1243" s="10">
        <v>42036</v>
      </c>
      <c r="G1243" s="10">
        <v>44228</v>
      </c>
      <c r="H1243" s="11">
        <v>7</v>
      </c>
      <c r="I1243" s="20" t="s">
        <v>205</v>
      </c>
      <c r="J1243" s="11" t="s">
        <v>207</v>
      </c>
      <c r="K1243" s="11" t="s">
        <v>4827</v>
      </c>
      <c r="L1243" s="11">
        <v>2</v>
      </c>
    </row>
    <row r="1244" spans="1:12">
      <c r="A1244" s="11" t="s">
        <v>5380</v>
      </c>
      <c r="D1244" s="11" t="s">
        <v>206</v>
      </c>
      <c r="E1244" s="19" t="s">
        <v>2224</v>
      </c>
      <c r="F1244" s="10">
        <v>42036</v>
      </c>
      <c r="G1244" s="10">
        <v>44228</v>
      </c>
      <c r="H1244" s="11">
        <v>7</v>
      </c>
      <c r="I1244" s="20" t="s">
        <v>205</v>
      </c>
      <c r="J1244" s="11" t="s">
        <v>207</v>
      </c>
      <c r="K1244" s="11" t="s">
        <v>4827</v>
      </c>
      <c r="L1244" s="11">
        <v>2</v>
      </c>
    </row>
    <row r="1245" spans="1:12">
      <c r="A1245" s="11" t="s">
        <v>5381</v>
      </c>
      <c r="D1245" s="11" t="s">
        <v>206</v>
      </c>
      <c r="E1245" s="19" t="s">
        <v>2225</v>
      </c>
      <c r="F1245" s="10">
        <v>42036</v>
      </c>
      <c r="G1245" s="10">
        <v>44228</v>
      </c>
      <c r="H1245" s="11">
        <v>7</v>
      </c>
      <c r="I1245" s="20" t="s">
        <v>205</v>
      </c>
      <c r="J1245" s="11" t="s">
        <v>207</v>
      </c>
      <c r="K1245" s="11" t="s">
        <v>4827</v>
      </c>
      <c r="L1245" s="11">
        <v>2</v>
      </c>
    </row>
    <row r="1246" spans="1:12">
      <c r="A1246" s="11" t="s">
        <v>5382</v>
      </c>
      <c r="D1246" s="11" t="s">
        <v>206</v>
      </c>
      <c r="E1246" s="19" t="s">
        <v>2226</v>
      </c>
      <c r="F1246" s="10">
        <v>42036</v>
      </c>
      <c r="G1246" s="10">
        <v>44228</v>
      </c>
      <c r="H1246" s="11">
        <v>7</v>
      </c>
      <c r="I1246" s="20" t="s">
        <v>205</v>
      </c>
      <c r="J1246" s="11" t="s">
        <v>207</v>
      </c>
      <c r="K1246" s="11" t="s">
        <v>4827</v>
      </c>
      <c r="L1246" s="11">
        <v>2</v>
      </c>
    </row>
    <row r="1247" spans="1:12">
      <c r="A1247" s="11" t="s">
        <v>5383</v>
      </c>
      <c r="D1247" s="11" t="s">
        <v>206</v>
      </c>
      <c r="E1247" s="19" t="s">
        <v>2227</v>
      </c>
      <c r="F1247" s="10">
        <v>42036</v>
      </c>
      <c r="G1247" s="10">
        <v>44228</v>
      </c>
      <c r="H1247" s="11">
        <v>7</v>
      </c>
      <c r="I1247" s="20" t="s">
        <v>205</v>
      </c>
      <c r="J1247" s="11" t="s">
        <v>207</v>
      </c>
      <c r="K1247" s="11" t="s">
        <v>4827</v>
      </c>
      <c r="L1247" s="11">
        <v>2</v>
      </c>
    </row>
    <row r="1248" spans="1:12">
      <c r="A1248" s="11" t="s">
        <v>1978</v>
      </c>
      <c r="D1248" s="11" t="s">
        <v>206</v>
      </c>
      <c r="E1248" s="19" t="s">
        <v>2228</v>
      </c>
      <c r="F1248" s="10">
        <v>42036</v>
      </c>
      <c r="G1248" s="10">
        <v>44228</v>
      </c>
      <c r="H1248" s="11">
        <v>7</v>
      </c>
      <c r="I1248" s="20" t="s">
        <v>205</v>
      </c>
      <c r="J1248" s="11" t="s">
        <v>207</v>
      </c>
      <c r="K1248" s="11" t="s">
        <v>4827</v>
      </c>
      <c r="L1248" s="11">
        <v>2</v>
      </c>
    </row>
    <row r="1249" spans="1:12">
      <c r="A1249" s="11" t="s">
        <v>1979</v>
      </c>
      <c r="D1249" s="11" t="s">
        <v>206</v>
      </c>
      <c r="E1249" s="19" t="s">
        <v>2229</v>
      </c>
      <c r="F1249" s="10">
        <v>42036</v>
      </c>
      <c r="G1249" s="10">
        <v>44228</v>
      </c>
      <c r="H1249" s="11">
        <v>7</v>
      </c>
      <c r="I1249" s="20" t="s">
        <v>205</v>
      </c>
      <c r="J1249" s="11" t="s">
        <v>207</v>
      </c>
      <c r="K1249" s="11" t="s">
        <v>4827</v>
      </c>
      <c r="L1249" s="11">
        <v>2</v>
      </c>
    </row>
    <row r="1250" spans="1:12">
      <c r="A1250" s="11" t="s">
        <v>1980</v>
      </c>
      <c r="D1250" s="11" t="s">
        <v>206</v>
      </c>
      <c r="E1250" s="19" t="s">
        <v>2230</v>
      </c>
      <c r="F1250" s="10">
        <v>42036</v>
      </c>
      <c r="G1250" s="10">
        <v>44228</v>
      </c>
      <c r="H1250" s="11">
        <v>7</v>
      </c>
      <c r="I1250" s="20" t="s">
        <v>205</v>
      </c>
      <c r="J1250" s="11" t="s">
        <v>207</v>
      </c>
      <c r="K1250" s="11" t="s">
        <v>4827</v>
      </c>
      <c r="L1250" s="11">
        <v>2</v>
      </c>
    </row>
    <row r="1251" spans="1:12">
      <c r="A1251" s="11" t="s">
        <v>1981</v>
      </c>
      <c r="D1251" s="11" t="s">
        <v>206</v>
      </c>
      <c r="E1251" s="19" t="s">
        <v>2231</v>
      </c>
      <c r="F1251" s="10">
        <v>42036</v>
      </c>
      <c r="G1251" s="10">
        <v>44228</v>
      </c>
      <c r="H1251" s="11">
        <v>7</v>
      </c>
      <c r="I1251" s="20" t="s">
        <v>205</v>
      </c>
      <c r="J1251" s="11" t="s">
        <v>207</v>
      </c>
      <c r="K1251" s="11" t="s">
        <v>4827</v>
      </c>
      <c r="L1251" s="11">
        <v>2</v>
      </c>
    </row>
    <row r="1252" spans="1:12">
      <c r="A1252" s="11" t="s">
        <v>1982</v>
      </c>
      <c r="D1252" s="11" t="s">
        <v>206</v>
      </c>
      <c r="E1252" s="19" t="s">
        <v>2232</v>
      </c>
      <c r="F1252" s="10">
        <v>42036</v>
      </c>
      <c r="G1252" s="10">
        <v>44228</v>
      </c>
      <c r="H1252" s="11">
        <v>7</v>
      </c>
      <c r="I1252" s="20" t="s">
        <v>205</v>
      </c>
      <c r="J1252" s="11" t="s">
        <v>207</v>
      </c>
      <c r="K1252" s="11" t="s">
        <v>4827</v>
      </c>
      <c r="L1252" s="11">
        <v>2</v>
      </c>
    </row>
    <row r="1253" spans="1:12">
      <c r="A1253" s="11" t="s">
        <v>1983</v>
      </c>
      <c r="D1253" s="11" t="s">
        <v>206</v>
      </c>
      <c r="E1253" s="19" t="s">
        <v>2233</v>
      </c>
      <c r="F1253" s="10">
        <v>42036</v>
      </c>
      <c r="G1253" s="10">
        <v>44228</v>
      </c>
      <c r="H1253" s="11">
        <v>7</v>
      </c>
      <c r="I1253" s="20" t="s">
        <v>205</v>
      </c>
      <c r="J1253" s="11" t="s">
        <v>207</v>
      </c>
      <c r="K1253" s="11" t="s">
        <v>4827</v>
      </c>
      <c r="L1253" s="11">
        <v>2</v>
      </c>
    </row>
    <row r="1254" spans="1:12">
      <c r="A1254" s="11" t="s">
        <v>1984</v>
      </c>
      <c r="D1254" s="11" t="s">
        <v>206</v>
      </c>
      <c r="E1254" s="19" t="s">
        <v>2234</v>
      </c>
      <c r="F1254" s="10">
        <v>42036</v>
      </c>
      <c r="G1254" s="10">
        <v>44228</v>
      </c>
      <c r="H1254" s="11">
        <v>7</v>
      </c>
      <c r="I1254" s="20" t="s">
        <v>205</v>
      </c>
      <c r="J1254" s="11" t="s">
        <v>207</v>
      </c>
      <c r="K1254" s="11" t="s">
        <v>4827</v>
      </c>
      <c r="L1254" s="11">
        <v>2</v>
      </c>
    </row>
    <row r="1255" spans="1:12">
      <c r="A1255" s="11" t="s">
        <v>1985</v>
      </c>
      <c r="D1255" s="11" t="s">
        <v>206</v>
      </c>
      <c r="E1255" s="19" t="s">
        <v>2235</v>
      </c>
      <c r="F1255" s="10">
        <v>42036</v>
      </c>
      <c r="G1255" s="10">
        <v>44228</v>
      </c>
      <c r="H1255" s="11">
        <v>7</v>
      </c>
      <c r="I1255" s="20" t="s">
        <v>205</v>
      </c>
      <c r="J1255" s="11" t="s">
        <v>207</v>
      </c>
      <c r="K1255" s="11" t="s">
        <v>4827</v>
      </c>
      <c r="L1255" s="11">
        <v>2</v>
      </c>
    </row>
    <row r="1256" spans="1:12">
      <c r="A1256" s="11" t="s">
        <v>1986</v>
      </c>
      <c r="D1256" s="11" t="s">
        <v>206</v>
      </c>
      <c r="E1256" s="19" t="s">
        <v>2236</v>
      </c>
      <c r="F1256" s="10">
        <v>42036</v>
      </c>
      <c r="G1256" s="10">
        <v>44228</v>
      </c>
      <c r="H1256" s="11">
        <v>7</v>
      </c>
      <c r="I1256" s="20" t="s">
        <v>205</v>
      </c>
      <c r="J1256" s="11" t="s">
        <v>207</v>
      </c>
      <c r="K1256" s="11" t="s">
        <v>4827</v>
      </c>
      <c r="L1256" s="11">
        <v>2</v>
      </c>
    </row>
    <row r="1257" spans="1:12">
      <c r="A1257" s="11" t="s">
        <v>1987</v>
      </c>
      <c r="D1257" s="11" t="s">
        <v>206</v>
      </c>
      <c r="E1257" s="19" t="s">
        <v>2237</v>
      </c>
      <c r="F1257" s="10">
        <v>42036</v>
      </c>
      <c r="G1257" s="10">
        <v>44228</v>
      </c>
      <c r="H1257" s="11">
        <v>7</v>
      </c>
      <c r="I1257" s="20" t="s">
        <v>205</v>
      </c>
      <c r="J1257" s="11" t="s">
        <v>207</v>
      </c>
      <c r="K1257" s="11" t="s">
        <v>4827</v>
      </c>
      <c r="L1257" s="11">
        <v>2</v>
      </c>
    </row>
    <row r="1258" spans="1:12">
      <c r="A1258" s="11" t="s">
        <v>1988</v>
      </c>
      <c r="D1258" s="11" t="s">
        <v>206</v>
      </c>
      <c r="E1258" s="19" t="s">
        <v>2238</v>
      </c>
      <c r="F1258" s="10">
        <v>42036</v>
      </c>
      <c r="G1258" s="10">
        <v>44228</v>
      </c>
      <c r="H1258" s="11">
        <v>7</v>
      </c>
      <c r="I1258" s="20" t="s">
        <v>205</v>
      </c>
      <c r="J1258" s="11" t="s">
        <v>207</v>
      </c>
      <c r="K1258" s="11" t="s">
        <v>4827</v>
      </c>
      <c r="L1258" s="11">
        <v>2</v>
      </c>
    </row>
    <row r="1259" spans="1:12">
      <c r="A1259" s="11" t="s">
        <v>1989</v>
      </c>
      <c r="D1259" s="11" t="s">
        <v>206</v>
      </c>
      <c r="E1259" s="19" t="s">
        <v>2239</v>
      </c>
      <c r="F1259" s="10">
        <v>42036</v>
      </c>
      <c r="G1259" s="10">
        <v>44228</v>
      </c>
      <c r="H1259" s="11">
        <v>7</v>
      </c>
      <c r="I1259" s="20" t="s">
        <v>205</v>
      </c>
      <c r="J1259" s="11" t="s">
        <v>207</v>
      </c>
      <c r="K1259" s="11" t="s">
        <v>4827</v>
      </c>
      <c r="L1259" s="11">
        <v>2</v>
      </c>
    </row>
    <row r="1260" spans="1:12">
      <c r="A1260" s="11" t="s">
        <v>1990</v>
      </c>
      <c r="D1260" s="11" t="s">
        <v>206</v>
      </c>
      <c r="E1260" s="19" t="s">
        <v>2240</v>
      </c>
      <c r="F1260" s="10">
        <v>42036</v>
      </c>
      <c r="G1260" s="10">
        <v>44228</v>
      </c>
      <c r="H1260" s="11">
        <v>7</v>
      </c>
      <c r="I1260" s="20" t="s">
        <v>205</v>
      </c>
      <c r="J1260" s="11" t="s">
        <v>207</v>
      </c>
      <c r="K1260" s="11" t="s">
        <v>4827</v>
      </c>
      <c r="L1260" s="11">
        <v>2</v>
      </c>
    </row>
    <row r="1261" spans="1:12">
      <c r="A1261" s="11" t="s">
        <v>1991</v>
      </c>
      <c r="D1261" s="11" t="s">
        <v>206</v>
      </c>
      <c r="E1261" s="19" t="s">
        <v>2241</v>
      </c>
      <c r="F1261" s="10">
        <v>42036</v>
      </c>
      <c r="G1261" s="10">
        <v>44228</v>
      </c>
      <c r="H1261" s="11">
        <v>7</v>
      </c>
      <c r="I1261" s="20" t="s">
        <v>205</v>
      </c>
      <c r="J1261" s="11" t="s">
        <v>207</v>
      </c>
      <c r="K1261" s="11" t="s">
        <v>4827</v>
      </c>
      <c r="L1261" s="11">
        <v>2</v>
      </c>
    </row>
    <row r="1262" spans="1:12">
      <c r="A1262" s="11" t="s">
        <v>2242</v>
      </c>
      <c r="D1262" s="11" t="s">
        <v>206</v>
      </c>
      <c r="E1262" s="19" t="s">
        <v>2468</v>
      </c>
      <c r="F1262" s="10">
        <v>42036</v>
      </c>
      <c r="G1262" s="10">
        <v>44228</v>
      </c>
      <c r="H1262" s="11">
        <v>7</v>
      </c>
      <c r="I1262" s="20" t="s">
        <v>205</v>
      </c>
      <c r="J1262" s="11" t="s">
        <v>207</v>
      </c>
      <c r="K1262" s="11" t="s">
        <v>4827</v>
      </c>
      <c r="L1262" s="11">
        <v>2</v>
      </c>
    </row>
    <row r="1263" spans="1:12">
      <c r="A1263" s="11" t="s">
        <v>2243</v>
      </c>
      <c r="D1263" s="11" t="s">
        <v>206</v>
      </c>
      <c r="E1263" s="19" t="s">
        <v>2469</v>
      </c>
      <c r="F1263" s="10">
        <v>42036</v>
      </c>
      <c r="G1263" s="10">
        <v>44228</v>
      </c>
      <c r="H1263" s="11">
        <v>7</v>
      </c>
      <c r="I1263" s="20" t="s">
        <v>205</v>
      </c>
      <c r="J1263" s="11" t="s">
        <v>207</v>
      </c>
      <c r="K1263" s="11" t="s">
        <v>4827</v>
      </c>
      <c r="L1263" s="11">
        <v>2</v>
      </c>
    </row>
    <row r="1264" spans="1:12">
      <c r="A1264" s="11" t="s">
        <v>2244</v>
      </c>
      <c r="D1264" s="11" t="s">
        <v>206</v>
      </c>
      <c r="E1264" s="19" t="s">
        <v>2470</v>
      </c>
      <c r="F1264" s="10">
        <v>42036</v>
      </c>
      <c r="G1264" s="10">
        <v>44228</v>
      </c>
      <c r="H1264" s="11">
        <v>7</v>
      </c>
      <c r="I1264" s="20" t="s">
        <v>205</v>
      </c>
      <c r="J1264" s="11" t="s">
        <v>207</v>
      </c>
      <c r="K1264" s="11" t="s">
        <v>4827</v>
      </c>
      <c r="L1264" s="11">
        <v>2</v>
      </c>
    </row>
    <row r="1265" spans="1:12">
      <c r="A1265" s="11" t="s">
        <v>2245</v>
      </c>
      <c r="D1265" s="11" t="s">
        <v>206</v>
      </c>
      <c r="E1265" s="19" t="s">
        <v>2471</v>
      </c>
      <c r="F1265" s="10">
        <v>42036</v>
      </c>
      <c r="G1265" s="10">
        <v>44228</v>
      </c>
      <c r="H1265" s="11">
        <v>7</v>
      </c>
      <c r="I1265" s="20" t="s">
        <v>205</v>
      </c>
      <c r="J1265" s="11" t="s">
        <v>207</v>
      </c>
      <c r="K1265" s="11" t="s">
        <v>4827</v>
      </c>
      <c r="L1265" s="11">
        <v>2</v>
      </c>
    </row>
    <row r="1266" spans="1:12">
      <c r="A1266" s="11" t="s">
        <v>2246</v>
      </c>
      <c r="D1266" s="11" t="s">
        <v>206</v>
      </c>
      <c r="E1266" s="19" t="s">
        <v>2472</v>
      </c>
      <c r="F1266" s="10">
        <v>42036</v>
      </c>
      <c r="G1266" s="10">
        <v>44228</v>
      </c>
      <c r="H1266" s="11">
        <v>7</v>
      </c>
      <c r="I1266" s="20" t="s">
        <v>205</v>
      </c>
      <c r="J1266" s="11" t="s">
        <v>207</v>
      </c>
      <c r="K1266" s="11" t="s">
        <v>4827</v>
      </c>
      <c r="L1266" s="11">
        <v>2</v>
      </c>
    </row>
    <row r="1267" spans="1:12">
      <c r="A1267" s="11" t="s">
        <v>2247</v>
      </c>
      <c r="D1267" s="11" t="s">
        <v>206</v>
      </c>
      <c r="E1267" s="19" t="s">
        <v>2473</v>
      </c>
      <c r="F1267" s="10">
        <v>42036</v>
      </c>
      <c r="G1267" s="10">
        <v>44228</v>
      </c>
      <c r="H1267" s="11">
        <v>7</v>
      </c>
      <c r="I1267" s="20" t="s">
        <v>205</v>
      </c>
      <c r="J1267" s="11" t="s">
        <v>207</v>
      </c>
      <c r="K1267" s="11" t="s">
        <v>4827</v>
      </c>
      <c r="L1267" s="11">
        <v>2</v>
      </c>
    </row>
    <row r="1268" spans="1:12">
      <c r="A1268" s="11" t="s">
        <v>2248</v>
      </c>
      <c r="D1268" s="11" t="s">
        <v>206</v>
      </c>
      <c r="E1268" s="19" t="s">
        <v>2474</v>
      </c>
      <c r="F1268" s="10">
        <v>42036</v>
      </c>
      <c r="G1268" s="10">
        <v>44228</v>
      </c>
      <c r="H1268" s="11">
        <v>7</v>
      </c>
      <c r="I1268" s="20" t="s">
        <v>205</v>
      </c>
      <c r="J1268" s="11" t="s">
        <v>207</v>
      </c>
      <c r="K1268" s="11" t="s">
        <v>4827</v>
      </c>
      <c r="L1268" s="11">
        <v>2</v>
      </c>
    </row>
    <row r="1269" spans="1:12">
      <c r="A1269" s="11" t="s">
        <v>2249</v>
      </c>
      <c r="D1269" s="11" t="s">
        <v>206</v>
      </c>
      <c r="E1269" s="19" t="s">
        <v>2475</v>
      </c>
      <c r="F1269" s="10">
        <v>42036</v>
      </c>
      <c r="G1269" s="10">
        <v>44228</v>
      </c>
      <c r="H1269" s="11">
        <v>7</v>
      </c>
      <c r="I1269" s="20" t="s">
        <v>205</v>
      </c>
      <c r="J1269" s="11" t="s">
        <v>207</v>
      </c>
      <c r="K1269" s="11" t="s">
        <v>4827</v>
      </c>
      <c r="L1269" s="11">
        <v>2</v>
      </c>
    </row>
    <row r="1270" spans="1:12">
      <c r="A1270" s="11" t="s">
        <v>2250</v>
      </c>
      <c r="D1270" s="11" t="s">
        <v>206</v>
      </c>
      <c r="E1270" s="19" t="s">
        <v>2476</v>
      </c>
      <c r="F1270" s="10">
        <v>42036</v>
      </c>
      <c r="G1270" s="10">
        <v>44228</v>
      </c>
      <c r="H1270" s="11">
        <v>7</v>
      </c>
      <c r="I1270" s="20" t="s">
        <v>205</v>
      </c>
      <c r="J1270" s="11" t="s">
        <v>207</v>
      </c>
      <c r="K1270" s="11" t="s">
        <v>4827</v>
      </c>
      <c r="L1270" s="11">
        <v>2</v>
      </c>
    </row>
    <row r="1271" spans="1:12">
      <c r="A1271" s="11" t="s">
        <v>2251</v>
      </c>
      <c r="D1271" s="11" t="s">
        <v>206</v>
      </c>
      <c r="E1271" s="19" t="s">
        <v>2477</v>
      </c>
      <c r="F1271" s="10">
        <v>42036</v>
      </c>
      <c r="G1271" s="10">
        <v>44228</v>
      </c>
      <c r="H1271" s="11">
        <v>7</v>
      </c>
      <c r="I1271" s="20" t="s">
        <v>205</v>
      </c>
      <c r="J1271" s="11" t="s">
        <v>207</v>
      </c>
      <c r="K1271" s="11" t="s">
        <v>4827</v>
      </c>
      <c r="L1271" s="11">
        <v>2</v>
      </c>
    </row>
    <row r="1272" spans="1:12">
      <c r="A1272" s="11" t="s">
        <v>2252</v>
      </c>
      <c r="D1272" s="11" t="s">
        <v>206</v>
      </c>
      <c r="E1272" s="19" t="s">
        <v>2478</v>
      </c>
      <c r="F1272" s="10">
        <v>42036</v>
      </c>
      <c r="G1272" s="10">
        <v>44228</v>
      </c>
      <c r="H1272" s="11">
        <v>7</v>
      </c>
      <c r="I1272" s="20" t="s">
        <v>205</v>
      </c>
      <c r="J1272" s="11" t="s">
        <v>207</v>
      </c>
      <c r="K1272" s="11" t="s">
        <v>4827</v>
      </c>
      <c r="L1272" s="11">
        <v>2</v>
      </c>
    </row>
    <row r="1273" spans="1:12">
      <c r="A1273" s="11" t="s">
        <v>2253</v>
      </c>
      <c r="D1273" s="11" t="s">
        <v>206</v>
      </c>
      <c r="E1273" s="19" t="s">
        <v>2479</v>
      </c>
      <c r="F1273" s="10">
        <v>42036</v>
      </c>
      <c r="G1273" s="10">
        <v>44228</v>
      </c>
      <c r="H1273" s="11">
        <v>7</v>
      </c>
      <c r="I1273" s="20" t="s">
        <v>205</v>
      </c>
      <c r="J1273" s="11" t="s">
        <v>207</v>
      </c>
      <c r="K1273" s="11" t="s">
        <v>4827</v>
      </c>
      <c r="L1273" s="11">
        <v>2</v>
      </c>
    </row>
    <row r="1274" spans="1:12">
      <c r="A1274" s="11" t="s">
        <v>2254</v>
      </c>
      <c r="D1274" s="11" t="s">
        <v>206</v>
      </c>
      <c r="E1274" s="19" t="s">
        <v>2480</v>
      </c>
      <c r="F1274" s="10">
        <v>42036</v>
      </c>
      <c r="G1274" s="10">
        <v>44228</v>
      </c>
      <c r="H1274" s="11">
        <v>7</v>
      </c>
      <c r="I1274" s="20" t="s">
        <v>205</v>
      </c>
      <c r="J1274" s="11" t="s">
        <v>207</v>
      </c>
      <c r="K1274" s="11" t="s">
        <v>4827</v>
      </c>
      <c r="L1274" s="11">
        <v>2</v>
      </c>
    </row>
    <row r="1275" spans="1:12">
      <c r="A1275" s="11" t="s">
        <v>2255</v>
      </c>
      <c r="D1275" s="11" t="s">
        <v>206</v>
      </c>
      <c r="E1275" s="19" t="s">
        <v>2481</v>
      </c>
      <c r="F1275" s="10">
        <v>42036</v>
      </c>
      <c r="G1275" s="10">
        <v>44228</v>
      </c>
      <c r="H1275" s="11">
        <v>7</v>
      </c>
      <c r="I1275" s="20" t="s">
        <v>205</v>
      </c>
      <c r="J1275" s="11" t="s">
        <v>207</v>
      </c>
      <c r="K1275" s="11" t="s">
        <v>4827</v>
      </c>
      <c r="L1275" s="11">
        <v>2</v>
      </c>
    </row>
    <row r="1276" spans="1:12">
      <c r="A1276" s="11" t="s">
        <v>2256</v>
      </c>
      <c r="D1276" s="11" t="s">
        <v>206</v>
      </c>
      <c r="E1276" s="19" t="s">
        <v>2482</v>
      </c>
      <c r="F1276" s="10">
        <v>42036</v>
      </c>
      <c r="G1276" s="10">
        <v>44228</v>
      </c>
      <c r="H1276" s="11">
        <v>7</v>
      </c>
      <c r="I1276" s="20" t="s">
        <v>205</v>
      </c>
      <c r="J1276" s="11" t="s">
        <v>207</v>
      </c>
      <c r="K1276" s="11" t="s">
        <v>4827</v>
      </c>
      <c r="L1276" s="11">
        <v>2</v>
      </c>
    </row>
    <row r="1277" spans="1:12">
      <c r="A1277" s="11" t="s">
        <v>2257</v>
      </c>
      <c r="D1277" s="11" t="s">
        <v>206</v>
      </c>
      <c r="E1277" s="19" t="s">
        <v>2483</v>
      </c>
      <c r="F1277" s="10">
        <v>42036</v>
      </c>
      <c r="G1277" s="10">
        <v>44228</v>
      </c>
      <c r="H1277" s="11">
        <v>7</v>
      </c>
      <c r="I1277" s="20" t="s">
        <v>205</v>
      </c>
      <c r="J1277" s="11" t="s">
        <v>207</v>
      </c>
      <c r="K1277" s="11" t="s">
        <v>4827</v>
      </c>
      <c r="L1277" s="11">
        <v>2</v>
      </c>
    </row>
    <row r="1278" spans="1:12">
      <c r="A1278" s="11" t="s">
        <v>2258</v>
      </c>
      <c r="D1278" s="11" t="s">
        <v>206</v>
      </c>
      <c r="E1278" s="19" t="s">
        <v>2484</v>
      </c>
      <c r="F1278" s="10">
        <v>42036</v>
      </c>
      <c r="G1278" s="10">
        <v>44228</v>
      </c>
      <c r="H1278" s="11">
        <v>7</v>
      </c>
      <c r="I1278" s="20" t="s">
        <v>205</v>
      </c>
      <c r="J1278" s="11" t="s">
        <v>207</v>
      </c>
      <c r="K1278" s="11" t="s">
        <v>4827</v>
      </c>
      <c r="L1278" s="11">
        <v>2</v>
      </c>
    </row>
    <row r="1279" spans="1:12">
      <c r="A1279" s="11" t="s">
        <v>2259</v>
      </c>
      <c r="D1279" s="11" t="s">
        <v>206</v>
      </c>
      <c r="E1279" s="19" t="s">
        <v>2485</v>
      </c>
      <c r="F1279" s="10">
        <v>42036</v>
      </c>
      <c r="G1279" s="10">
        <v>44228</v>
      </c>
      <c r="H1279" s="11">
        <v>7</v>
      </c>
      <c r="I1279" s="20" t="s">
        <v>205</v>
      </c>
      <c r="J1279" s="11" t="s">
        <v>207</v>
      </c>
      <c r="K1279" s="11" t="s">
        <v>4827</v>
      </c>
      <c r="L1279" s="11">
        <v>2</v>
      </c>
    </row>
    <row r="1280" spans="1:12">
      <c r="A1280" s="11" t="s">
        <v>2260</v>
      </c>
      <c r="D1280" s="11" t="s">
        <v>206</v>
      </c>
      <c r="E1280" s="19" t="s">
        <v>2486</v>
      </c>
      <c r="F1280" s="10">
        <v>42036</v>
      </c>
      <c r="G1280" s="10">
        <v>44228</v>
      </c>
      <c r="H1280" s="11">
        <v>7</v>
      </c>
      <c r="I1280" s="20" t="s">
        <v>205</v>
      </c>
      <c r="J1280" s="11" t="s">
        <v>207</v>
      </c>
      <c r="K1280" s="11" t="s">
        <v>4827</v>
      </c>
      <c r="L1280" s="11">
        <v>2</v>
      </c>
    </row>
    <row r="1281" spans="1:12">
      <c r="A1281" s="11" t="s">
        <v>2261</v>
      </c>
      <c r="D1281" s="11" t="s">
        <v>206</v>
      </c>
      <c r="E1281" s="19" t="s">
        <v>2487</v>
      </c>
      <c r="F1281" s="10">
        <v>42036</v>
      </c>
      <c r="G1281" s="10">
        <v>44228</v>
      </c>
      <c r="H1281" s="11">
        <v>7</v>
      </c>
      <c r="I1281" s="20" t="s">
        <v>205</v>
      </c>
      <c r="J1281" s="11" t="s">
        <v>207</v>
      </c>
      <c r="K1281" s="11" t="s">
        <v>4827</v>
      </c>
      <c r="L1281" s="11">
        <v>2</v>
      </c>
    </row>
    <row r="1282" spans="1:12">
      <c r="A1282" s="11" t="s">
        <v>2262</v>
      </c>
      <c r="D1282" s="11" t="s">
        <v>206</v>
      </c>
      <c r="E1282" s="19" t="s">
        <v>2488</v>
      </c>
      <c r="F1282" s="10">
        <v>42036</v>
      </c>
      <c r="G1282" s="10">
        <v>44228</v>
      </c>
      <c r="H1282" s="11">
        <v>7</v>
      </c>
      <c r="I1282" s="20" t="s">
        <v>205</v>
      </c>
      <c r="J1282" s="11" t="s">
        <v>207</v>
      </c>
      <c r="K1282" s="11" t="s">
        <v>4827</v>
      </c>
      <c r="L1282" s="11">
        <v>2</v>
      </c>
    </row>
    <row r="1283" spans="1:12">
      <c r="A1283" s="11" t="s">
        <v>2263</v>
      </c>
      <c r="D1283" s="11" t="s">
        <v>206</v>
      </c>
      <c r="E1283" s="19" t="s">
        <v>2489</v>
      </c>
      <c r="F1283" s="10">
        <v>42036</v>
      </c>
      <c r="G1283" s="10">
        <v>44228</v>
      </c>
      <c r="H1283" s="11">
        <v>7</v>
      </c>
      <c r="I1283" s="20" t="s">
        <v>205</v>
      </c>
      <c r="J1283" s="11" t="s">
        <v>207</v>
      </c>
      <c r="K1283" s="11" t="s">
        <v>4827</v>
      </c>
      <c r="L1283" s="11">
        <v>2</v>
      </c>
    </row>
    <row r="1284" spans="1:12">
      <c r="A1284" s="11" t="s">
        <v>2264</v>
      </c>
      <c r="D1284" s="11" t="s">
        <v>206</v>
      </c>
      <c r="E1284" s="19" t="s">
        <v>2490</v>
      </c>
      <c r="F1284" s="10">
        <v>42036</v>
      </c>
      <c r="G1284" s="10">
        <v>44228</v>
      </c>
      <c r="H1284" s="11">
        <v>7</v>
      </c>
      <c r="I1284" s="20" t="s">
        <v>205</v>
      </c>
      <c r="J1284" s="11" t="s">
        <v>207</v>
      </c>
      <c r="K1284" s="11" t="s">
        <v>4827</v>
      </c>
      <c r="L1284" s="11">
        <v>2</v>
      </c>
    </row>
    <row r="1285" spans="1:12">
      <c r="A1285" s="11" t="s">
        <v>2265</v>
      </c>
      <c r="D1285" s="11" t="s">
        <v>206</v>
      </c>
      <c r="E1285" s="19" t="s">
        <v>2491</v>
      </c>
      <c r="F1285" s="10">
        <v>42036</v>
      </c>
      <c r="G1285" s="10">
        <v>44228</v>
      </c>
      <c r="H1285" s="11">
        <v>7</v>
      </c>
      <c r="I1285" s="20" t="s">
        <v>205</v>
      </c>
      <c r="J1285" s="11" t="s">
        <v>207</v>
      </c>
      <c r="K1285" s="11" t="s">
        <v>4827</v>
      </c>
      <c r="L1285" s="11">
        <v>2</v>
      </c>
    </row>
    <row r="1286" spans="1:12">
      <c r="A1286" s="11" t="s">
        <v>2266</v>
      </c>
      <c r="D1286" s="11" t="s">
        <v>206</v>
      </c>
      <c r="E1286" s="19" t="s">
        <v>2492</v>
      </c>
      <c r="F1286" s="10">
        <v>42036</v>
      </c>
      <c r="G1286" s="10">
        <v>44228</v>
      </c>
      <c r="H1286" s="11">
        <v>7</v>
      </c>
      <c r="I1286" s="20" t="s">
        <v>205</v>
      </c>
      <c r="J1286" s="11" t="s">
        <v>207</v>
      </c>
      <c r="K1286" s="11" t="s">
        <v>4827</v>
      </c>
      <c r="L1286" s="11">
        <v>2</v>
      </c>
    </row>
    <row r="1287" spans="1:12">
      <c r="A1287" s="11" t="s">
        <v>2267</v>
      </c>
      <c r="D1287" s="11" t="s">
        <v>206</v>
      </c>
      <c r="E1287" s="19" t="s">
        <v>2493</v>
      </c>
      <c r="F1287" s="10">
        <v>42036</v>
      </c>
      <c r="G1287" s="10">
        <v>44228</v>
      </c>
      <c r="H1287" s="11">
        <v>7</v>
      </c>
      <c r="I1287" s="20" t="s">
        <v>205</v>
      </c>
      <c r="J1287" s="11" t="s">
        <v>207</v>
      </c>
      <c r="K1287" s="11" t="s">
        <v>4827</v>
      </c>
      <c r="L1287" s="11">
        <v>2</v>
      </c>
    </row>
    <row r="1288" spans="1:12">
      <c r="A1288" s="11" t="s">
        <v>2268</v>
      </c>
      <c r="D1288" s="11" t="s">
        <v>206</v>
      </c>
      <c r="E1288" s="19" t="s">
        <v>2494</v>
      </c>
      <c r="F1288" s="10">
        <v>42036</v>
      </c>
      <c r="G1288" s="10">
        <v>44228</v>
      </c>
      <c r="H1288" s="11">
        <v>7</v>
      </c>
      <c r="I1288" s="20" t="s">
        <v>205</v>
      </c>
      <c r="J1288" s="11" t="s">
        <v>207</v>
      </c>
      <c r="K1288" s="11" t="s">
        <v>4827</v>
      </c>
      <c r="L1288" s="11">
        <v>2</v>
      </c>
    </row>
    <row r="1289" spans="1:12">
      <c r="A1289" s="11" t="s">
        <v>2269</v>
      </c>
      <c r="D1289" s="11" t="s">
        <v>206</v>
      </c>
      <c r="E1289" s="19" t="s">
        <v>2495</v>
      </c>
      <c r="F1289" s="10">
        <v>42036</v>
      </c>
      <c r="G1289" s="10">
        <v>44228</v>
      </c>
      <c r="H1289" s="11">
        <v>7</v>
      </c>
      <c r="I1289" s="20" t="s">
        <v>205</v>
      </c>
      <c r="J1289" s="11" t="s">
        <v>207</v>
      </c>
      <c r="K1289" s="11" t="s">
        <v>4827</v>
      </c>
      <c r="L1289" s="11">
        <v>2</v>
      </c>
    </row>
    <row r="1290" spans="1:12">
      <c r="A1290" s="11" t="s">
        <v>2270</v>
      </c>
      <c r="D1290" s="11" t="s">
        <v>206</v>
      </c>
      <c r="E1290" s="19" t="s">
        <v>2496</v>
      </c>
      <c r="F1290" s="10">
        <v>42036</v>
      </c>
      <c r="G1290" s="10">
        <v>44228</v>
      </c>
      <c r="H1290" s="11">
        <v>7</v>
      </c>
      <c r="I1290" s="20" t="s">
        <v>205</v>
      </c>
      <c r="J1290" s="11" t="s">
        <v>207</v>
      </c>
      <c r="K1290" s="11" t="s">
        <v>4827</v>
      </c>
      <c r="L1290" s="11">
        <v>2</v>
      </c>
    </row>
    <row r="1291" spans="1:12">
      <c r="A1291" s="11" t="s">
        <v>2271</v>
      </c>
      <c r="D1291" s="11" t="s">
        <v>206</v>
      </c>
      <c r="E1291" s="19" t="s">
        <v>2497</v>
      </c>
      <c r="F1291" s="10">
        <v>42036</v>
      </c>
      <c r="G1291" s="10">
        <v>44228</v>
      </c>
      <c r="H1291" s="11">
        <v>7</v>
      </c>
      <c r="I1291" s="20" t="s">
        <v>205</v>
      </c>
      <c r="J1291" s="11" t="s">
        <v>207</v>
      </c>
      <c r="K1291" s="11" t="s">
        <v>4827</v>
      </c>
      <c r="L1291" s="11">
        <v>2</v>
      </c>
    </row>
    <row r="1292" spans="1:12">
      <c r="A1292" s="11" t="s">
        <v>2272</v>
      </c>
      <c r="D1292" s="11" t="s">
        <v>206</v>
      </c>
      <c r="E1292" s="19" t="s">
        <v>2498</v>
      </c>
      <c r="F1292" s="10">
        <v>42036</v>
      </c>
      <c r="G1292" s="10">
        <v>44228</v>
      </c>
      <c r="H1292" s="11">
        <v>7</v>
      </c>
      <c r="I1292" s="20" t="s">
        <v>205</v>
      </c>
      <c r="J1292" s="11" t="s">
        <v>207</v>
      </c>
      <c r="K1292" s="11" t="s">
        <v>4827</v>
      </c>
      <c r="L1292" s="11">
        <v>2</v>
      </c>
    </row>
    <row r="1293" spans="1:12">
      <c r="A1293" s="11" t="s">
        <v>2273</v>
      </c>
      <c r="D1293" s="11" t="s">
        <v>206</v>
      </c>
      <c r="E1293" s="19" t="s">
        <v>2499</v>
      </c>
      <c r="F1293" s="10">
        <v>42036</v>
      </c>
      <c r="G1293" s="10">
        <v>44228</v>
      </c>
      <c r="H1293" s="11">
        <v>7</v>
      </c>
      <c r="I1293" s="20" t="s">
        <v>205</v>
      </c>
      <c r="J1293" s="11" t="s">
        <v>207</v>
      </c>
      <c r="K1293" s="11" t="s">
        <v>4827</v>
      </c>
      <c r="L1293" s="11">
        <v>2</v>
      </c>
    </row>
    <row r="1294" spans="1:12">
      <c r="A1294" s="11" t="s">
        <v>2274</v>
      </c>
      <c r="D1294" s="11" t="s">
        <v>206</v>
      </c>
      <c r="E1294" s="19" t="s">
        <v>2500</v>
      </c>
      <c r="F1294" s="10">
        <v>42036</v>
      </c>
      <c r="G1294" s="10">
        <v>44228</v>
      </c>
      <c r="H1294" s="11">
        <v>7</v>
      </c>
      <c r="I1294" s="20" t="s">
        <v>205</v>
      </c>
      <c r="J1294" s="11" t="s">
        <v>207</v>
      </c>
      <c r="K1294" s="11" t="s">
        <v>4827</v>
      </c>
      <c r="L1294" s="11">
        <v>2</v>
      </c>
    </row>
    <row r="1295" spans="1:12">
      <c r="A1295" s="11" t="s">
        <v>2275</v>
      </c>
      <c r="D1295" s="11" t="s">
        <v>206</v>
      </c>
      <c r="E1295" s="19" t="s">
        <v>2501</v>
      </c>
      <c r="F1295" s="10">
        <v>42036</v>
      </c>
      <c r="G1295" s="10">
        <v>44228</v>
      </c>
      <c r="H1295" s="11">
        <v>7</v>
      </c>
      <c r="I1295" s="20" t="s">
        <v>205</v>
      </c>
      <c r="J1295" s="11" t="s">
        <v>207</v>
      </c>
      <c r="K1295" s="11" t="s">
        <v>4827</v>
      </c>
      <c r="L1295" s="11">
        <v>2</v>
      </c>
    </row>
    <row r="1296" spans="1:12">
      <c r="A1296" s="11" t="s">
        <v>2276</v>
      </c>
      <c r="D1296" s="11" t="s">
        <v>206</v>
      </c>
      <c r="E1296" s="19" t="s">
        <v>2502</v>
      </c>
      <c r="F1296" s="10">
        <v>42036</v>
      </c>
      <c r="G1296" s="10">
        <v>44228</v>
      </c>
      <c r="H1296" s="11">
        <v>7</v>
      </c>
      <c r="I1296" s="20" t="s">
        <v>205</v>
      </c>
      <c r="J1296" s="11" t="s">
        <v>207</v>
      </c>
      <c r="K1296" s="11" t="s">
        <v>4827</v>
      </c>
      <c r="L1296" s="11">
        <v>2</v>
      </c>
    </row>
    <row r="1297" spans="1:12">
      <c r="A1297" s="11" t="s">
        <v>2277</v>
      </c>
      <c r="D1297" s="11" t="s">
        <v>206</v>
      </c>
      <c r="E1297" s="19" t="s">
        <v>2503</v>
      </c>
      <c r="F1297" s="10">
        <v>42036</v>
      </c>
      <c r="G1297" s="10">
        <v>44228</v>
      </c>
      <c r="H1297" s="11">
        <v>7</v>
      </c>
      <c r="I1297" s="20" t="s">
        <v>205</v>
      </c>
      <c r="J1297" s="11" t="s">
        <v>207</v>
      </c>
      <c r="K1297" s="11" t="s">
        <v>4827</v>
      </c>
      <c r="L1297" s="11">
        <v>2</v>
      </c>
    </row>
    <row r="1298" spans="1:12">
      <c r="A1298" s="11" t="s">
        <v>2278</v>
      </c>
      <c r="D1298" s="11" t="s">
        <v>206</v>
      </c>
      <c r="E1298" s="19" t="s">
        <v>2504</v>
      </c>
      <c r="F1298" s="10">
        <v>42036</v>
      </c>
      <c r="G1298" s="10">
        <v>44228</v>
      </c>
      <c r="H1298" s="11">
        <v>7</v>
      </c>
      <c r="I1298" s="20" t="s">
        <v>205</v>
      </c>
      <c r="J1298" s="11" t="s">
        <v>207</v>
      </c>
      <c r="K1298" s="11" t="s">
        <v>4827</v>
      </c>
      <c r="L1298" s="11">
        <v>2</v>
      </c>
    </row>
    <row r="1299" spans="1:12">
      <c r="A1299" s="11" t="s">
        <v>2279</v>
      </c>
      <c r="D1299" s="11" t="s">
        <v>206</v>
      </c>
      <c r="E1299" s="19" t="s">
        <v>2505</v>
      </c>
      <c r="F1299" s="10">
        <v>42036</v>
      </c>
      <c r="G1299" s="10">
        <v>44228</v>
      </c>
      <c r="H1299" s="11">
        <v>7</v>
      </c>
      <c r="I1299" s="20" t="s">
        <v>205</v>
      </c>
      <c r="J1299" s="11" t="s">
        <v>207</v>
      </c>
      <c r="K1299" s="11" t="s">
        <v>4827</v>
      </c>
      <c r="L1299" s="11">
        <v>2</v>
      </c>
    </row>
    <row r="1300" spans="1:12">
      <c r="A1300" s="11" t="s">
        <v>2280</v>
      </c>
      <c r="D1300" s="11" t="s">
        <v>206</v>
      </c>
      <c r="E1300" s="19" t="s">
        <v>2506</v>
      </c>
      <c r="F1300" s="10">
        <v>42036</v>
      </c>
      <c r="G1300" s="10">
        <v>44228</v>
      </c>
      <c r="H1300" s="11">
        <v>7</v>
      </c>
      <c r="I1300" s="20" t="s">
        <v>205</v>
      </c>
      <c r="J1300" s="11" t="s">
        <v>207</v>
      </c>
      <c r="K1300" s="11" t="s">
        <v>4827</v>
      </c>
      <c r="L1300" s="11">
        <v>2</v>
      </c>
    </row>
    <row r="1301" spans="1:12">
      <c r="A1301" s="11" t="s">
        <v>2281</v>
      </c>
      <c r="D1301" s="11" t="s">
        <v>206</v>
      </c>
      <c r="E1301" s="19" t="s">
        <v>2507</v>
      </c>
      <c r="F1301" s="10">
        <v>42036</v>
      </c>
      <c r="G1301" s="10">
        <v>44228</v>
      </c>
      <c r="H1301" s="11">
        <v>7</v>
      </c>
      <c r="I1301" s="20" t="s">
        <v>205</v>
      </c>
      <c r="J1301" s="11" t="s">
        <v>207</v>
      </c>
      <c r="K1301" s="11" t="s">
        <v>4827</v>
      </c>
      <c r="L1301" s="11">
        <v>2</v>
      </c>
    </row>
    <row r="1302" spans="1:12">
      <c r="A1302" s="11" t="s">
        <v>2282</v>
      </c>
      <c r="D1302" s="11" t="s">
        <v>206</v>
      </c>
      <c r="E1302" s="19" t="s">
        <v>2508</v>
      </c>
      <c r="F1302" s="10">
        <v>42036</v>
      </c>
      <c r="G1302" s="10">
        <v>44228</v>
      </c>
      <c r="H1302" s="11">
        <v>7</v>
      </c>
      <c r="I1302" s="20" t="s">
        <v>205</v>
      </c>
      <c r="J1302" s="11" t="s">
        <v>207</v>
      </c>
      <c r="K1302" s="11" t="s">
        <v>4827</v>
      </c>
      <c r="L1302" s="11">
        <v>2</v>
      </c>
    </row>
    <row r="1303" spans="1:12">
      <c r="A1303" s="11" t="s">
        <v>2283</v>
      </c>
      <c r="D1303" s="11" t="s">
        <v>206</v>
      </c>
      <c r="E1303" s="19" t="s">
        <v>2509</v>
      </c>
      <c r="F1303" s="10">
        <v>42036</v>
      </c>
      <c r="G1303" s="10">
        <v>44228</v>
      </c>
      <c r="H1303" s="11">
        <v>7</v>
      </c>
      <c r="I1303" s="20" t="s">
        <v>205</v>
      </c>
      <c r="J1303" s="11" t="s">
        <v>207</v>
      </c>
      <c r="K1303" s="11" t="s">
        <v>4827</v>
      </c>
      <c r="L1303" s="11">
        <v>2</v>
      </c>
    </row>
    <row r="1304" spans="1:12">
      <c r="A1304" s="11" t="s">
        <v>2284</v>
      </c>
      <c r="D1304" s="11" t="s">
        <v>206</v>
      </c>
      <c r="E1304" s="19" t="s">
        <v>2510</v>
      </c>
      <c r="F1304" s="10">
        <v>42036</v>
      </c>
      <c r="G1304" s="10">
        <v>44228</v>
      </c>
      <c r="H1304" s="11">
        <v>7</v>
      </c>
      <c r="I1304" s="20" t="s">
        <v>205</v>
      </c>
      <c r="J1304" s="11" t="s">
        <v>207</v>
      </c>
      <c r="K1304" s="11" t="s">
        <v>4827</v>
      </c>
      <c r="L1304" s="11">
        <v>2</v>
      </c>
    </row>
    <row r="1305" spans="1:12">
      <c r="A1305" s="11" t="s">
        <v>2285</v>
      </c>
      <c r="D1305" s="11" t="s">
        <v>206</v>
      </c>
      <c r="E1305" s="19" t="s">
        <v>2511</v>
      </c>
      <c r="F1305" s="10">
        <v>42036</v>
      </c>
      <c r="G1305" s="10">
        <v>44228</v>
      </c>
      <c r="H1305" s="11">
        <v>7</v>
      </c>
      <c r="I1305" s="20" t="s">
        <v>205</v>
      </c>
      <c r="J1305" s="11" t="s">
        <v>207</v>
      </c>
      <c r="K1305" s="11" t="s">
        <v>4827</v>
      </c>
      <c r="L1305" s="11">
        <v>2</v>
      </c>
    </row>
    <row r="1306" spans="1:12">
      <c r="A1306" s="11" t="s">
        <v>2286</v>
      </c>
      <c r="D1306" s="11" t="s">
        <v>206</v>
      </c>
      <c r="E1306" s="19" t="s">
        <v>2512</v>
      </c>
      <c r="F1306" s="10">
        <v>42036</v>
      </c>
      <c r="G1306" s="10">
        <v>44228</v>
      </c>
      <c r="H1306" s="11">
        <v>7</v>
      </c>
      <c r="I1306" s="20" t="s">
        <v>205</v>
      </c>
      <c r="J1306" s="11" t="s">
        <v>207</v>
      </c>
      <c r="K1306" s="11" t="s">
        <v>4827</v>
      </c>
      <c r="L1306" s="11">
        <v>2</v>
      </c>
    </row>
    <row r="1307" spans="1:12">
      <c r="A1307" s="11" t="s">
        <v>2287</v>
      </c>
      <c r="D1307" s="11" t="s">
        <v>206</v>
      </c>
      <c r="E1307" s="19" t="s">
        <v>2513</v>
      </c>
      <c r="F1307" s="10">
        <v>42036</v>
      </c>
      <c r="G1307" s="10">
        <v>44228</v>
      </c>
      <c r="H1307" s="11">
        <v>7</v>
      </c>
      <c r="I1307" s="20" t="s">
        <v>205</v>
      </c>
      <c r="J1307" s="11" t="s">
        <v>207</v>
      </c>
      <c r="K1307" s="11" t="s">
        <v>4827</v>
      </c>
      <c r="L1307" s="11">
        <v>2</v>
      </c>
    </row>
    <row r="1308" spans="1:12">
      <c r="A1308" s="11" t="s">
        <v>2288</v>
      </c>
      <c r="D1308" s="11" t="s">
        <v>206</v>
      </c>
      <c r="E1308" s="19" t="s">
        <v>2514</v>
      </c>
      <c r="F1308" s="10">
        <v>42036</v>
      </c>
      <c r="G1308" s="10">
        <v>44228</v>
      </c>
      <c r="H1308" s="11">
        <v>7</v>
      </c>
      <c r="I1308" s="20" t="s">
        <v>205</v>
      </c>
      <c r="J1308" s="11" t="s">
        <v>207</v>
      </c>
      <c r="K1308" s="11" t="s">
        <v>4827</v>
      </c>
      <c r="L1308" s="11">
        <v>2</v>
      </c>
    </row>
    <row r="1309" spans="1:12">
      <c r="A1309" s="11" t="s">
        <v>2289</v>
      </c>
      <c r="D1309" s="11" t="s">
        <v>206</v>
      </c>
      <c r="E1309" s="19" t="s">
        <v>2515</v>
      </c>
      <c r="F1309" s="10">
        <v>42036</v>
      </c>
      <c r="G1309" s="10">
        <v>44228</v>
      </c>
      <c r="H1309" s="11">
        <v>7</v>
      </c>
      <c r="I1309" s="20" t="s">
        <v>205</v>
      </c>
      <c r="J1309" s="11" t="s">
        <v>207</v>
      </c>
      <c r="K1309" s="11" t="s">
        <v>4827</v>
      </c>
      <c r="L1309" s="11">
        <v>2</v>
      </c>
    </row>
    <row r="1310" spans="1:12">
      <c r="A1310" s="11" t="s">
        <v>2290</v>
      </c>
      <c r="D1310" s="11" t="s">
        <v>206</v>
      </c>
      <c r="E1310" s="19" t="s">
        <v>2516</v>
      </c>
      <c r="F1310" s="10">
        <v>42036</v>
      </c>
      <c r="G1310" s="10">
        <v>44228</v>
      </c>
      <c r="H1310" s="11">
        <v>7</v>
      </c>
      <c r="I1310" s="20" t="s">
        <v>205</v>
      </c>
      <c r="J1310" s="11" t="s">
        <v>207</v>
      </c>
      <c r="K1310" s="11" t="s">
        <v>4827</v>
      </c>
      <c r="L1310" s="11">
        <v>2</v>
      </c>
    </row>
    <row r="1311" spans="1:12">
      <c r="A1311" s="11" t="s">
        <v>2291</v>
      </c>
      <c r="D1311" s="11" t="s">
        <v>206</v>
      </c>
      <c r="E1311" s="19" t="s">
        <v>2517</v>
      </c>
      <c r="F1311" s="10">
        <v>42036</v>
      </c>
      <c r="G1311" s="10">
        <v>44228</v>
      </c>
      <c r="H1311" s="11">
        <v>7</v>
      </c>
      <c r="I1311" s="20" t="s">
        <v>205</v>
      </c>
      <c r="J1311" s="11" t="s">
        <v>207</v>
      </c>
      <c r="K1311" s="11" t="s">
        <v>4827</v>
      </c>
      <c r="L1311" s="11">
        <v>2</v>
      </c>
    </row>
    <row r="1312" spans="1:12">
      <c r="A1312" s="11" t="s">
        <v>2292</v>
      </c>
      <c r="D1312" s="11" t="s">
        <v>206</v>
      </c>
      <c r="E1312" s="19" t="s">
        <v>2518</v>
      </c>
      <c r="F1312" s="10">
        <v>42036</v>
      </c>
      <c r="G1312" s="10">
        <v>44228</v>
      </c>
      <c r="H1312" s="11">
        <v>7</v>
      </c>
      <c r="I1312" s="20" t="s">
        <v>205</v>
      </c>
      <c r="J1312" s="11" t="s">
        <v>207</v>
      </c>
      <c r="K1312" s="11" t="s">
        <v>4827</v>
      </c>
      <c r="L1312" s="11">
        <v>2</v>
      </c>
    </row>
    <row r="1313" spans="1:12">
      <c r="A1313" s="11" t="s">
        <v>2293</v>
      </c>
      <c r="D1313" s="11" t="s">
        <v>206</v>
      </c>
      <c r="E1313" s="19" t="s">
        <v>2519</v>
      </c>
      <c r="F1313" s="10">
        <v>42036</v>
      </c>
      <c r="G1313" s="10">
        <v>44228</v>
      </c>
      <c r="H1313" s="11">
        <v>7</v>
      </c>
      <c r="I1313" s="20" t="s">
        <v>205</v>
      </c>
      <c r="J1313" s="11" t="s">
        <v>207</v>
      </c>
      <c r="K1313" s="11" t="s">
        <v>4827</v>
      </c>
      <c r="L1313" s="11">
        <v>2</v>
      </c>
    </row>
    <row r="1314" spans="1:12">
      <c r="A1314" s="11" t="s">
        <v>2294</v>
      </c>
      <c r="D1314" s="11" t="s">
        <v>206</v>
      </c>
      <c r="E1314" s="19" t="s">
        <v>2520</v>
      </c>
      <c r="F1314" s="10">
        <v>42036</v>
      </c>
      <c r="G1314" s="10">
        <v>44228</v>
      </c>
      <c r="H1314" s="11">
        <v>7</v>
      </c>
      <c r="I1314" s="20" t="s">
        <v>205</v>
      </c>
      <c r="J1314" s="11" t="s">
        <v>207</v>
      </c>
      <c r="K1314" s="11" t="s">
        <v>4827</v>
      </c>
      <c r="L1314" s="11">
        <v>2</v>
      </c>
    </row>
    <row r="1315" spans="1:12">
      <c r="A1315" s="11" t="s">
        <v>2295</v>
      </c>
      <c r="D1315" s="11" t="s">
        <v>206</v>
      </c>
      <c r="E1315" s="19" t="s">
        <v>2521</v>
      </c>
      <c r="F1315" s="10">
        <v>42036</v>
      </c>
      <c r="G1315" s="10">
        <v>44228</v>
      </c>
      <c r="H1315" s="11">
        <v>7</v>
      </c>
      <c r="I1315" s="20" t="s">
        <v>205</v>
      </c>
      <c r="J1315" s="11" t="s">
        <v>207</v>
      </c>
      <c r="K1315" s="11" t="s">
        <v>4827</v>
      </c>
      <c r="L1315" s="11">
        <v>2</v>
      </c>
    </row>
    <row r="1316" spans="1:12">
      <c r="A1316" s="11" t="s">
        <v>2296</v>
      </c>
      <c r="D1316" s="11" t="s">
        <v>206</v>
      </c>
      <c r="E1316" s="19" t="s">
        <v>2522</v>
      </c>
      <c r="F1316" s="10">
        <v>42036</v>
      </c>
      <c r="G1316" s="10">
        <v>44228</v>
      </c>
      <c r="H1316" s="11">
        <v>7</v>
      </c>
      <c r="I1316" s="20" t="s">
        <v>205</v>
      </c>
      <c r="J1316" s="11" t="s">
        <v>207</v>
      </c>
      <c r="K1316" s="11" t="s">
        <v>4827</v>
      </c>
      <c r="L1316" s="11">
        <v>2</v>
      </c>
    </row>
    <row r="1317" spans="1:12">
      <c r="A1317" s="11" t="s">
        <v>2297</v>
      </c>
      <c r="D1317" s="11" t="s">
        <v>206</v>
      </c>
      <c r="E1317" s="19" t="s">
        <v>2523</v>
      </c>
      <c r="F1317" s="10">
        <v>42036</v>
      </c>
      <c r="G1317" s="10">
        <v>44228</v>
      </c>
      <c r="H1317" s="11">
        <v>7</v>
      </c>
      <c r="I1317" s="20" t="s">
        <v>205</v>
      </c>
      <c r="J1317" s="11" t="s">
        <v>207</v>
      </c>
      <c r="K1317" s="11" t="s">
        <v>4827</v>
      </c>
      <c r="L1317" s="11">
        <v>2</v>
      </c>
    </row>
    <row r="1318" spans="1:12">
      <c r="A1318" s="11" t="s">
        <v>2298</v>
      </c>
      <c r="D1318" s="11" t="s">
        <v>206</v>
      </c>
      <c r="E1318" s="19" t="s">
        <v>2524</v>
      </c>
      <c r="F1318" s="10">
        <v>42036</v>
      </c>
      <c r="G1318" s="10">
        <v>44228</v>
      </c>
      <c r="H1318" s="11">
        <v>7</v>
      </c>
      <c r="I1318" s="20" t="s">
        <v>205</v>
      </c>
      <c r="J1318" s="11" t="s">
        <v>207</v>
      </c>
      <c r="K1318" s="11" t="s">
        <v>4827</v>
      </c>
      <c r="L1318" s="11">
        <v>2</v>
      </c>
    </row>
    <row r="1319" spans="1:12">
      <c r="A1319" s="11" t="s">
        <v>2299</v>
      </c>
      <c r="D1319" s="11" t="s">
        <v>206</v>
      </c>
      <c r="E1319" s="19" t="s">
        <v>2525</v>
      </c>
      <c r="F1319" s="10">
        <v>42036</v>
      </c>
      <c r="G1319" s="10">
        <v>44228</v>
      </c>
      <c r="H1319" s="11">
        <v>7</v>
      </c>
      <c r="I1319" s="20" t="s">
        <v>205</v>
      </c>
      <c r="J1319" s="11" t="s">
        <v>207</v>
      </c>
      <c r="K1319" s="11" t="s">
        <v>4827</v>
      </c>
      <c r="L1319" s="11">
        <v>2</v>
      </c>
    </row>
    <row r="1320" spans="1:12">
      <c r="A1320" s="11" t="s">
        <v>2300</v>
      </c>
      <c r="D1320" s="11" t="s">
        <v>206</v>
      </c>
      <c r="E1320" s="19" t="s">
        <v>2526</v>
      </c>
      <c r="F1320" s="10">
        <v>42036</v>
      </c>
      <c r="G1320" s="10">
        <v>44228</v>
      </c>
      <c r="H1320" s="11">
        <v>7</v>
      </c>
      <c r="I1320" s="20" t="s">
        <v>205</v>
      </c>
      <c r="J1320" s="11" t="s">
        <v>207</v>
      </c>
      <c r="K1320" s="11" t="s">
        <v>4827</v>
      </c>
      <c r="L1320" s="11">
        <v>2</v>
      </c>
    </row>
    <row r="1321" spans="1:12">
      <c r="A1321" s="11" t="s">
        <v>2301</v>
      </c>
      <c r="D1321" s="11" t="s">
        <v>206</v>
      </c>
      <c r="E1321" s="19" t="s">
        <v>2527</v>
      </c>
      <c r="F1321" s="10">
        <v>42036</v>
      </c>
      <c r="G1321" s="10">
        <v>44228</v>
      </c>
      <c r="H1321" s="11">
        <v>7</v>
      </c>
      <c r="I1321" s="20" t="s">
        <v>205</v>
      </c>
      <c r="J1321" s="11" t="s">
        <v>207</v>
      </c>
      <c r="K1321" s="11" t="s">
        <v>4827</v>
      </c>
      <c r="L1321" s="11">
        <v>2</v>
      </c>
    </row>
    <row r="1322" spans="1:12">
      <c r="A1322" s="11" t="s">
        <v>2302</v>
      </c>
      <c r="D1322" s="11" t="s">
        <v>206</v>
      </c>
      <c r="E1322" s="19" t="s">
        <v>2528</v>
      </c>
      <c r="F1322" s="10">
        <v>42036</v>
      </c>
      <c r="G1322" s="10">
        <v>44228</v>
      </c>
      <c r="H1322" s="11">
        <v>7</v>
      </c>
      <c r="I1322" s="20" t="s">
        <v>205</v>
      </c>
      <c r="J1322" s="11" t="s">
        <v>207</v>
      </c>
      <c r="K1322" s="11" t="s">
        <v>4827</v>
      </c>
      <c r="L1322" s="11">
        <v>2</v>
      </c>
    </row>
    <row r="1323" spans="1:12">
      <c r="A1323" s="11" t="s">
        <v>2303</v>
      </c>
      <c r="D1323" s="11" t="s">
        <v>206</v>
      </c>
      <c r="E1323" s="19" t="s">
        <v>2529</v>
      </c>
      <c r="F1323" s="10">
        <v>42036</v>
      </c>
      <c r="G1323" s="10">
        <v>44228</v>
      </c>
      <c r="H1323" s="11">
        <v>7</v>
      </c>
      <c r="I1323" s="20" t="s">
        <v>205</v>
      </c>
      <c r="J1323" s="11" t="s">
        <v>207</v>
      </c>
      <c r="K1323" s="11" t="s">
        <v>4827</v>
      </c>
      <c r="L1323" s="11">
        <v>2</v>
      </c>
    </row>
    <row r="1324" spans="1:12">
      <c r="A1324" s="11" t="s">
        <v>2304</v>
      </c>
      <c r="D1324" s="11" t="s">
        <v>206</v>
      </c>
      <c r="E1324" s="19" t="s">
        <v>2530</v>
      </c>
      <c r="F1324" s="10">
        <v>42036</v>
      </c>
      <c r="G1324" s="10">
        <v>44228</v>
      </c>
      <c r="H1324" s="11">
        <v>7</v>
      </c>
      <c r="I1324" s="20" t="s">
        <v>205</v>
      </c>
      <c r="J1324" s="11" t="s">
        <v>207</v>
      </c>
      <c r="K1324" s="11" t="s">
        <v>4827</v>
      </c>
      <c r="L1324" s="11">
        <v>2</v>
      </c>
    </row>
    <row r="1325" spans="1:12">
      <c r="A1325" s="11" t="s">
        <v>2305</v>
      </c>
      <c r="D1325" s="11" t="s">
        <v>206</v>
      </c>
      <c r="E1325" s="19" t="s">
        <v>2531</v>
      </c>
      <c r="F1325" s="10">
        <v>42036</v>
      </c>
      <c r="G1325" s="10">
        <v>44228</v>
      </c>
      <c r="H1325" s="11">
        <v>7</v>
      </c>
      <c r="I1325" s="20" t="s">
        <v>205</v>
      </c>
      <c r="J1325" s="11" t="s">
        <v>207</v>
      </c>
      <c r="K1325" s="11" t="s">
        <v>4827</v>
      </c>
      <c r="L1325" s="11">
        <v>2</v>
      </c>
    </row>
    <row r="1326" spans="1:12">
      <c r="A1326" s="11" t="s">
        <v>2306</v>
      </c>
      <c r="D1326" s="11" t="s">
        <v>206</v>
      </c>
      <c r="E1326" s="19" t="s">
        <v>2532</v>
      </c>
      <c r="F1326" s="10">
        <v>42036</v>
      </c>
      <c r="G1326" s="10">
        <v>44228</v>
      </c>
      <c r="H1326" s="11">
        <v>7</v>
      </c>
      <c r="I1326" s="20" t="s">
        <v>205</v>
      </c>
      <c r="J1326" s="11" t="s">
        <v>207</v>
      </c>
      <c r="K1326" s="11" t="s">
        <v>4827</v>
      </c>
      <c r="L1326" s="11">
        <v>2</v>
      </c>
    </row>
    <row r="1327" spans="1:12">
      <c r="A1327" s="11" t="s">
        <v>2307</v>
      </c>
      <c r="D1327" s="11" t="s">
        <v>206</v>
      </c>
      <c r="E1327" s="19" t="s">
        <v>2533</v>
      </c>
      <c r="F1327" s="10">
        <v>42036</v>
      </c>
      <c r="G1327" s="10">
        <v>44228</v>
      </c>
      <c r="H1327" s="11">
        <v>7</v>
      </c>
      <c r="I1327" s="20" t="s">
        <v>205</v>
      </c>
      <c r="J1327" s="11" t="s">
        <v>207</v>
      </c>
      <c r="K1327" s="11" t="s">
        <v>4827</v>
      </c>
      <c r="L1327" s="11">
        <v>2</v>
      </c>
    </row>
    <row r="1328" spans="1:12">
      <c r="A1328" s="11" t="s">
        <v>2308</v>
      </c>
      <c r="D1328" s="11" t="s">
        <v>206</v>
      </c>
      <c r="E1328" s="19" t="s">
        <v>2534</v>
      </c>
      <c r="F1328" s="10">
        <v>42036</v>
      </c>
      <c r="G1328" s="10">
        <v>44228</v>
      </c>
      <c r="H1328" s="11">
        <v>7</v>
      </c>
      <c r="I1328" s="20" t="s">
        <v>205</v>
      </c>
      <c r="J1328" s="11" t="s">
        <v>207</v>
      </c>
      <c r="K1328" s="11" t="s">
        <v>4827</v>
      </c>
      <c r="L1328" s="11">
        <v>2</v>
      </c>
    </row>
    <row r="1329" spans="1:12">
      <c r="A1329" s="11" t="s">
        <v>2309</v>
      </c>
      <c r="D1329" s="11" t="s">
        <v>206</v>
      </c>
      <c r="E1329" s="19" t="s">
        <v>2535</v>
      </c>
      <c r="F1329" s="10">
        <v>42036</v>
      </c>
      <c r="G1329" s="10">
        <v>44228</v>
      </c>
      <c r="H1329" s="11">
        <v>7</v>
      </c>
      <c r="I1329" s="20" t="s">
        <v>205</v>
      </c>
      <c r="J1329" s="11" t="s">
        <v>207</v>
      </c>
      <c r="K1329" s="11" t="s">
        <v>4827</v>
      </c>
      <c r="L1329" s="11">
        <v>2</v>
      </c>
    </row>
    <row r="1330" spans="1:12">
      <c r="A1330" s="11" t="s">
        <v>2310</v>
      </c>
      <c r="D1330" s="11" t="s">
        <v>206</v>
      </c>
      <c r="E1330" s="19" t="s">
        <v>2536</v>
      </c>
      <c r="F1330" s="10">
        <v>42036</v>
      </c>
      <c r="G1330" s="10">
        <v>44228</v>
      </c>
      <c r="H1330" s="11">
        <v>7</v>
      </c>
      <c r="I1330" s="20" t="s">
        <v>205</v>
      </c>
      <c r="J1330" s="11" t="s">
        <v>207</v>
      </c>
      <c r="K1330" s="11" t="s">
        <v>4827</v>
      </c>
      <c r="L1330" s="11">
        <v>2</v>
      </c>
    </row>
    <row r="1331" spans="1:12">
      <c r="A1331" s="11" t="s">
        <v>2311</v>
      </c>
      <c r="D1331" s="11" t="s">
        <v>206</v>
      </c>
      <c r="E1331" s="19" t="s">
        <v>2537</v>
      </c>
      <c r="F1331" s="10">
        <v>42036</v>
      </c>
      <c r="G1331" s="10">
        <v>44228</v>
      </c>
      <c r="H1331" s="11">
        <v>7</v>
      </c>
      <c r="I1331" s="20" t="s">
        <v>205</v>
      </c>
      <c r="J1331" s="11" t="s">
        <v>207</v>
      </c>
      <c r="K1331" s="11" t="s">
        <v>4827</v>
      </c>
      <c r="L1331" s="11">
        <v>2</v>
      </c>
    </row>
    <row r="1332" spans="1:12">
      <c r="A1332" s="11" t="s">
        <v>2312</v>
      </c>
      <c r="D1332" s="11" t="s">
        <v>206</v>
      </c>
      <c r="E1332" s="19" t="s">
        <v>2538</v>
      </c>
      <c r="F1332" s="10">
        <v>42036</v>
      </c>
      <c r="G1332" s="10">
        <v>44228</v>
      </c>
      <c r="H1332" s="11">
        <v>7</v>
      </c>
      <c r="I1332" s="20" t="s">
        <v>205</v>
      </c>
      <c r="J1332" s="11" t="s">
        <v>207</v>
      </c>
      <c r="K1332" s="11" t="s">
        <v>4827</v>
      </c>
      <c r="L1332" s="11">
        <v>2</v>
      </c>
    </row>
    <row r="1333" spans="1:12">
      <c r="A1333" s="11" t="s">
        <v>2313</v>
      </c>
      <c r="D1333" s="11" t="s">
        <v>206</v>
      </c>
      <c r="E1333" s="19" t="s">
        <v>2539</v>
      </c>
      <c r="F1333" s="10">
        <v>42036</v>
      </c>
      <c r="G1333" s="10">
        <v>44228</v>
      </c>
      <c r="H1333" s="11">
        <v>7</v>
      </c>
      <c r="I1333" s="20" t="s">
        <v>205</v>
      </c>
      <c r="J1333" s="11" t="s">
        <v>207</v>
      </c>
      <c r="K1333" s="11" t="s">
        <v>4827</v>
      </c>
      <c r="L1333" s="11">
        <v>2</v>
      </c>
    </row>
    <row r="1334" spans="1:12">
      <c r="A1334" s="11" t="s">
        <v>2314</v>
      </c>
      <c r="D1334" s="11" t="s">
        <v>206</v>
      </c>
      <c r="E1334" s="19" t="s">
        <v>2540</v>
      </c>
      <c r="F1334" s="10">
        <v>42036</v>
      </c>
      <c r="G1334" s="10">
        <v>44228</v>
      </c>
      <c r="H1334" s="11">
        <v>7</v>
      </c>
      <c r="I1334" s="20" t="s">
        <v>205</v>
      </c>
      <c r="J1334" s="11" t="s">
        <v>207</v>
      </c>
      <c r="K1334" s="11" t="s">
        <v>4827</v>
      </c>
      <c r="L1334" s="11">
        <v>2</v>
      </c>
    </row>
    <row r="1335" spans="1:12">
      <c r="A1335" s="11" t="s">
        <v>2315</v>
      </c>
      <c r="D1335" s="11" t="s">
        <v>206</v>
      </c>
      <c r="E1335" s="19" t="s">
        <v>2541</v>
      </c>
      <c r="F1335" s="10">
        <v>42036</v>
      </c>
      <c r="G1335" s="10">
        <v>44228</v>
      </c>
      <c r="H1335" s="11">
        <v>7</v>
      </c>
      <c r="I1335" s="20" t="s">
        <v>205</v>
      </c>
      <c r="J1335" s="11" t="s">
        <v>207</v>
      </c>
      <c r="K1335" s="11" t="s">
        <v>4827</v>
      </c>
      <c r="L1335" s="11">
        <v>2</v>
      </c>
    </row>
    <row r="1336" spans="1:12">
      <c r="A1336" s="11" t="s">
        <v>2316</v>
      </c>
      <c r="D1336" s="11" t="s">
        <v>206</v>
      </c>
      <c r="E1336" s="19" t="s">
        <v>2542</v>
      </c>
      <c r="F1336" s="10">
        <v>42036</v>
      </c>
      <c r="G1336" s="10">
        <v>44228</v>
      </c>
      <c r="H1336" s="11">
        <v>7</v>
      </c>
      <c r="I1336" s="20" t="s">
        <v>205</v>
      </c>
      <c r="J1336" s="11" t="s">
        <v>207</v>
      </c>
      <c r="K1336" s="11" t="s">
        <v>4827</v>
      </c>
      <c r="L1336" s="11">
        <v>2</v>
      </c>
    </row>
    <row r="1337" spans="1:12">
      <c r="A1337" s="11" t="s">
        <v>2317</v>
      </c>
      <c r="D1337" s="11" t="s">
        <v>206</v>
      </c>
      <c r="E1337" s="19" t="s">
        <v>2543</v>
      </c>
      <c r="F1337" s="10">
        <v>42036</v>
      </c>
      <c r="G1337" s="10">
        <v>44228</v>
      </c>
      <c r="H1337" s="11">
        <v>7</v>
      </c>
      <c r="I1337" s="20" t="s">
        <v>205</v>
      </c>
      <c r="J1337" s="11" t="s">
        <v>207</v>
      </c>
      <c r="K1337" s="11" t="s">
        <v>4827</v>
      </c>
      <c r="L1337" s="11">
        <v>2</v>
      </c>
    </row>
    <row r="1338" spans="1:12">
      <c r="A1338" s="11" t="s">
        <v>2318</v>
      </c>
      <c r="D1338" s="11" t="s">
        <v>206</v>
      </c>
      <c r="E1338" s="19" t="s">
        <v>2544</v>
      </c>
      <c r="F1338" s="10">
        <v>42036</v>
      </c>
      <c r="G1338" s="10">
        <v>44228</v>
      </c>
      <c r="H1338" s="11">
        <v>7</v>
      </c>
      <c r="I1338" s="20" t="s">
        <v>205</v>
      </c>
      <c r="J1338" s="11" t="s">
        <v>207</v>
      </c>
      <c r="K1338" s="11" t="s">
        <v>4827</v>
      </c>
      <c r="L1338" s="11">
        <v>2</v>
      </c>
    </row>
    <row r="1339" spans="1:12">
      <c r="A1339" s="11" t="s">
        <v>2319</v>
      </c>
      <c r="D1339" s="11" t="s">
        <v>206</v>
      </c>
      <c r="E1339" s="19" t="s">
        <v>2545</v>
      </c>
      <c r="F1339" s="10">
        <v>42036</v>
      </c>
      <c r="G1339" s="10">
        <v>44228</v>
      </c>
      <c r="H1339" s="11">
        <v>7</v>
      </c>
      <c r="I1339" s="20" t="s">
        <v>205</v>
      </c>
      <c r="J1339" s="11" t="s">
        <v>207</v>
      </c>
      <c r="K1339" s="11" t="s">
        <v>4827</v>
      </c>
      <c r="L1339" s="11">
        <v>2</v>
      </c>
    </row>
    <row r="1340" spans="1:12">
      <c r="A1340" s="11" t="s">
        <v>2320</v>
      </c>
      <c r="D1340" s="11" t="s">
        <v>206</v>
      </c>
      <c r="E1340" s="19" t="s">
        <v>2546</v>
      </c>
      <c r="F1340" s="10">
        <v>42036</v>
      </c>
      <c r="G1340" s="10">
        <v>44228</v>
      </c>
      <c r="H1340" s="11">
        <v>7</v>
      </c>
      <c r="I1340" s="20" t="s">
        <v>205</v>
      </c>
      <c r="J1340" s="11" t="s">
        <v>207</v>
      </c>
      <c r="K1340" s="11" t="s">
        <v>4827</v>
      </c>
      <c r="L1340" s="11">
        <v>2</v>
      </c>
    </row>
    <row r="1341" spans="1:12">
      <c r="A1341" s="11" t="s">
        <v>2321</v>
      </c>
      <c r="D1341" s="11" t="s">
        <v>206</v>
      </c>
      <c r="E1341" s="19" t="s">
        <v>2547</v>
      </c>
      <c r="F1341" s="10">
        <v>42036</v>
      </c>
      <c r="G1341" s="10">
        <v>44228</v>
      </c>
      <c r="H1341" s="11">
        <v>7</v>
      </c>
      <c r="I1341" s="20" t="s">
        <v>205</v>
      </c>
      <c r="J1341" s="11" t="s">
        <v>207</v>
      </c>
      <c r="K1341" s="11" t="s">
        <v>4827</v>
      </c>
      <c r="L1341" s="11">
        <v>2</v>
      </c>
    </row>
    <row r="1342" spans="1:12">
      <c r="A1342" s="11" t="s">
        <v>2322</v>
      </c>
      <c r="D1342" s="11" t="s">
        <v>206</v>
      </c>
      <c r="E1342" s="19" t="s">
        <v>2548</v>
      </c>
      <c r="F1342" s="10">
        <v>42036</v>
      </c>
      <c r="G1342" s="10">
        <v>44228</v>
      </c>
      <c r="H1342" s="11">
        <v>7</v>
      </c>
      <c r="I1342" s="20" t="s">
        <v>205</v>
      </c>
      <c r="J1342" s="11" t="s">
        <v>207</v>
      </c>
      <c r="K1342" s="11" t="s">
        <v>4827</v>
      </c>
      <c r="L1342" s="11">
        <v>2</v>
      </c>
    </row>
    <row r="1343" spans="1:12">
      <c r="A1343" s="11" t="s">
        <v>2323</v>
      </c>
      <c r="D1343" s="11" t="s">
        <v>206</v>
      </c>
      <c r="E1343" s="19" t="s">
        <v>2549</v>
      </c>
      <c r="F1343" s="10">
        <v>42036</v>
      </c>
      <c r="G1343" s="10">
        <v>44228</v>
      </c>
      <c r="H1343" s="11">
        <v>7</v>
      </c>
      <c r="I1343" s="20" t="s">
        <v>205</v>
      </c>
      <c r="J1343" s="11" t="s">
        <v>207</v>
      </c>
      <c r="K1343" s="11" t="s">
        <v>4827</v>
      </c>
      <c r="L1343" s="11">
        <v>2</v>
      </c>
    </row>
    <row r="1344" spans="1:12">
      <c r="A1344" s="11" t="s">
        <v>2324</v>
      </c>
      <c r="D1344" s="11" t="s">
        <v>206</v>
      </c>
      <c r="E1344" s="19" t="s">
        <v>2550</v>
      </c>
      <c r="F1344" s="10">
        <v>42036</v>
      </c>
      <c r="G1344" s="10">
        <v>44228</v>
      </c>
      <c r="H1344" s="11">
        <v>7</v>
      </c>
      <c r="I1344" s="20" t="s">
        <v>205</v>
      </c>
      <c r="J1344" s="11" t="s">
        <v>207</v>
      </c>
      <c r="K1344" s="11" t="s">
        <v>4827</v>
      </c>
      <c r="L1344" s="11">
        <v>2</v>
      </c>
    </row>
    <row r="1345" spans="1:12">
      <c r="A1345" s="11" t="s">
        <v>2325</v>
      </c>
      <c r="D1345" s="11" t="s">
        <v>206</v>
      </c>
      <c r="E1345" s="19" t="s">
        <v>2551</v>
      </c>
      <c r="F1345" s="10">
        <v>42036</v>
      </c>
      <c r="G1345" s="10">
        <v>44228</v>
      </c>
      <c r="H1345" s="11">
        <v>7</v>
      </c>
      <c r="I1345" s="20" t="s">
        <v>205</v>
      </c>
      <c r="J1345" s="11" t="s">
        <v>207</v>
      </c>
      <c r="K1345" s="11" t="s">
        <v>4827</v>
      </c>
      <c r="L1345" s="11">
        <v>2</v>
      </c>
    </row>
    <row r="1346" spans="1:12">
      <c r="A1346" s="11" t="s">
        <v>2326</v>
      </c>
      <c r="D1346" s="11" t="s">
        <v>206</v>
      </c>
      <c r="E1346" s="19" t="s">
        <v>2552</v>
      </c>
      <c r="F1346" s="10">
        <v>42036</v>
      </c>
      <c r="G1346" s="10">
        <v>44228</v>
      </c>
      <c r="H1346" s="11">
        <v>7</v>
      </c>
      <c r="I1346" s="20" t="s">
        <v>205</v>
      </c>
      <c r="J1346" s="11" t="s">
        <v>207</v>
      </c>
      <c r="K1346" s="11" t="s">
        <v>4827</v>
      </c>
      <c r="L1346" s="11">
        <v>2</v>
      </c>
    </row>
    <row r="1347" spans="1:12">
      <c r="A1347" s="11" t="s">
        <v>2327</v>
      </c>
      <c r="D1347" s="11" t="s">
        <v>206</v>
      </c>
      <c r="E1347" s="19" t="s">
        <v>2553</v>
      </c>
      <c r="F1347" s="10">
        <v>42036</v>
      </c>
      <c r="G1347" s="10">
        <v>44228</v>
      </c>
      <c r="H1347" s="11">
        <v>7</v>
      </c>
      <c r="I1347" s="20" t="s">
        <v>205</v>
      </c>
      <c r="J1347" s="11" t="s">
        <v>207</v>
      </c>
      <c r="K1347" s="11" t="s">
        <v>4827</v>
      </c>
      <c r="L1347" s="11">
        <v>2</v>
      </c>
    </row>
    <row r="1348" spans="1:12">
      <c r="A1348" s="11" t="s">
        <v>2328</v>
      </c>
      <c r="D1348" s="11" t="s">
        <v>206</v>
      </c>
      <c r="E1348" s="19" t="s">
        <v>2554</v>
      </c>
      <c r="F1348" s="10">
        <v>42036</v>
      </c>
      <c r="G1348" s="10">
        <v>44228</v>
      </c>
      <c r="H1348" s="11">
        <v>7</v>
      </c>
      <c r="I1348" s="20" t="s">
        <v>205</v>
      </c>
      <c r="J1348" s="11" t="s">
        <v>207</v>
      </c>
      <c r="K1348" s="11" t="s">
        <v>4827</v>
      </c>
      <c r="L1348" s="11">
        <v>2</v>
      </c>
    </row>
    <row r="1349" spans="1:12">
      <c r="A1349" s="11" t="s">
        <v>2329</v>
      </c>
      <c r="D1349" s="11" t="s">
        <v>206</v>
      </c>
      <c r="E1349" s="19" t="s">
        <v>2555</v>
      </c>
      <c r="F1349" s="10">
        <v>42036</v>
      </c>
      <c r="G1349" s="10">
        <v>44228</v>
      </c>
      <c r="H1349" s="11">
        <v>7</v>
      </c>
      <c r="I1349" s="20" t="s">
        <v>205</v>
      </c>
      <c r="J1349" s="11" t="s">
        <v>207</v>
      </c>
      <c r="K1349" s="11" t="s">
        <v>4827</v>
      </c>
      <c r="L1349" s="11">
        <v>2</v>
      </c>
    </row>
    <row r="1350" spans="1:12">
      <c r="A1350" s="11" t="s">
        <v>2330</v>
      </c>
      <c r="D1350" s="11" t="s">
        <v>206</v>
      </c>
      <c r="E1350" s="19" t="s">
        <v>2556</v>
      </c>
      <c r="F1350" s="10">
        <v>42036</v>
      </c>
      <c r="G1350" s="10">
        <v>44228</v>
      </c>
      <c r="H1350" s="11">
        <v>7</v>
      </c>
      <c r="I1350" s="20" t="s">
        <v>205</v>
      </c>
      <c r="J1350" s="11" t="s">
        <v>207</v>
      </c>
      <c r="K1350" s="11" t="s">
        <v>4827</v>
      </c>
      <c r="L1350" s="11">
        <v>2</v>
      </c>
    </row>
    <row r="1351" spans="1:12">
      <c r="A1351" s="11" t="s">
        <v>2331</v>
      </c>
      <c r="D1351" s="11" t="s">
        <v>206</v>
      </c>
      <c r="E1351" s="19" t="s">
        <v>2557</v>
      </c>
      <c r="F1351" s="10">
        <v>42036</v>
      </c>
      <c r="G1351" s="10">
        <v>44228</v>
      </c>
      <c r="H1351" s="11">
        <v>7</v>
      </c>
      <c r="I1351" s="20" t="s">
        <v>205</v>
      </c>
      <c r="J1351" s="11" t="s">
        <v>207</v>
      </c>
      <c r="K1351" s="11" t="s">
        <v>4827</v>
      </c>
      <c r="L1351" s="11">
        <v>2</v>
      </c>
    </row>
    <row r="1352" spans="1:12">
      <c r="A1352" s="11" t="s">
        <v>2332</v>
      </c>
      <c r="D1352" s="11" t="s">
        <v>206</v>
      </c>
      <c r="E1352" s="19" t="s">
        <v>2558</v>
      </c>
      <c r="F1352" s="10">
        <v>42036</v>
      </c>
      <c r="G1352" s="10">
        <v>44228</v>
      </c>
      <c r="H1352" s="11">
        <v>7</v>
      </c>
      <c r="I1352" s="20" t="s">
        <v>205</v>
      </c>
      <c r="J1352" s="11" t="s">
        <v>207</v>
      </c>
      <c r="K1352" s="11" t="s">
        <v>4827</v>
      </c>
      <c r="L1352" s="11">
        <v>2</v>
      </c>
    </row>
    <row r="1353" spans="1:12">
      <c r="A1353" s="11" t="s">
        <v>2333</v>
      </c>
      <c r="D1353" s="11" t="s">
        <v>206</v>
      </c>
      <c r="E1353" s="19" t="s">
        <v>2559</v>
      </c>
      <c r="F1353" s="10">
        <v>42036</v>
      </c>
      <c r="G1353" s="10">
        <v>44228</v>
      </c>
      <c r="H1353" s="11">
        <v>7</v>
      </c>
      <c r="I1353" s="20" t="s">
        <v>205</v>
      </c>
      <c r="J1353" s="11" t="s">
        <v>207</v>
      </c>
      <c r="K1353" s="11" t="s">
        <v>4827</v>
      </c>
      <c r="L1353" s="11">
        <v>2</v>
      </c>
    </row>
    <row r="1354" spans="1:12">
      <c r="A1354" s="11" t="s">
        <v>2334</v>
      </c>
      <c r="D1354" s="11" t="s">
        <v>206</v>
      </c>
      <c r="E1354" s="19" t="s">
        <v>2560</v>
      </c>
      <c r="F1354" s="10">
        <v>42036</v>
      </c>
      <c r="G1354" s="10">
        <v>44228</v>
      </c>
      <c r="H1354" s="11">
        <v>7</v>
      </c>
      <c r="I1354" s="20" t="s">
        <v>205</v>
      </c>
      <c r="J1354" s="11" t="s">
        <v>207</v>
      </c>
      <c r="K1354" s="11" t="s">
        <v>4827</v>
      </c>
      <c r="L1354" s="11">
        <v>2</v>
      </c>
    </row>
    <row r="1355" spans="1:12">
      <c r="A1355" s="11" t="s">
        <v>2335</v>
      </c>
      <c r="D1355" s="11" t="s">
        <v>206</v>
      </c>
      <c r="E1355" s="19" t="s">
        <v>2561</v>
      </c>
      <c r="F1355" s="10">
        <v>42036</v>
      </c>
      <c r="G1355" s="10">
        <v>44228</v>
      </c>
      <c r="H1355" s="11">
        <v>7</v>
      </c>
      <c r="I1355" s="20" t="s">
        <v>205</v>
      </c>
      <c r="J1355" s="11" t="s">
        <v>207</v>
      </c>
      <c r="K1355" s="11" t="s">
        <v>4827</v>
      </c>
      <c r="L1355" s="11">
        <v>2</v>
      </c>
    </row>
    <row r="1356" spans="1:12">
      <c r="A1356" s="11" t="s">
        <v>2336</v>
      </c>
      <c r="D1356" s="11" t="s">
        <v>206</v>
      </c>
      <c r="E1356" s="19" t="s">
        <v>2562</v>
      </c>
      <c r="F1356" s="10">
        <v>42036</v>
      </c>
      <c r="G1356" s="10">
        <v>44228</v>
      </c>
      <c r="H1356" s="11">
        <v>7</v>
      </c>
      <c r="I1356" s="20" t="s">
        <v>205</v>
      </c>
      <c r="J1356" s="11" t="s">
        <v>207</v>
      </c>
      <c r="K1356" s="11" t="s">
        <v>4827</v>
      </c>
      <c r="L1356" s="11">
        <v>2</v>
      </c>
    </row>
    <row r="1357" spans="1:12">
      <c r="A1357" s="11" t="s">
        <v>2337</v>
      </c>
      <c r="D1357" s="11" t="s">
        <v>206</v>
      </c>
      <c r="E1357" s="19" t="s">
        <v>2563</v>
      </c>
      <c r="F1357" s="10">
        <v>42036</v>
      </c>
      <c r="G1357" s="10">
        <v>44228</v>
      </c>
      <c r="H1357" s="11">
        <v>7</v>
      </c>
      <c r="I1357" s="20" t="s">
        <v>205</v>
      </c>
      <c r="J1357" s="11" t="s">
        <v>207</v>
      </c>
      <c r="K1357" s="11" t="s">
        <v>4827</v>
      </c>
      <c r="L1357" s="11">
        <v>2</v>
      </c>
    </row>
    <row r="1358" spans="1:12">
      <c r="A1358" s="11" t="s">
        <v>2338</v>
      </c>
      <c r="D1358" s="11" t="s">
        <v>206</v>
      </c>
      <c r="E1358" s="19" t="s">
        <v>2564</v>
      </c>
      <c r="F1358" s="10">
        <v>42036</v>
      </c>
      <c r="G1358" s="10">
        <v>44228</v>
      </c>
      <c r="H1358" s="11">
        <v>7</v>
      </c>
      <c r="I1358" s="20" t="s">
        <v>205</v>
      </c>
      <c r="J1358" s="11" t="s">
        <v>207</v>
      </c>
      <c r="K1358" s="11" t="s">
        <v>4827</v>
      </c>
      <c r="L1358" s="11">
        <v>2</v>
      </c>
    </row>
    <row r="1359" spans="1:12">
      <c r="A1359" s="11" t="s">
        <v>2339</v>
      </c>
      <c r="D1359" s="11" t="s">
        <v>206</v>
      </c>
      <c r="E1359" s="19" t="s">
        <v>2565</v>
      </c>
      <c r="F1359" s="10">
        <v>42036</v>
      </c>
      <c r="G1359" s="10">
        <v>44228</v>
      </c>
      <c r="H1359" s="11">
        <v>7</v>
      </c>
      <c r="I1359" s="20" t="s">
        <v>205</v>
      </c>
      <c r="J1359" s="11" t="s">
        <v>207</v>
      </c>
      <c r="K1359" s="11" t="s">
        <v>4827</v>
      </c>
      <c r="L1359" s="11">
        <v>2</v>
      </c>
    </row>
    <row r="1360" spans="1:12">
      <c r="A1360" s="11" t="s">
        <v>2340</v>
      </c>
      <c r="D1360" s="11" t="s">
        <v>206</v>
      </c>
      <c r="E1360" s="19" t="s">
        <v>2566</v>
      </c>
      <c r="F1360" s="10">
        <v>42036</v>
      </c>
      <c r="G1360" s="10">
        <v>44228</v>
      </c>
      <c r="H1360" s="11">
        <v>7</v>
      </c>
      <c r="I1360" s="20" t="s">
        <v>205</v>
      </c>
      <c r="J1360" s="11" t="s">
        <v>207</v>
      </c>
      <c r="K1360" s="11" t="s">
        <v>4827</v>
      </c>
      <c r="L1360" s="11">
        <v>2</v>
      </c>
    </row>
    <row r="1361" spans="1:12">
      <c r="A1361" s="11" t="s">
        <v>2341</v>
      </c>
      <c r="D1361" s="11" t="s">
        <v>206</v>
      </c>
      <c r="E1361" s="19" t="s">
        <v>2567</v>
      </c>
      <c r="F1361" s="10">
        <v>42036</v>
      </c>
      <c r="G1361" s="10">
        <v>44228</v>
      </c>
      <c r="H1361" s="11">
        <v>7</v>
      </c>
      <c r="I1361" s="20" t="s">
        <v>205</v>
      </c>
      <c r="J1361" s="11" t="s">
        <v>207</v>
      </c>
      <c r="K1361" s="11" t="s">
        <v>4827</v>
      </c>
      <c r="L1361" s="11">
        <v>2</v>
      </c>
    </row>
    <row r="1362" spans="1:12">
      <c r="A1362" s="11" t="s">
        <v>2342</v>
      </c>
      <c r="D1362" s="11" t="s">
        <v>206</v>
      </c>
      <c r="E1362" s="19" t="s">
        <v>2568</v>
      </c>
      <c r="F1362" s="10">
        <v>42036</v>
      </c>
      <c r="G1362" s="10">
        <v>44228</v>
      </c>
      <c r="H1362" s="11">
        <v>7</v>
      </c>
      <c r="I1362" s="20" t="s">
        <v>205</v>
      </c>
      <c r="J1362" s="11" t="s">
        <v>207</v>
      </c>
      <c r="K1362" s="11" t="s">
        <v>4827</v>
      </c>
      <c r="L1362" s="11">
        <v>2</v>
      </c>
    </row>
    <row r="1363" spans="1:12">
      <c r="A1363" s="11" t="s">
        <v>2343</v>
      </c>
      <c r="D1363" s="11" t="s">
        <v>206</v>
      </c>
      <c r="E1363" s="19" t="s">
        <v>2569</v>
      </c>
      <c r="F1363" s="10">
        <v>42036</v>
      </c>
      <c r="G1363" s="10">
        <v>44228</v>
      </c>
      <c r="H1363" s="11">
        <v>7</v>
      </c>
      <c r="I1363" s="20" t="s">
        <v>205</v>
      </c>
      <c r="J1363" s="11" t="s">
        <v>207</v>
      </c>
      <c r="K1363" s="11" t="s">
        <v>4827</v>
      </c>
      <c r="L1363" s="11">
        <v>2</v>
      </c>
    </row>
    <row r="1364" spans="1:12">
      <c r="A1364" s="11" t="s">
        <v>2344</v>
      </c>
      <c r="D1364" s="11" t="s">
        <v>206</v>
      </c>
      <c r="E1364" s="19" t="s">
        <v>2570</v>
      </c>
      <c r="F1364" s="10">
        <v>42036</v>
      </c>
      <c r="G1364" s="10">
        <v>44228</v>
      </c>
      <c r="H1364" s="11">
        <v>7</v>
      </c>
      <c r="I1364" s="20" t="s">
        <v>205</v>
      </c>
      <c r="J1364" s="11" t="s">
        <v>207</v>
      </c>
      <c r="K1364" s="11" t="s">
        <v>4827</v>
      </c>
      <c r="L1364" s="11">
        <v>2</v>
      </c>
    </row>
    <row r="1365" spans="1:12">
      <c r="A1365" s="11" t="s">
        <v>2345</v>
      </c>
      <c r="D1365" s="11" t="s">
        <v>206</v>
      </c>
      <c r="E1365" s="19" t="s">
        <v>2571</v>
      </c>
      <c r="F1365" s="10">
        <v>42036</v>
      </c>
      <c r="G1365" s="10">
        <v>44228</v>
      </c>
      <c r="H1365" s="11">
        <v>7</v>
      </c>
      <c r="I1365" s="20" t="s">
        <v>205</v>
      </c>
      <c r="J1365" s="11" t="s">
        <v>207</v>
      </c>
      <c r="K1365" s="11" t="s">
        <v>4827</v>
      </c>
      <c r="L1365" s="11">
        <v>2</v>
      </c>
    </row>
    <row r="1366" spans="1:12">
      <c r="A1366" s="11" t="s">
        <v>2346</v>
      </c>
      <c r="D1366" s="11" t="s">
        <v>206</v>
      </c>
      <c r="E1366" s="19" t="s">
        <v>2572</v>
      </c>
      <c r="F1366" s="10">
        <v>42036</v>
      </c>
      <c r="G1366" s="10">
        <v>44228</v>
      </c>
      <c r="H1366" s="11">
        <v>7</v>
      </c>
      <c r="I1366" s="20" t="s">
        <v>205</v>
      </c>
      <c r="J1366" s="11" t="s">
        <v>207</v>
      </c>
      <c r="K1366" s="11" t="s">
        <v>4827</v>
      </c>
      <c r="L1366" s="11">
        <v>2</v>
      </c>
    </row>
    <row r="1367" spans="1:12">
      <c r="A1367" s="11" t="s">
        <v>2347</v>
      </c>
      <c r="D1367" s="11" t="s">
        <v>206</v>
      </c>
      <c r="E1367" s="19" t="s">
        <v>2573</v>
      </c>
      <c r="F1367" s="10">
        <v>42036</v>
      </c>
      <c r="G1367" s="10">
        <v>44228</v>
      </c>
      <c r="H1367" s="11">
        <v>7</v>
      </c>
      <c r="I1367" s="20" t="s">
        <v>205</v>
      </c>
      <c r="J1367" s="11" t="s">
        <v>207</v>
      </c>
      <c r="K1367" s="11" t="s">
        <v>4827</v>
      </c>
      <c r="L1367" s="11">
        <v>2</v>
      </c>
    </row>
    <row r="1368" spans="1:12">
      <c r="A1368" s="11" t="s">
        <v>2348</v>
      </c>
      <c r="D1368" s="11" t="s">
        <v>206</v>
      </c>
      <c r="E1368" s="19" t="s">
        <v>2574</v>
      </c>
      <c r="F1368" s="10">
        <v>42036</v>
      </c>
      <c r="G1368" s="10">
        <v>44228</v>
      </c>
      <c r="H1368" s="11">
        <v>7</v>
      </c>
      <c r="I1368" s="20" t="s">
        <v>205</v>
      </c>
      <c r="J1368" s="11" t="s">
        <v>207</v>
      </c>
      <c r="K1368" s="11" t="s">
        <v>4827</v>
      </c>
      <c r="L1368" s="11">
        <v>2</v>
      </c>
    </row>
    <row r="1369" spans="1:12">
      <c r="A1369" s="11" t="s">
        <v>2349</v>
      </c>
      <c r="D1369" s="11" t="s">
        <v>206</v>
      </c>
      <c r="E1369" s="19" t="s">
        <v>2575</v>
      </c>
      <c r="F1369" s="10">
        <v>42036</v>
      </c>
      <c r="G1369" s="10">
        <v>44228</v>
      </c>
      <c r="H1369" s="11">
        <v>7</v>
      </c>
      <c r="I1369" s="20" t="s">
        <v>205</v>
      </c>
      <c r="J1369" s="11" t="s">
        <v>207</v>
      </c>
      <c r="K1369" s="11" t="s">
        <v>4827</v>
      </c>
      <c r="L1369" s="11">
        <v>2</v>
      </c>
    </row>
    <row r="1370" spans="1:12">
      <c r="A1370" s="11" t="s">
        <v>2350</v>
      </c>
      <c r="D1370" s="11" t="s">
        <v>206</v>
      </c>
      <c r="E1370" s="19" t="s">
        <v>2576</v>
      </c>
      <c r="F1370" s="10">
        <v>42036</v>
      </c>
      <c r="G1370" s="10">
        <v>44228</v>
      </c>
      <c r="H1370" s="11">
        <v>7</v>
      </c>
      <c r="I1370" s="20" t="s">
        <v>205</v>
      </c>
      <c r="J1370" s="11" t="s">
        <v>207</v>
      </c>
      <c r="K1370" s="11" t="s">
        <v>4827</v>
      </c>
      <c r="L1370" s="11">
        <v>2</v>
      </c>
    </row>
    <row r="1371" spans="1:12">
      <c r="A1371" s="11" t="s">
        <v>2351</v>
      </c>
      <c r="D1371" s="11" t="s">
        <v>206</v>
      </c>
      <c r="E1371" s="19" t="s">
        <v>2577</v>
      </c>
      <c r="F1371" s="10">
        <v>42036</v>
      </c>
      <c r="G1371" s="10">
        <v>44228</v>
      </c>
      <c r="H1371" s="11">
        <v>7</v>
      </c>
      <c r="I1371" s="20" t="s">
        <v>205</v>
      </c>
      <c r="J1371" s="11" t="s">
        <v>207</v>
      </c>
      <c r="K1371" s="11" t="s">
        <v>4827</v>
      </c>
      <c r="L1371" s="11">
        <v>2</v>
      </c>
    </row>
    <row r="1372" spans="1:12">
      <c r="A1372" s="11" t="s">
        <v>2352</v>
      </c>
      <c r="D1372" s="11" t="s">
        <v>206</v>
      </c>
      <c r="E1372" s="19" t="s">
        <v>2578</v>
      </c>
      <c r="F1372" s="10">
        <v>42036</v>
      </c>
      <c r="G1372" s="10">
        <v>44228</v>
      </c>
      <c r="H1372" s="11">
        <v>7</v>
      </c>
      <c r="I1372" s="20" t="s">
        <v>205</v>
      </c>
      <c r="J1372" s="11" t="s">
        <v>207</v>
      </c>
      <c r="K1372" s="11" t="s">
        <v>4827</v>
      </c>
      <c r="L1372" s="11">
        <v>2</v>
      </c>
    </row>
    <row r="1373" spans="1:12">
      <c r="A1373" s="11" t="s">
        <v>2353</v>
      </c>
      <c r="D1373" s="11" t="s">
        <v>206</v>
      </c>
      <c r="E1373" s="19" t="s">
        <v>2579</v>
      </c>
      <c r="F1373" s="10">
        <v>42036</v>
      </c>
      <c r="G1373" s="10">
        <v>44228</v>
      </c>
      <c r="H1373" s="11">
        <v>7</v>
      </c>
      <c r="I1373" s="20" t="s">
        <v>205</v>
      </c>
      <c r="J1373" s="11" t="s">
        <v>207</v>
      </c>
      <c r="K1373" s="11" t="s">
        <v>4827</v>
      </c>
      <c r="L1373" s="11">
        <v>2</v>
      </c>
    </row>
    <row r="1374" spans="1:12">
      <c r="A1374" s="11" t="s">
        <v>2354</v>
      </c>
      <c r="D1374" s="11" t="s">
        <v>206</v>
      </c>
      <c r="E1374" s="19" t="s">
        <v>2580</v>
      </c>
      <c r="F1374" s="10">
        <v>42036</v>
      </c>
      <c r="G1374" s="10">
        <v>44228</v>
      </c>
      <c r="H1374" s="11">
        <v>7</v>
      </c>
      <c r="I1374" s="20" t="s">
        <v>205</v>
      </c>
      <c r="J1374" s="11" t="s">
        <v>207</v>
      </c>
      <c r="K1374" s="11" t="s">
        <v>4827</v>
      </c>
      <c r="L1374" s="11">
        <v>2</v>
      </c>
    </row>
    <row r="1375" spans="1:12">
      <c r="A1375" s="11" t="s">
        <v>2355</v>
      </c>
      <c r="D1375" s="11" t="s">
        <v>206</v>
      </c>
      <c r="E1375" s="19" t="s">
        <v>2581</v>
      </c>
      <c r="F1375" s="10">
        <v>42036</v>
      </c>
      <c r="G1375" s="10">
        <v>44228</v>
      </c>
      <c r="H1375" s="11">
        <v>7</v>
      </c>
      <c r="I1375" s="20" t="s">
        <v>205</v>
      </c>
      <c r="J1375" s="11" t="s">
        <v>207</v>
      </c>
      <c r="K1375" s="11" t="s">
        <v>4827</v>
      </c>
      <c r="L1375" s="11">
        <v>2</v>
      </c>
    </row>
    <row r="1376" spans="1:12">
      <c r="A1376" s="11" t="s">
        <v>2356</v>
      </c>
      <c r="D1376" s="11" t="s">
        <v>206</v>
      </c>
      <c r="E1376" s="19" t="s">
        <v>2582</v>
      </c>
      <c r="F1376" s="10">
        <v>42036</v>
      </c>
      <c r="G1376" s="10">
        <v>44228</v>
      </c>
      <c r="H1376" s="11">
        <v>7</v>
      </c>
      <c r="I1376" s="20" t="s">
        <v>205</v>
      </c>
      <c r="J1376" s="11" t="s">
        <v>207</v>
      </c>
      <c r="K1376" s="11" t="s">
        <v>4827</v>
      </c>
      <c r="L1376" s="11">
        <v>2</v>
      </c>
    </row>
    <row r="1377" spans="1:12">
      <c r="A1377" s="11" t="s">
        <v>2357</v>
      </c>
      <c r="D1377" s="11" t="s">
        <v>206</v>
      </c>
      <c r="E1377" s="19" t="s">
        <v>2583</v>
      </c>
      <c r="F1377" s="10">
        <v>42036</v>
      </c>
      <c r="G1377" s="10">
        <v>44228</v>
      </c>
      <c r="H1377" s="11">
        <v>7</v>
      </c>
      <c r="I1377" s="20" t="s">
        <v>205</v>
      </c>
      <c r="J1377" s="11" t="s">
        <v>207</v>
      </c>
      <c r="K1377" s="11" t="s">
        <v>4827</v>
      </c>
      <c r="L1377" s="11">
        <v>2</v>
      </c>
    </row>
    <row r="1378" spans="1:12">
      <c r="A1378" s="11" t="s">
        <v>2358</v>
      </c>
      <c r="D1378" s="11" t="s">
        <v>206</v>
      </c>
      <c r="E1378" s="19" t="s">
        <v>2584</v>
      </c>
      <c r="F1378" s="10">
        <v>42036</v>
      </c>
      <c r="G1378" s="10">
        <v>44228</v>
      </c>
      <c r="H1378" s="11">
        <v>7</v>
      </c>
      <c r="I1378" s="20" t="s">
        <v>205</v>
      </c>
      <c r="J1378" s="11" t="s">
        <v>207</v>
      </c>
      <c r="K1378" s="11" t="s">
        <v>4827</v>
      </c>
      <c r="L1378" s="11">
        <v>2</v>
      </c>
    </row>
    <row r="1379" spans="1:12">
      <c r="A1379" s="11" t="s">
        <v>2359</v>
      </c>
      <c r="D1379" s="11" t="s">
        <v>206</v>
      </c>
      <c r="E1379" s="19" t="s">
        <v>2585</v>
      </c>
      <c r="F1379" s="10">
        <v>42036</v>
      </c>
      <c r="G1379" s="10">
        <v>44228</v>
      </c>
      <c r="H1379" s="11">
        <v>7</v>
      </c>
      <c r="I1379" s="20" t="s">
        <v>205</v>
      </c>
      <c r="J1379" s="11" t="s">
        <v>207</v>
      </c>
      <c r="K1379" s="11" t="s">
        <v>4827</v>
      </c>
      <c r="L1379" s="11">
        <v>2</v>
      </c>
    </row>
    <row r="1380" spans="1:12">
      <c r="A1380" s="11" t="s">
        <v>2360</v>
      </c>
      <c r="D1380" s="11" t="s">
        <v>206</v>
      </c>
      <c r="E1380" s="19" t="s">
        <v>2586</v>
      </c>
      <c r="F1380" s="10">
        <v>42036</v>
      </c>
      <c r="G1380" s="10">
        <v>44228</v>
      </c>
      <c r="H1380" s="11">
        <v>7</v>
      </c>
      <c r="I1380" s="20" t="s">
        <v>205</v>
      </c>
      <c r="J1380" s="11" t="s">
        <v>207</v>
      </c>
      <c r="K1380" s="11" t="s">
        <v>4827</v>
      </c>
      <c r="L1380" s="11">
        <v>2</v>
      </c>
    </row>
    <row r="1381" spans="1:12">
      <c r="A1381" s="11" t="s">
        <v>2361</v>
      </c>
      <c r="D1381" s="11" t="s">
        <v>206</v>
      </c>
      <c r="E1381" s="19" t="s">
        <v>2587</v>
      </c>
      <c r="F1381" s="10">
        <v>42036</v>
      </c>
      <c r="G1381" s="10">
        <v>44228</v>
      </c>
      <c r="H1381" s="11">
        <v>7</v>
      </c>
      <c r="I1381" s="20" t="s">
        <v>205</v>
      </c>
      <c r="J1381" s="11" t="s">
        <v>207</v>
      </c>
      <c r="K1381" s="11" t="s">
        <v>4827</v>
      </c>
      <c r="L1381" s="11">
        <v>2</v>
      </c>
    </row>
    <row r="1382" spans="1:12">
      <c r="A1382" s="11" t="s">
        <v>2362</v>
      </c>
      <c r="D1382" s="11" t="s">
        <v>206</v>
      </c>
      <c r="E1382" s="19" t="s">
        <v>2588</v>
      </c>
      <c r="F1382" s="10">
        <v>42036</v>
      </c>
      <c r="G1382" s="10">
        <v>44228</v>
      </c>
      <c r="H1382" s="11">
        <v>7</v>
      </c>
      <c r="I1382" s="20" t="s">
        <v>205</v>
      </c>
      <c r="J1382" s="11" t="s">
        <v>207</v>
      </c>
      <c r="K1382" s="11" t="s">
        <v>4827</v>
      </c>
      <c r="L1382" s="11">
        <v>2</v>
      </c>
    </row>
    <row r="1383" spans="1:12">
      <c r="A1383" s="11" t="s">
        <v>2363</v>
      </c>
      <c r="D1383" s="11" t="s">
        <v>206</v>
      </c>
      <c r="E1383" s="19" t="s">
        <v>2589</v>
      </c>
      <c r="F1383" s="10">
        <v>42036</v>
      </c>
      <c r="G1383" s="10">
        <v>44228</v>
      </c>
      <c r="H1383" s="11">
        <v>7</v>
      </c>
      <c r="I1383" s="20" t="s">
        <v>205</v>
      </c>
      <c r="J1383" s="11" t="s">
        <v>207</v>
      </c>
      <c r="K1383" s="11" t="s">
        <v>4827</v>
      </c>
      <c r="L1383" s="11">
        <v>2</v>
      </c>
    </row>
    <row r="1384" spans="1:12">
      <c r="A1384" s="11" t="s">
        <v>2364</v>
      </c>
      <c r="D1384" s="11" t="s">
        <v>206</v>
      </c>
      <c r="E1384" s="19" t="s">
        <v>2590</v>
      </c>
      <c r="F1384" s="10">
        <v>42036</v>
      </c>
      <c r="G1384" s="10">
        <v>44228</v>
      </c>
      <c r="H1384" s="11">
        <v>7</v>
      </c>
      <c r="I1384" s="20" t="s">
        <v>205</v>
      </c>
      <c r="J1384" s="11" t="s">
        <v>207</v>
      </c>
      <c r="K1384" s="11" t="s">
        <v>4827</v>
      </c>
      <c r="L1384" s="11">
        <v>2</v>
      </c>
    </row>
    <row r="1385" spans="1:12">
      <c r="A1385" s="11" t="s">
        <v>2365</v>
      </c>
      <c r="D1385" s="11" t="s">
        <v>206</v>
      </c>
      <c r="E1385" s="19" t="s">
        <v>2591</v>
      </c>
      <c r="F1385" s="10">
        <v>42036</v>
      </c>
      <c r="G1385" s="10">
        <v>44228</v>
      </c>
      <c r="H1385" s="11">
        <v>7</v>
      </c>
      <c r="I1385" s="20" t="s">
        <v>205</v>
      </c>
      <c r="J1385" s="11" t="s">
        <v>207</v>
      </c>
      <c r="K1385" s="11" t="s">
        <v>4827</v>
      </c>
      <c r="L1385" s="11">
        <v>2</v>
      </c>
    </row>
    <row r="1386" spans="1:12">
      <c r="A1386" s="11" t="s">
        <v>2366</v>
      </c>
      <c r="D1386" s="11" t="s">
        <v>206</v>
      </c>
      <c r="E1386" s="19" t="s">
        <v>2592</v>
      </c>
      <c r="F1386" s="10">
        <v>42036</v>
      </c>
      <c r="G1386" s="10">
        <v>44228</v>
      </c>
      <c r="H1386" s="11">
        <v>7</v>
      </c>
      <c r="I1386" s="20" t="s">
        <v>205</v>
      </c>
      <c r="J1386" s="11" t="s">
        <v>207</v>
      </c>
      <c r="K1386" s="11" t="s">
        <v>4827</v>
      </c>
      <c r="L1386" s="11">
        <v>2</v>
      </c>
    </row>
    <row r="1387" spans="1:12">
      <c r="A1387" s="11" t="s">
        <v>2367</v>
      </c>
      <c r="D1387" s="11" t="s">
        <v>206</v>
      </c>
      <c r="E1387" s="19" t="s">
        <v>2593</v>
      </c>
      <c r="F1387" s="10">
        <v>42036</v>
      </c>
      <c r="G1387" s="10">
        <v>44228</v>
      </c>
      <c r="H1387" s="11">
        <v>7</v>
      </c>
      <c r="I1387" s="20" t="s">
        <v>205</v>
      </c>
      <c r="J1387" s="11" t="s">
        <v>207</v>
      </c>
      <c r="K1387" s="11" t="s">
        <v>4827</v>
      </c>
      <c r="L1387" s="11">
        <v>2</v>
      </c>
    </row>
    <row r="1388" spans="1:12">
      <c r="A1388" s="11" t="s">
        <v>2368</v>
      </c>
      <c r="D1388" s="11" t="s">
        <v>206</v>
      </c>
      <c r="E1388" s="19" t="s">
        <v>2594</v>
      </c>
      <c r="F1388" s="10">
        <v>42036</v>
      </c>
      <c r="G1388" s="10">
        <v>44228</v>
      </c>
      <c r="H1388" s="11">
        <v>7</v>
      </c>
      <c r="I1388" s="20" t="s">
        <v>205</v>
      </c>
      <c r="J1388" s="11" t="s">
        <v>207</v>
      </c>
      <c r="K1388" s="11" t="s">
        <v>4827</v>
      </c>
      <c r="L1388" s="11">
        <v>2</v>
      </c>
    </row>
    <row r="1389" spans="1:12">
      <c r="A1389" s="11" t="s">
        <v>2369</v>
      </c>
      <c r="D1389" s="11" t="s">
        <v>206</v>
      </c>
      <c r="E1389" s="19" t="s">
        <v>2595</v>
      </c>
      <c r="F1389" s="10">
        <v>42036</v>
      </c>
      <c r="G1389" s="10">
        <v>44228</v>
      </c>
      <c r="H1389" s="11">
        <v>7</v>
      </c>
      <c r="I1389" s="20" t="s">
        <v>205</v>
      </c>
      <c r="J1389" s="11" t="s">
        <v>207</v>
      </c>
      <c r="K1389" s="11" t="s">
        <v>4827</v>
      </c>
      <c r="L1389" s="11">
        <v>2</v>
      </c>
    </row>
    <row r="1390" spans="1:12">
      <c r="A1390" s="11" t="s">
        <v>2370</v>
      </c>
      <c r="D1390" s="11" t="s">
        <v>206</v>
      </c>
      <c r="E1390" s="19" t="s">
        <v>2596</v>
      </c>
      <c r="F1390" s="10">
        <v>42036</v>
      </c>
      <c r="G1390" s="10">
        <v>44228</v>
      </c>
      <c r="H1390" s="11">
        <v>7</v>
      </c>
      <c r="I1390" s="20" t="s">
        <v>205</v>
      </c>
      <c r="J1390" s="11" t="s">
        <v>207</v>
      </c>
      <c r="K1390" s="11" t="s">
        <v>4827</v>
      </c>
      <c r="L1390" s="11">
        <v>2</v>
      </c>
    </row>
    <row r="1391" spans="1:12">
      <c r="A1391" s="11" t="s">
        <v>2371</v>
      </c>
      <c r="D1391" s="11" t="s">
        <v>206</v>
      </c>
      <c r="E1391" s="19" t="s">
        <v>2597</v>
      </c>
      <c r="F1391" s="10">
        <v>42036</v>
      </c>
      <c r="G1391" s="10">
        <v>44228</v>
      </c>
      <c r="H1391" s="11">
        <v>7</v>
      </c>
      <c r="I1391" s="20" t="s">
        <v>205</v>
      </c>
      <c r="J1391" s="11" t="s">
        <v>207</v>
      </c>
      <c r="K1391" s="11" t="s">
        <v>4827</v>
      </c>
      <c r="L1391" s="11">
        <v>2</v>
      </c>
    </row>
    <row r="1392" spans="1:12">
      <c r="A1392" s="11" t="s">
        <v>2372</v>
      </c>
      <c r="D1392" s="11" t="s">
        <v>206</v>
      </c>
      <c r="E1392" s="19" t="s">
        <v>2598</v>
      </c>
      <c r="F1392" s="10">
        <v>42036</v>
      </c>
      <c r="G1392" s="10">
        <v>44228</v>
      </c>
      <c r="H1392" s="11">
        <v>7</v>
      </c>
      <c r="I1392" s="20" t="s">
        <v>205</v>
      </c>
      <c r="J1392" s="11" t="s">
        <v>207</v>
      </c>
      <c r="K1392" s="11" t="s">
        <v>4827</v>
      </c>
      <c r="L1392" s="11">
        <v>2</v>
      </c>
    </row>
    <row r="1393" spans="1:12">
      <c r="A1393" s="11" t="s">
        <v>2373</v>
      </c>
      <c r="D1393" s="11" t="s">
        <v>206</v>
      </c>
      <c r="E1393" s="19" t="s">
        <v>2599</v>
      </c>
      <c r="F1393" s="10">
        <v>42036</v>
      </c>
      <c r="G1393" s="10">
        <v>44228</v>
      </c>
      <c r="H1393" s="11">
        <v>7</v>
      </c>
      <c r="I1393" s="20" t="s">
        <v>205</v>
      </c>
      <c r="J1393" s="11" t="s">
        <v>207</v>
      </c>
      <c r="K1393" s="11" t="s">
        <v>4827</v>
      </c>
      <c r="L1393" s="11">
        <v>2</v>
      </c>
    </row>
    <row r="1394" spans="1:12">
      <c r="A1394" s="11" t="s">
        <v>2374</v>
      </c>
      <c r="D1394" s="11" t="s">
        <v>206</v>
      </c>
      <c r="E1394" s="19" t="s">
        <v>2600</v>
      </c>
      <c r="F1394" s="10">
        <v>42036</v>
      </c>
      <c r="G1394" s="10">
        <v>44228</v>
      </c>
      <c r="H1394" s="11">
        <v>7</v>
      </c>
      <c r="I1394" s="20" t="s">
        <v>205</v>
      </c>
      <c r="J1394" s="11" t="s">
        <v>207</v>
      </c>
      <c r="K1394" s="11" t="s">
        <v>4827</v>
      </c>
      <c r="L1394" s="11">
        <v>2</v>
      </c>
    </row>
    <row r="1395" spans="1:12">
      <c r="A1395" s="11" t="s">
        <v>2375</v>
      </c>
      <c r="D1395" s="11" t="s">
        <v>206</v>
      </c>
      <c r="E1395" s="19" t="s">
        <v>2601</v>
      </c>
      <c r="F1395" s="10">
        <v>42036</v>
      </c>
      <c r="G1395" s="10">
        <v>44228</v>
      </c>
      <c r="H1395" s="11">
        <v>7</v>
      </c>
      <c r="I1395" s="20" t="s">
        <v>205</v>
      </c>
      <c r="J1395" s="11" t="s">
        <v>207</v>
      </c>
      <c r="K1395" s="11" t="s">
        <v>4827</v>
      </c>
      <c r="L1395" s="11">
        <v>2</v>
      </c>
    </row>
    <row r="1396" spans="1:12">
      <c r="A1396" s="11" t="s">
        <v>2376</v>
      </c>
      <c r="D1396" s="11" t="s">
        <v>206</v>
      </c>
      <c r="E1396" s="19" t="s">
        <v>2602</v>
      </c>
      <c r="F1396" s="10">
        <v>42036</v>
      </c>
      <c r="G1396" s="10">
        <v>44228</v>
      </c>
      <c r="H1396" s="11">
        <v>7</v>
      </c>
      <c r="I1396" s="20" t="s">
        <v>205</v>
      </c>
      <c r="J1396" s="11" t="s">
        <v>207</v>
      </c>
      <c r="K1396" s="11" t="s">
        <v>4827</v>
      </c>
      <c r="L1396" s="11">
        <v>2</v>
      </c>
    </row>
    <row r="1397" spans="1:12">
      <c r="A1397" s="11" t="s">
        <v>2377</v>
      </c>
      <c r="D1397" s="11" t="s">
        <v>206</v>
      </c>
      <c r="E1397" s="19" t="s">
        <v>2603</v>
      </c>
      <c r="F1397" s="10">
        <v>42036</v>
      </c>
      <c r="G1397" s="10">
        <v>44228</v>
      </c>
      <c r="H1397" s="11">
        <v>7</v>
      </c>
      <c r="I1397" s="20" t="s">
        <v>205</v>
      </c>
      <c r="J1397" s="11" t="s">
        <v>207</v>
      </c>
      <c r="K1397" s="11" t="s">
        <v>4827</v>
      </c>
      <c r="L1397" s="11">
        <v>2</v>
      </c>
    </row>
    <row r="1398" spans="1:12">
      <c r="A1398" s="11" t="s">
        <v>2378</v>
      </c>
      <c r="D1398" s="11" t="s">
        <v>206</v>
      </c>
      <c r="E1398" s="19" t="s">
        <v>2604</v>
      </c>
      <c r="F1398" s="10">
        <v>42036</v>
      </c>
      <c r="G1398" s="10">
        <v>44228</v>
      </c>
      <c r="H1398" s="11">
        <v>7</v>
      </c>
      <c r="I1398" s="20" t="s">
        <v>205</v>
      </c>
      <c r="J1398" s="11" t="s">
        <v>207</v>
      </c>
      <c r="K1398" s="11" t="s">
        <v>4827</v>
      </c>
      <c r="L1398" s="11">
        <v>2</v>
      </c>
    </row>
    <row r="1399" spans="1:12">
      <c r="A1399" s="11" t="s">
        <v>2379</v>
      </c>
      <c r="D1399" s="11" t="s">
        <v>206</v>
      </c>
      <c r="E1399" s="19" t="s">
        <v>2605</v>
      </c>
      <c r="F1399" s="10">
        <v>42036</v>
      </c>
      <c r="G1399" s="10">
        <v>44228</v>
      </c>
      <c r="H1399" s="11">
        <v>7</v>
      </c>
      <c r="I1399" s="20" t="s">
        <v>205</v>
      </c>
      <c r="J1399" s="11" t="s">
        <v>207</v>
      </c>
      <c r="K1399" s="11" t="s">
        <v>4827</v>
      </c>
      <c r="L1399" s="11">
        <v>2</v>
      </c>
    </row>
    <row r="1400" spans="1:12">
      <c r="A1400" s="11" t="s">
        <v>2380</v>
      </c>
      <c r="D1400" s="11" t="s">
        <v>206</v>
      </c>
      <c r="E1400" s="19" t="s">
        <v>2606</v>
      </c>
      <c r="F1400" s="10">
        <v>42036</v>
      </c>
      <c r="G1400" s="10">
        <v>44228</v>
      </c>
      <c r="H1400" s="11">
        <v>7</v>
      </c>
      <c r="I1400" s="20" t="s">
        <v>205</v>
      </c>
      <c r="J1400" s="11" t="s">
        <v>207</v>
      </c>
      <c r="K1400" s="11" t="s">
        <v>4827</v>
      </c>
      <c r="L1400" s="11">
        <v>2</v>
      </c>
    </row>
    <row r="1401" spans="1:12">
      <c r="A1401" s="11" t="s">
        <v>2381</v>
      </c>
      <c r="D1401" s="11" t="s">
        <v>206</v>
      </c>
      <c r="E1401" s="19" t="s">
        <v>2607</v>
      </c>
      <c r="F1401" s="10">
        <v>42036</v>
      </c>
      <c r="G1401" s="10">
        <v>44228</v>
      </c>
      <c r="H1401" s="11">
        <v>7</v>
      </c>
      <c r="I1401" s="20" t="s">
        <v>205</v>
      </c>
      <c r="J1401" s="11" t="s">
        <v>207</v>
      </c>
      <c r="K1401" s="11" t="s">
        <v>4827</v>
      </c>
      <c r="L1401" s="11">
        <v>2</v>
      </c>
    </row>
    <row r="1402" spans="1:12">
      <c r="A1402" s="11" t="s">
        <v>2382</v>
      </c>
      <c r="D1402" s="11" t="s">
        <v>206</v>
      </c>
      <c r="E1402" s="19" t="s">
        <v>2608</v>
      </c>
      <c r="F1402" s="10">
        <v>42036</v>
      </c>
      <c r="G1402" s="10">
        <v>44228</v>
      </c>
      <c r="H1402" s="11">
        <v>7</v>
      </c>
      <c r="I1402" s="20" t="s">
        <v>205</v>
      </c>
      <c r="J1402" s="11" t="s">
        <v>207</v>
      </c>
      <c r="K1402" s="11" t="s">
        <v>4827</v>
      </c>
      <c r="L1402" s="11">
        <v>2</v>
      </c>
    </row>
    <row r="1403" spans="1:12">
      <c r="A1403" s="11" t="s">
        <v>2383</v>
      </c>
      <c r="D1403" s="11" t="s">
        <v>206</v>
      </c>
      <c r="E1403" s="19" t="s">
        <v>2609</v>
      </c>
      <c r="F1403" s="10">
        <v>42036</v>
      </c>
      <c r="G1403" s="10">
        <v>44228</v>
      </c>
      <c r="H1403" s="11">
        <v>7</v>
      </c>
      <c r="I1403" s="20" t="s">
        <v>205</v>
      </c>
      <c r="J1403" s="11" t="s">
        <v>207</v>
      </c>
      <c r="K1403" s="11" t="s">
        <v>4827</v>
      </c>
      <c r="L1403" s="11">
        <v>2</v>
      </c>
    </row>
    <row r="1404" spans="1:12">
      <c r="A1404" s="11" t="s">
        <v>2384</v>
      </c>
      <c r="D1404" s="11" t="s">
        <v>206</v>
      </c>
      <c r="E1404" s="19" t="s">
        <v>2610</v>
      </c>
      <c r="F1404" s="10">
        <v>42036</v>
      </c>
      <c r="G1404" s="10">
        <v>44228</v>
      </c>
      <c r="H1404" s="11">
        <v>7</v>
      </c>
      <c r="I1404" s="20" t="s">
        <v>205</v>
      </c>
      <c r="J1404" s="11" t="s">
        <v>207</v>
      </c>
      <c r="K1404" s="11" t="s">
        <v>4827</v>
      </c>
      <c r="L1404" s="11">
        <v>2</v>
      </c>
    </row>
    <row r="1405" spans="1:12">
      <c r="A1405" s="11" t="s">
        <v>2385</v>
      </c>
      <c r="D1405" s="11" t="s">
        <v>206</v>
      </c>
      <c r="E1405" s="19" t="s">
        <v>2611</v>
      </c>
      <c r="F1405" s="10">
        <v>42036</v>
      </c>
      <c r="G1405" s="10">
        <v>44228</v>
      </c>
      <c r="H1405" s="11">
        <v>7</v>
      </c>
      <c r="I1405" s="20" t="s">
        <v>205</v>
      </c>
      <c r="J1405" s="11" t="s">
        <v>207</v>
      </c>
      <c r="K1405" s="11" t="s">
        <v>4827</v>
      </c>
      <c r="L1405" s="11">
        <v>2</v>
      </c>
    </row>
    <row r="1406" spans="1:12">
      <c r="A1406" s="11" t="s">
        <v>2386</v>
      </c>
      <c r="D1406" s="11" t="s">
        <v>206</v>
      </c>
      <c r="E1406" s="19" t="s">
        <v>2612</v>
      </c>
      <c r="F1406" s="10">
        <v>42036</v>
      </c>
      <c r="G1406" s="10">
        <v>44228</v>
      </c>
      <c r="H1406" s="11">
        <v>7</v>
      </c>
      <c r="I1406" s="20" t="s">
        <v>205</v>
      </c>
      <c r="J1406" s="11" t="s">
        <v>207</v>
      </c>
      <c r="K1406" s="11" t="s">
        <v>4827</v>
      </c>
      <c r="L1406" s="11">
        <v>2</v>
      </c>
    </row>
    <row r="1407" spans="1:12">
      <c r="A1407" s="11" t="s">
        <v>2387</v>
      </c>
      <c r="D1407" s="11" t="s">
        <v>206</v>
      </c>
      <c r="E1407" s="19" t="s">
        <v>2613</v>
      </c>
      <c r="F1407" s="10">
        <v>42036</v>
      </c>
      <c r="G1407" s="10">
        <v>44228</v>
      </c>
      <c r="H1407" s="11">
        <v>7</v>
      </c>
      <c r="I1407" s="20" t="s">
        <v>205</v>
      </c>
      <c r="J1407" s="11" t="s">
        <v>207</v>
      </c>
      <c r="K1407" s="11" t="s">
        <v>4827</v>
      </c>
      <c r="L1407" s="11">
        <v>2</v>
      </c>
    </row>
    <row r="1408" spans="1:12">
      <c r="A1408" s="11" t="s">
        <v>2388</v>
      </c>
      <c r="D1408" s="11" t="s">
        <v>206</v>
      </c>
      <c r="E1408" s="19" t="s">
        <v>2614</v>
      </c>
      <c r="F1408" s="10">
        <v>42036</v>
      </c>
      <c r="G1408" s="10">
        <v>44228</v>
      </c>
      <c r="H1408" s="11">
        <v>7</v>
      </c>
      <c r="I1408" s="20" t="s">
        <v>205</v>
      </c>
      <c r="J1408" s="11" t="s">
        <v>207</v>
      </c>
      <c r="K1408" s="11" t="s">
        <v>4827</v>
      </c>
      <c r="L1408" s="11">
        <v>2</v>
      </c>
    </row>
    <row r="1409" spans="1:12">
      <c r="A1409" s="11" t="s">
        <v>2389</v>
      </c>
      <c r="D1409" s="11" t="s">
        <v>206</v>
      </c>
      <c r="E1409" s="19" t="s">
        <v>2615</v>
      </c>
      <c r="F1409" s="10">
        <v>42036</v>
      </c>
      <c r="G1409" s="10">
        <v>44228</v>
      </c>
      <c r="H1409" s="11">
        <v>7</v>
      </c>
      <c r="I1409" s="20" t="s">
        <v>205</v>
      </c>
      <c r="J1409" s="11" t="s">
        <v>207</v>
      </c>
      <c r="K1409" s="11" t="s">
        <v>4827</v>
      </c>
      <c r="L1409" s="11">
        <v>2</v>
      </c>
    </row>
    <row r="1410" spans="1:12">
      <c r="A1410" s="11" t="s">
        <v>2390</v>
      </c>
      <c r="D1410" s="11" t="s">
        <v>206</v>
      </c>
      <c r="E1410" s="19" t="s">
        <v>2616</v>
      </c>
      <c r="F1410" s="10">
        <v>42036</v>
      </c>
      <c r="G1410" s="10">
        <v>44228</v>
      </c>
      <c r="H1410" s="11">
        <v>7</v>
      </c>
      <c r="I1410" s="20" t="s">
        <v>205</v>
      </c>
      <c r="J1410" s="11" t="s">
        <v>207</v>
      </c>
      <c r="K1410" s="11" t="s">
        <v>4827</v>
      </c>
      <c r="L1410" s="11">
        <v>2</v>
      </c>
    </row>
    <row r="1411" spans="1:12">
      <c r="A1411" s="11" t="s">
        <v>2391</v>
      </c>
      <c r="D1411" s="11" t="s">
        <v>206</v>
      </c>
      <c r="E1411" s="19" t="s">
        <v>2617</v>
      </c>
      <c r="F1411" s="10">
        <v>42036</v>
      </c>
      <c r="G1411" s="10">
        <v>44228</v>
      </c>
      <c r="H1411" s="11">
        <v>7</v>
      </c>
      <c r="I1411" s="20" t="s">
        <v>205</v>
      </c>
      <c r="J1411" s="11" t="s">
        <v>207</v>
      </c>
      <c r="K1411" s="11" t="s">
        <v>4827</v>
      </c>
      <c r="L1411" s="11">
        <v>2</v>
      </c>
    </row>
    <row r="1412" spans="1:12">
      <c r="A1412" s="11" t="s">
        <v>2392</v>
      </c>
      <c r="D1412" s="11" t="s">
        <v>206</v>
      </c>
      <c r="E1412" s="19" t="s">
        <v>2618</v>
      </c>
      <c r="F1412" s="10">
        <v>42036</v>
      </c>
      <c r="G1412" s="10">
        <v>44228</v>
      </c>
      <c r="H1412" s="11">
        <v>7</v>
      </c>
      <c r="I1412" s="20" t="s">
        <v>205</v>
      </c>
      <c r="J1412" s="11" t="s">
        <v>207</v>
      </c>
      <c r="K1412" s="11" t="s">
        <v>4827</v>
      </c>
      <c r="L1412" s="11">
        <v>2</v>
      </c>
    </row>
    <row r="1413" spans="1:12">
      <c r="A1413" s="11" t="s">
        <v>2393</v>
      </c>
      <c r="D1413" s="11" t="s">
        <v>206</v>
      </c>
      <c r="E1413" s="19" t="s">
        <v>2619</v>
      </c>
      <c r="F1413" s="10">
        <v>42036</v>
      </c>
      <c r="G1413" s="10">
        <v>44228</v>
      </c>
      <c r="H1413" s="11">
        <v>7</v>
      </c>
      <c r="I1413" s="20" t="s">
        <v>205</v>
      </c>
      <c r="J1413" s="11" t="s">
        <v>207</v>
      </c>
      <c r="K1413" s="11" t="s">
        <v>4827</v>
      </c>
      <c r="L1413" s="11">
        <v>2</v>
      </c>
    </row>
    <row r="1414" spans="1:12">
      <c r="A1414" s="11" t="s">
        <v>2394</v>
      </c>
      <c r="D1414" s="11" t="s">
        <v>206</v>
      </c>
      <c r="E1414" s="19" t="s">
        <v>2620</v>
      </c>
      <c r="F1414" s="10">
        <v>42036</v>
      </c>
      <c r="G1414" s="10">
        <v>44228</v>
      </c>
      <c r="H1414" s="11">
        <v>7</v>
      </c>
      <c r="I1414" s="20" t="s">
        <v>205</v>
      </c>
      <c r="J1414" s="11" t="s">
        <v>207</v>
      </c>
      <c r="K1414" s="11" t="s">
        <v>4827</v>
      </c>
      <c r="L1414" s="11">
        <v>2</v>
      </c>
    </row>
    <row r="1415" spans="1:12">
      <c r="A1415" s="11" t="s">
        <v>2395</v>
      </c>
      <c r="D1415" s="11" t="s">
        <v>206</v>
      </c>
      <c r="E1415" s="19" t="s">
        <v>2621</v>
      </c>
      <c r="F1415" s="10">
        <v>42036</v>
      </c>
      <c r="G1415" s="10">
        <v>44228</v>
      </c>
      <c r="H1415" s="11">
        <v>7</v>
      </c>
      <c r="I1415" s="20" t="s">
        <v>205</v>
      </c>
      <c r="J1415" s="11" t="s">
        <v>207</v>
      </c>
      <c r="K1415" s="11" t="s">
        <v>4827</v>
      </c>
      <c r="L1415" s="11">
        <v>2</v>
      </c>
    </row>
    <row r="1416" spans="1:12">
      <c r="A1416" s="11" t="s">
        <v>2396</v>
      </c>
      <c r="D1416" s="11" t="s">
        <v>206</v>
      </c>
      <c r="E1416" s="19" t="s">
        <v>2622</v>
      </c>
      <c r="F1416" s="10">
        <v>42036</v>
      </c>
      <c r="G1416" s="10">
        <v>44228</v>
      </c>
      <c r="H1416" s="11">
        <v>7</v>
      </c>
      <c r="I1416" s="20" t="s">
        <v>205</v>
      </c>
      <c r="J1416" s="11" t="s">
        <v>207</v>
      </c>
      <c r="K1416" s="11" t="s">
        <v>4827</v>
      </c>
      <c r="L1416" s="11">
        <v>2</v>
      </c>
    </row>
    <row r="1417" spans="1:12">
      <c r="A1417" s="11" t="s">
        <v>2397</v>
      </c>
      <c r="D1417" s="11" t="s">
        <v>206</v>
      </c>
      <c r="E1417" s="19" t="s">
        <v>2623</v>
      </c>
      <c r="F1417" s="10">
        <v>42036</v>
      </c>
      <c r="G1417" s="10">
        <v>44228</v>
      </c>
      <c r="H1417" s="11">
        <v>7</v>
      </c>
      <c r="I1417" s="20" t="s">
        <v>205</v>
      </c>
      <c r="J1417" s="11" t="s">
        <v>207</v>
      </c>
      <c r="K1417" s="11" t="s">
        <v>4827</v>
      </c>
      <c r="L1417" s="11">
        <v>2</v>
      </c>
    </row>
    <row r="1418" spans="1:12">
      <c r="A1418" s="11" t="s">
        <v>2398</v>
      </c>
      <c r="D1418" s="11" t="s">
        <v>206</v>
      </c>
      <c r="E1418" s="19" t="s">
        <v>2624</v>
      </c>
      <c r="F1418" s="10">
        <v>42036</v>
      </c>
      <c r="G1418" s="10">
        <v>44228</v>
      </c>
      <c r="H1418" s="11">
        <v>7</v>
      </c>
      <c r="I1418" s="20" t="s">
        <v>205</v>
      </c>
      <c r="J1418" s="11" t="s">
        <v>207</v>
      </c>
      <c r="K1418" s="11" t="s">
        <v>4827</v>
      </c>
      <c r="L1418" s="11">
        <v>2</v>
      </c>
    </row>
    <row r="1419" spans="1:12">
      <c r="A1419" s="11" t="s">
        <v>2399</v>
      </c>
      <c r="D1419" s="11" t="s">
        <v>206</v>
      </c>
      <c r="E1419" s="19" t="s">
        <v>2625</v>
      </c>
      <c r="F1419" s="10">
        <v>42036</v>
      </c>
      <c r="G1419" s="10">
        <v>44228</v>
      </c>
      <c r="H1419" s="11">
        <v>7</v>
      </c>
      <c r="I1419" s="20" t="s">
        <v>205</v>
      </c>
      <c r="J1419" s="11" t="s">
        <v>207</v>
      </c>
      <c r="K1419" s="11" t="s">
        <v>4827</v>
      </c>
      <c r="L1419" s="11">
        <v>2</v>
      </c>
    </row>
    <row r="1420" spans="1:12">
      <c r="A1420" s="11" t="s">
        <v>2400</v>
      </c>
      <c r="D1420" s="11" t="s">
        <v>206</v>
      </c>
      <c r="E1420" s="19" t="s">
        <v>2626</v>
      </c>
      <c r="F1420" s="10">
        <v>42036</v>
      </c>
      <c r="G1420" s="10">
        <v>44228</v>
      </c>
      <c r="H1420" s="11">
        <v>7</v>
      </c>
      <c r="I1420" s="20" t="s">
        <v>205</v>
      </c>
      <c r="J1420" s="11" t="s">
        <v>207</v>
      </c>
      <c r="K1420" s="11" t="s">
        <v>4827</v>
      </c>
      <c r="L1420" s="11">
        <v>2</v>
      </c>
    </row>
    <row r="1421" spans="1:12">
      <c r="A1421" s="11" t="s">
        <v>2401</v>
      </c>
      <c r="D1421" s="11" t="s">
        <v>206</v>
      </c>
      <c r="E1421" s="19" t="s">
        <v>2627</v>
      </c>
      <c r="F1421" s="10">
        <v>42036</v>
      </c>
      <c r="G1421" s="10">
        <v>44228</v>
      </c>
      <c r="H1421" s="11">
        <v>7</v>
      </c>
      <c r="I1421" s="20" t="s">
        <v>205</v>
      </c>
      <c r="J1421" s="11" t="s">
        <v>207</v>
      </c>
      <c r="K1421" s="11" t="s">
        <v>4827</v>
      </c>
      <c r="L1421" s="11">
        <v>2</v>
      </c>
    </row>
    <row r="1422" spans="1:12">
      <c r="A1422" s="11" t="s">
        <v>2402</v>
      </c>
      <c r="D1422" s="11" t="s">
        <v>206</v>
      </c>
      <c r="E1422" s="19" t="s">
        <v>2628</v>
      </c>
      <c r="F1422" s="10">
        <v>42036</v>
      </c>
      <c r="G1422" s="10">
        <v>44228</v>
      </c>
      <c r="H1422" s="11">
        <v>7</v>
      </c>
      <c r="I1422" s="20" t="s">
        <v>205</v>
      </c>
      <c r="J1422" s="11" t="s">
        <v>207</v>
      </c>
      <c r="K1422" s="11" t="s">
        <v>4827</v>
      </c>
      <c r="L1422" s="11">
        <v>2</v>
      </c>
    </row>
    <row r="1423" spans="1:12">
      <c r="A1423" s="11" t="s">
        <v>2403</v>
      </c>
      <c r="D1423" s="11" t="s">
        <v>206</v>
      </c>
      <c r="E1423" s="19" t="s">
        <v>2629</v>
      </c>
      <c r="F1423" s="10">
        <v>42036</v>
      </c>
      <c r="G1423" s="10">
        <v>44228</v>
      </c>
      <c r="H1423" s="11">
        <v>7</v>
      </c>
      <c r="I1423" s="20" t="s">
        <v>205</v>
      </c>
      <c r="J1423" s="11" t="s">
        <v>207</v>
      </c>
      <c r="K1423" s="11" t="s">
        <v>4827</v>
      </c>
      <c r="L1423" s="11">
        <v>2</v>
      </c>
    </row>
    <row r="1424" spans="1:12">
      <c r="A1424" s="11" t="s">
        <v>2404</v>
      </c>
      <c r="D1424" s="11" t="s">
        <v>206</v>
      </c>
      <c r="E1424" s="19" t="s">
        <v>2630</v>
      </c>
      <c r="F1424" s="10">
        <v>42036</v>
      </c>
      <c r="G1424" s="10">
        <v>44228</v>
      </c>
      <c r="H1424" s="11">
        <v>7</v>
      </c>
      <c r="I1424" s="20" t="s">
        <v>205</v>
      </c>
      <c r="J1424" s="11" t="s">
        <v>207</v>
      </c>
      <c r="K1424" s="11" t="s">
        <v>4827</v>
      </c>
      <c r="L1424" s="11">
        <v>2</v>
      </c>
    </row>
    <row r="1425" spans="1:12">
      <c r="A1425" s="11" t="s">
        <v>2405</v>
      </c>
      <c r="D1425" s="11" t="s">
        <v>206</v>
      </c>
      <c r="E1425" s="19" t="s">
        <v>2631</v>
      </c>
      <c r="F1425" s="10">
        <v>42036</v>
      </c>
      <c r="G1425" s="10">
        <v>44228</v>
      </c>
      <c r="H1425" s="11">
        <v>7</v>
      </c>
      <c r="I1425" s="20" t="s">
        <v>205</v>
      </c>
      <c r="J1425" s="11" t="s">
        <v>207</v>
      </c>
      <c r="K1425" s="11" t="s">
        <v>4827</v>
      </c>
      <c r="L1425" s="11">
        <v>2</v>
      </c>
    </row>
    <row r="1426" spans="1:12">
      <c r="A1426" s="11" t="s">
        <v>2406</v>
      </c>
      <c r="D1426" s="11" t="s">
        <v>206</v>
      </c>
      <c r="E1426" s="19" t="s">
        <v>2632</v>
      </c>
      <c r="F1426" s="10">
        <v>42036</v>
      </c>
      <c r="G1426" s="10">
        <v>44228</v>
      </c>
      <c r="H1426" s="11">
        <v>7</v>
      </c>
      <c r="I1426" s="20" t="s">
        <v>205</v>
      </c>
      <c r="J1426" s="11" t="s">
        <v>207</v>
      </c>
      <c r="K1426" s="11" t="s">
        <v>4827</v>
      </c>
      <c r="L1426" s="11">
        <v>2</v>
      </c>
    </row>
    <row r="1427" spans="1:12">
      <c r="A1427" s="11" t="s">
        <v>2407</v>
      </c>
      <c r="D1427" s="11" t="s">
        <v>206</v>
      </c>
      <c r="E1427" s="19" t="s">
        <v>2633</v>
      </c>
      <c r="F1427" s="10">
        <v>42036</v>
      </c>
      <c r="G1427" s="10">
        <v>44228</v>
      </c>
      <c r="H1427" s="11">
        <v>7</v>
      </c>
      <c r="I1427" s="20" t="s">
        <v>205</v>
      </c>
      <c r="J1427" s="11" t="s">
        <v>207</v>
      </c>
      <c r="K1427" s="11" t="s">
        <v>4827</v>
      </c>
      <c r="L1427" s="11">
        <v>2</v>
      </c>
    </row>
    <row r="1428" spans="1:12">
      <c r="A1428" s="11" t="s">
        <v>2408</v>
      </c>
      <c r="D1428" s="11" t="s">
        <v>206</v>
      </c>
      <c r="E1428" s="19" t="s">
        <v>2634</v>
      </c>
      <c r="F1428" s="10">
        <v>42036</v>
      </c>
      <c r="G1428" s="10">
        <v>44228</v>
      </c>
      <c r="H1428" s="11">
        <v>7</v>
      </c>
      <c r="I1428" s="20" t="s">
        <v>205</v>
      </c>
      <c r="J1428" s="11" t="s">
        <v>207</v>
      </c>
      <c r="K1428" s="11" t="s">
        <v>4827</v>
      </c>
      <c r="L1428" s="11">
        <v>2</v>
      </c>
    </row>
    <row r="1429" spans="1:12">
      <c r="A1429" s="11" t="s">
        <v>2409</v>
      </c>
      <c r="D1429" s="11" t="s">
        <v>206</v>
      </c>
      <c r="E1429" s="19" t="s">
        <v>2635</v>
      </c>
      <c r="F1429" s="10">
        <v>42036</v>
      </c>
      <c r="G1429" s="10">
        <v>44228</v>
      </c>
      <c r="H1429" s="11">
        <v>7</v>
      </c>
      <c r="I1429" s="20" t="s">
        <v>205</v>
      </c>
      <c r="J1429" s="11" t="s">
        <v>207</v>
      </c>
      <c r="K1429" s="11" t="s">
        <v>4827</v>
      </c>
      <c r="L1429" s="11">
        <v>2</v>
      </c>
    </row>
    <row r="1430" spans="1:12">
      <c r="A1430" s="11" t="s">
        <v>2410</v>
      </c>
      <c r="D1430" s="11" t="s">
        <v>206</v>
      </c>
      <c r="E1430" s="19" t="s">
        <v>2636</v>
      </c>
      <c r="F1430" s="10">
        <v>42036</v>
      </c>
      <c r="G1430" s="10">
        <v>44228</v>
      </c>
      <c r="H1430" s="11">
        <v>7</v>
      </c>
      <c r="I1430" s="20" t="s">
        <v>205</v>
      </c>
      <c r="J1430" s="11" t="s">
        <v>207</v>
      </c>
      <c r="K1430" s="11" t="s">
        <v>4827</v>
      </c>
      <c r="L1430" s="11">
        <v>2</v>
      </c>
    </row>
    <row r="1431" spans="1:12">
      <c r="A1431" s="11" t="s">
        <v>2411</v>
      </c>
      <c r="D1431" s="11" t="s">
        <v>206</v>
      </c>
      <c r="E1431" s="19" t="s">
        <v>2637</v>
      </c>
      <c r="F1431" s="10">
        <v>42036</v>
      </c>
      <c r="G1431" s="10">
        <v>44228</v>
      </c>
      <c r="H1431" s="11">
        <v>7</v>
      </c>
      <c r="I1431" s="20" t="s">
        <v>205</v>
      </c>
      <c r="J1431" s="11" t="s">
        <v>207</v>
      </c>
      <c r="K1431" s="11" t="s">
        <v>4827</v>
      </c>
      <c r="L1431" s="11">
        <v>2</v>
      </c>
    </row>
    <row r="1432" spans="1:12">
      <c r="A1432" s="11" t="s">
        <v>2412</v>
      </c>
      <c r="D1432" s="11" t="s">
        <v>206</v>
      </c>
      <c r="E1432" s="19" t="s">
        <v>2638</v>
      </c>
      <c r="F1432" s="10">
        <v>42036</v>
      </c>
      <c r="G1432" s="10">
        <v>44228</v>
      </c>
      <c r="H1432" s="11">
        <v>7</v>
      </c>
      <c r="I1432" s="20" t="s">
        <v>205</v>
      </c>
      <c r="J1432" s="11" t="s">
        <v>207</v>
      </c>
      <c r="K1432" s="11" t="s">
        <v>4827</v>
      </c>
      <c r="L1432" s="11">
        <v>2</v>
      </c>
    </row>
    <row r="1433" spans="1:12">
      <c r="A1433" s="11" t="s">
        <v>2413</v>
      </c>
      <c r="D1433" s="11" t="s">
        <v>206</v>
      </c>
      <c r="E1433" s="19" t="s">
        <v>2639</v>
      </c>
      <c r="F1433" s="10">
        <v>42036</v>
      </c>
      <c r="G1433" s="10">
        <v>44228</v>
      </c>
      <c r="H1433" s="11">
        <v>7</v>
      </c>
      <c r="I1433" s="20" t="s">
        <v>205</v>
      </c>
      <c r="J1433" s="11" t="s">
        <v>207</v>
      </c>
      <c r="K1433" s="11" t="s">
        <v>4827</v>
      </c>
      <c r="L1433" s="11">
        <v>2</v>
      </c>
    </row>
    <row r="1434" spans="1:12">
      <c r="A1434" s="11" t="s">
        <v>2414</v>
      </c>
      <c r="D1434" s="11" t="s">
        <v>206</v>
      </c>
      <c r="E1434" s="19" t="s">
        <v>2640</v>
      </c>
      <c r="F1434" s="10">
        <v>42036</v>
      </c>
      <c r="G1434" s="10">
        <v>44228</v>
      </c>
      <c r="H1434" s="11">
        <v>7</v>
      </c>
      <c r="I1434" s="20" t="s">
        <v>205</v>
      </c>
      <c r="J1434" s="11" t="s">
        <v>207</v>
      </c>
      <c r="K1434" s="11" t="s">
        <v>4827</v>
      </c>
      <c r="L1434" s="11">
        <v>2</v>
      </c>
    </row>
    <row r="1435" spans="1:12">
      <c r="A1435" s="11" t="s">
        <v>2415</v>
      </c>
      <c r="D1435" s="11" t="s">
        <v>206</v>
      </c>
      <c r="E1435" s="19" t="s">
        <v>2641</v>
      </c>
      <c r="F1435" s="10">
        <v>42036</v>
      </c>
      <c r="G1435" s="10">
        <v>44228</v>
      </c>
      <c r="H1435" s="11">
        <v>7</v>
      </c>
      <c r="I1435" s="20" t="s">
        <v>205</v>
      </c>
      <c r="J1435" s="11" t="s">
        <v>207</v>
      </c>
      <c r="K1435" s="11" t="s">
        <v>4827</v>
      </c>
      <c r="L1435" s="11">
        <v>2</v>
      </c>
    </row>
    <row r="1436" spans="1:12">
      <c r="A1436" s="11" t="s">
        <v>2416</v>
      </c>
      <c r="D1436" s="11" t="s">
        <v>206</v>
      </c>
      <c r="E1436" s="19" t="s">
        <v>2642</v>
      </c>
      <c r="F1436" s="10">
        <v>42036</v>
      </c>
      <c r="G1436" s="10">
        <v>44228</v>
      </c>
      <c r="H1436" s="11">
        <v>7</v>
      </c>
      <c r="I1436" s="20" t="s">
        <v>205</v>
      </c>
      <c r="J1436" s="11" t="s">
        <v>207</v>
      </c>
      <c r="K1436" s="11" t="s">
        <v>4827</v>
      </c>
      <c r="L1436" s="11">
        <v>2</v>
      </c>
    </row>
    <row r="1437" spans="1:12">
      <c r="A1437" s="11" t="s">
        <v>2417</v>
      </c>
      <c r="D1437" s="11" t="s">
        <v>206</v>
      </c>
      <c r="E1437" s="19" t="s">
        <v>2643</v>
      </c>
      <c r="F1437" s="10">
        <v>42036</v>
      </c>
      <c r="G1437" s="10">
        <v>44228</v>
      </c>
      <c r="H1437" s="11">
        <v>7</v>
      </c>
      <c r="I1437" s="20" t="s">
        <v>205</v>
      </c>
      <c r="J1437" s="11" t="s">
        <v>207</v>
      </c>
      <c r="K1437" s="11" t="s">
        <v>4827</v>
      </c>
      <c r="L1437" s="11">
        <v>2</v>
      </c>
    </row>
    <row r="1438" spans="1:12">
      <c r="A1438" s="11" t="s">
        <v>2418</v>
      </c>
      <c r="D1438" s="11" t="s">
        <v>206</v>
      </c>
      <c r="E1438" s="19" t="s">
        <v>2644</v>
      </c>
      <c r="F1438" s="10">
        <v>42036</v>
      </c>
      <c r="G1438" s="10">
        <v>44228</v>
      </c>
      <c r="H1438" s="11">
        <v>7</v>
      </c>
      <c r="I1438" s="20" t="s">
        <v>205</v>
      </c>
      <c r="J1438" s="11" t="s">
        <v>207</v>
      </c>
      <c r="K1438" s="11" t="s">
        <v>4827</v>
      </c>
      <c r="L1438" s="11">
        <v>2</v>
      </c>
    </row>
    <row r="1439" spans="1:12">
      <c r="A1439" s="11" t="s">
        <v>2419</v>
      </c>
      <c r="D1439" s="11" t="s">
        <v>206</v>
      </c>
      <c r="E1439" s="19" t="s">
        <v>2645</v>
      </c>
      <c r="F1439" s="10">
        <v>42036</v>
      </c>
      <c r="G1439" s="10">
        <v>44228</v>
      </c>
      <c r="H1439" s="11">
        <v>7</v>
      </c>
      <c r="I1439" s="20" t="s">
        <v>205</v>
      </c>
      <c r="J1439" s="11" t="s">
        <v>207</v>
      </c>
      <c r="K1439" s="11" t="s">
        <v>4827</v>
      </c>
      <c r="L1439" s="11">
        <v>2</v>
      </c>
    </row>
    <row r="1440" spans="1:12">
      <c r="A1440" s="11" t="s">
        <v>2420</v>
      </c>
      <c r="D1440" s="11" t="s">
        <v>206</v>
      </c>
      <c r="E1440" s="19" t="s">
        <v>2646</v>
      </c>
      <c r="F1440" s="10">
        <v>42036</v>
      </c>
      <c r="G1440" s="10">
        <v>44228</v>
      </c>
      <c r="H1440" s="11">
        <v>7</v>
      </c>
      <c r="I1440" s="20" t="s">
        <v>205</v>
      </c>
      <c r="J1440" s="11" t="s">
        <v>207</v>
      </c>
      <c r="K1440" s="11" t="s">
        <v>4827</v>
      </c>
      <c r="L1440" s="11">
        <v>2</v>
      </c>
    </row>
    <row r="1441" spans="1:12">
      <c r="A1441" s="11" t="s">
        <v>2421</v>
      </c>
      <c r="D1441" s="11" t="s">
        <v>206</v>
      </c>
      <c r="E1441" s="19" t="s">
        <v>2647</v>
      </c>
      <c r="F1441" s="10">
        <v>42036</v>
      </c>
      <c r="G1441" s="10">
        <v>44228</v>
      </c>
      <c r="H1441" s="11">
        <v>7</v>
      </c>
      <c r="I1441" s="20" t="s">
        <v>205</v>
      </c>
      <c r="J1441" s="11" t="s">
        <v>207</v>
      </c>
      <c r="K1441" s="11" t="s">
        <v>4827</v>
      </c>
      <c r="L1441" s="11">
        <v>2</v>
      </c>
    </row>
    <row r="1442" spans="1:12">
      <c r="A1442" s="11" t="s">
        <v>2422</v>
      </c>
      <c r="D1442" s="11" t="s">
        <v>206</v>
      </c>
      <c r="E1442" s="19" t="s">
        <v>2648</v>
      </c>
      <c r="F1442" s="10">
        <v>42036</v>
      </c>
      <c r="G1442" s="10">
        <v>44228</v>
      </c>
      <c r="H1442" s="11">
        <v>7</v>
      </c>
      <c r="I1442" s="20" t="s">
        <v>205</v>
      </c>
      <c r="J1442" s="11" t="s">
        <v>207</v>
      </c>
      <c r="K1442" s="11" t="s">
        <v>4827</v>
      </c>
      <c r="L1442" s="11">
        <v>2</v>
      </c>
    </row>
    <row r="1443" spans="1:12">
      <c r="A1443" s="11" t="s">
        <v>2423</v>
      </c>
      <c r="D1443" s="11" t="s">
        <v>206</v>
      </c>
      <c r="E1443" s="19" t="s">
        <v>2649</v>
      </c>
      <c r="F1443" s="10">
        <v>42036</v>
      </c>
      <c r="G1443" s="10">
        <v>44228</v>
      </c>
      <c r="H1443" s="11">
        <v>7</v>
      </c>
      <c r="I1443" s="20" t="s">
        <v>205</v>
      </c>
      <c r="J1443" s="11" t="s">
        <v>207</v>
      </c>
      <c r="K1443" s="11" t="s">
        <v>4827</v>
      </c>
      <c r="L1443" s="11">
        <v>2</v>
      </c>
    </row>
    <row r="1444" spans="1:12">
      <c r="A1444" s="11" t="s">
        <v>2424</v>
      </c>
      <c r="D1444" s="11" t="s">
        <v>206</v>
      </c>
      <c r="E1444" s="19" t="s">
        <v>2650</v>
      </c>
      <c r="F1444" s="10">
        <v>42036</v>
      </c>
      <c r="G1444" s="10">
        <v>44228</v>
      </c>
      <c r="H1444" s="11">
        <v>7</v>
      </c>
      <c r="I1444" s="20" t="s">
        <v>205</v>
      </c>
      <c r="J1444" s="11" t="s">
        <v>207</v>
      </c>
      <c r="K1444" s="11" t="s">
        <v>4827</v>
      </c>
      <c r="L1444" s="11">
        <v>2</v>
      </c>
    </row>
    <row r="1445" spans="1:12">
      <c r="A1445" s="11" t="s">
        <v>2425</v>
      </c>
      <c r="D1445" s="11" t="s">
        <v>206</v>
      </c>
      <c r="E1445" s="19" t="s">
        <v>2651</v>
      </c>
      <c r="F1445" s="10">
        <v>42036</v>
      </c>
      <c r="G1445" s="10">
        <v>44228</v>
      </c>
      <c r="H1445" s="11">
        <v>7</v>
      </c>
      <c r="I1445" s="20" t="s">
        <v>205</v>
      </c>
      <c r="J1445" s="11" t="s">
        <v>207</v>
      </c>
      <c r="K1445" s="11" t="s">
        <v>4827</v>
      </c>
      <c r="L1445" s="11">
        <v>2</v>
      </c>
    </row>
    <row r="1446" spans="1:12">
      <c r="A1446" s="11" t="s">
        <v>2426</v>
      </c>
      <c r="D1446" s="11" t="s">
        <v>206</v>
      </c>
      <c r="E1446" s="19" t="s">
        <v>2652</v>
      </c>
      <c r="F1446" s="10">
        <v>42036</v>
      </c>
      <c r="G1446" s="10">
        <v>44228</v>
      </c>
      <c r="H1446" s="11">
        <v>7</v>
      </c>
      <c r="I1446" s="20" t="s">
        <v>205</v>
      </c>
      <c r="J1446" s="11" t="s">
        <v>207</v>
      </c>
      <c r="K1446" s="11" t="s">
        <v>4827</v>
      </c>
      <c r="L1446" s="11">
        <v>2</v>
      </c>
    </row>
    <row r="1447" spans="1:12">
      <c r="A1447" s="11" t="s">
        <v>2427</v>
      </c>
      <c r="D1447" s="11" t="s">
        <v>206</v>
      </c>
      <c r="E1447" s="19" t="s">
        <v>2653</v>
      </c>
      <c r="F1447" s="10">
        <v>42036</v>
      </c>
      <c r="G1447" s="10">
        <v>44228</v>
      </c>
      <c r="H1447" s="11">
        <v>7</v>
      </c>
      <c r="I1447" s="20" t="s">
        <v>205</v>
      </c>
      <c r="J1447" s="11" t="s">
        <v>207</v>
      </c>
      <c r="K1447" s="11" t="s">
        <v>4827</v>
      </c>
      <c r="L1447" s="11">
        <v>2</v>
      </c>
    </row>
    <row r="1448" spans="1:12">
      <c r="A1448" s="11" t="s">
        <v>2428</v>
      </c>
      <c r="D1448" s="11" t="s">
        <v>206</v>
      </c>
      <c r="E1448" s="19" t="s">
        <v>2654</v>
      </c>
      <c r="F1448" s="10">
        <v>42036</v>
      </c>
      <c r="G1448" s="10">
        <v>44228</v>
      </c>
      <c r="H1448" s="11">
        <v>7</v>
      </c>
      <c r="I1448" s="20" t="s">
        <v>205</v>
      </c>
      <c r="J1448" s="11" t="s">
        <v>207</v>
      </c>
      <c r="K1448" s="11" t="s">
        <v>4827</v>
      </c>
      <c r="L1448" s="11">
        <v>2</v>
      </c>
    </row>
    <row r="1449" spans="1:12">
      <c r="A1449" s="11" t="s">
        <v>2429</v>
      </c>
      <c r="D1449" s="11" t="s">
        <v>206</v>
      </c>
      <c r="E1449" s="19" t="s">
        <v>2655</v>
      </c>
      <c r="F1449" s="10">
        <v>42036</v>
      </c>
      <c r="G1449" s="10">
        <v>44228</v>
      </c>
      <c r="H1449" s="11">
        <v>7</v>
      </c>
      <c r="I1449" s="20" t="s">
        <v>205</v>
      </c>
      <c r="J1449" s="11" t="s">
        <v>207</v>
      </c>
      <c r="K1449" s="11" t="s">
        <v>4827</v>
      </c>
      <c r="L1449" s="11">
        <v>2</v>
      </c>
    </row>
    <row r="1450" spans="1:12">
      <c r="A1450" s="11" t="s">
        <v>2430</v>
      </c>
      <c r="D1450" s="11" t="s">
        <v>206</v>
      </c>
      <c r="E1450" s="19" t="s">
        <v>2656</v>
      </c>
      <c r="F1450" s="10">
        <v>42036</v>
      </c>
      <c r="G1450" s="10">
        <v>44228</v>
      </c>
      <c r="H1450" s="11">
        <v>7</v>
      </c>
      <c r="I1450" s="20" t="s">
        <v>205</v>
      </c>
      <c r="J1450" s="11" t="s">
        <v>207</v>
      </c>
      <c r="K1450" s="11" t="s">
        <v>4827</v>
      </c>
      <c r="L1450" s="11">
        <v>2</v>
      </c>
    </row>
    <row r="1451" spans="1:12">
      <c r="A1451" s="11" t="s">
        <v>2431</v>
      </c>
      <c r="D1451" s="11" t="s">
        <v>206</v>
      </c>
      <c r="E1451" s="19" t="s">
        <v>2657</v>
      </c>
      <c r="F1451" s="10">
        <v>42036</v>
      </c>
      <c r="G1451" s="10">
        <v>44228</v>
      </c>
      <c r="H1451" s="11">
        <v>7</v>
      </c>
      <c r="I1451" s="20" t="s">
        <v>205</v>
      </c>
      <c r="J1451" s="11" t="s">
        <v>207</v>
      </c>
      <c r="K1451" s="11" t="s">
        <v>4827</v>
      </c>
      <c r="L1451" s="11">
        <v>2</v>
      </c>
    </row>
    <row r="1452" spans="1:12">
      <c r="A1452" s="11" t="s">
        <v>2432</v>
      </c>
      <c r="D1452" s="11" t="s">
        <v>206</v>
      </c>
      <c r="E1452" s="19" t="s">
        <v>2658</v>
      </c>
      <c r="F1452" s="10">
        <v>42036</v>
      </c>
      <c r="G1452" s="10">
        <v>44228</v>
      </c>
      <c r="H1452" s="11">
        <v>7</v>
      </c>
      <c r="I1452" s="20" t="s">
        <v>205</v>
      </c>
      <c r="J1452" s="11" t="s">
        <v>207</v>
      </c>
      <c r="K1452" s="11" t="s">
        <v>4827</v>
      </c>
      <c r="L1452" s="11">
        <v>2</v>
      </c>
    </row>
    <row r="1453" spans="1:12">
      <c r="A1453" s="11" t="s">
        <v>2433</v>
      </c>
      <c r="D1453" s="11" t="s">
        <v>206</v>
      </c>
      <c r="E1453" s="19" t="s">
        <v>2659</v>
      </c>
      <c r="F1453" s="10">
        <v>42036</v>
      </c>
      <c r="G1453" s="10">
        <v>44228</v>
      </c>
      <c r="H1453" s="11">
        <v>7</v>
      </c>
      <c r="I1453" s="20" t="s">
        <v>205</v>
      </c>
      <c r="J1453" s="11" t="s">
        <v>207</v>
      </c>
      <c r="K1453" s="11" t="s">
        <v>4827</v>
      </c>
      <c r="L1453" s="11">
        <v>2</v>
      </c>
    </row>
    <row r="1454" spans="1:12">
      <c r="A1454" s="11" t="s">
        <v>2434</v>
      </c>
      <c r="D1454" s="11" t="s">
        <v>206</v>
      </c>
      <c r="E1454" s="19" t="s">
        <v>2660</v>
      </c>
      <c r="F1454" s="10">
        <v>42036</v>
      </c>
      <c r="G1454" s="10">
        <v>44228</v>
      </c>
      <c r="H1454" s="11">
        <v>7</v>
      </c>
      <c r="I1454" s="20" t="s">
        <v>205</v>
      </c>
      <c r="J1454" s="11" t="s">
        <v>207</v>
      </c>
      <c r="K1454" s="11" t="s">
        <v>4827</v>
      </c>
      <c r="L1454" s="11">
        <v>2</v>
      </c>
    </row>
    <row r="1455" spans="1:12">
      <c r="A1455" s="11" t="s">
        <v>2435</v>
      </c>
      <c r="D1455" s="11" t="s">
        <v>206</v>
      </c>
      <c r="E1455" s="19" t="s">
        <v>2661</v>
      </c>
      <c r="F1455" s="10">
        <v>42036</v>
      </c>
      <c r="G1455" s="10">
        <v>44228</v>
      </c>
      <c r="H1455" s="11">
        <v>7</v>
      </c>
      <c r="I1455" s="20" t="s">
        <v>205</v>
      </c>
      <c r="J1455" s="11" t="s">
        <v>207</v>
      </c>
      <c r="K1455" s="11" t="s">
        <v>4827</v>
      </c>
      <c r="L1455" s="11">
        <v>2</v>
      </c>
    </row>
    <row r="1456" spans="1:12">
      <c r="A1456" s="11" t="s">
        <v>2436</v>
      </c>
      <c r="D1456" s="11" t="s">
        <v>206</v>
      </c>
      <c r="E1456" s="19" t="s">
        <v>2662</v>
      </c>
      <c r="F1456" s="10">
        <v>42036</v>
      </c>
      <c r="G1456" s="10">
        <v>44228</v>
      </c>
      <c r="H1456" s="11">
        <v>7</v>
      </c>
      <c r="I1456" s="20" t="s">
        <v>205</v>
      </c>
      <c r="J1456" s="11" t="s">
        <v>207</v>
      </c>
      <c r="K1456" s="11" t="s">
        <v>4827</v>
      </c>
      <c r="L1456" s="11">
        <v>2</v>
      </c>
    </row>
    <row r="1457" spans="1:12">
      <c r="A1457" s="11" t="s">
        <v>2437</v>
      </c>
      <c r="D1457" s="11" t="s">
        <v>206</v>
      </c>
      <c r="E1457" s="19" t="s">
        <v>2663</v>
      </c>
      <c r="F1457" s="10">
        <v>42036</v>
      </c>
      <c r="G1457" s="10">
        <v>44228</v>
      </c>
      <c r="H1457" s="11">
        <v>7</v>
      </c>
      <c r="I1457" s="20" t="s">
        <v>205</v>
      </c>
      <c r="J1457" s="11" t="s">
        <v>207</v>
      </c>
      <c r="K1457" s="11" t="s">
        <v>4827</v>
      </c>
      <c r="L1457" s="11">
        <v>2</v>
      </c>
    </row>
    <row r="1458" spans="1:12">
      <c r="A1458" s="11" t="s">
        <v>2438</v>
      </c>
      <c r="D1458" s="11" t="s">
        <v>206</v>
      </c>
      <c r="E1458" s="19" t="s">
        <v>2664</v>
      </c>
      <c r="F1458" s="10">
        <v>42036</v>
      </c>
      <c r="G1458" s="10">
        <v>44228</v>
      </c>
      <c r="H1458" s="11">
        <v>7</v>
      </c>
      <c r="I1458" s="20" t="s">
        <v>205</v>
      </c>
      <c r="J1458" s="11" t="s">
        <v>207</v>
      </c>
      <c r="K1458" s="11" t="s">
        <v>4827</v>
      </c>
      <c r="L1458" s="11">
        <v>2</v>
      </c>
    </row>
    <row r="1459" spans="1:12">
      <c r="A1459" s="11" t="s">
        <v>2439</v>
      </c>
      <c r="D1459" s="11" t="s">
        <v>206</v>
      </c>
      <c r="E1459" s="19" t="s">
        <v>2665</v>
      </c>
      <c r="F1459" s="10">
        <v>42036</v>
      </c>
      <c r="G1459" s="10">
        <v>44228</v>
      </c>
      <c r="H1459" s="11">
        <v>7</v>
      </c>
      <c r="I1459" s="20" t="s">
        <v>205</v>
      </c>
      <c r="J1459" s="11" t="s">
        <v>207</v>
      </c>
      <c r="K1459" s="11" t="s">
        <v>4827</v>
      </c>
      <c r="L1459" s="11">
        <v>2</v>
      </c>
    </row>
    <row r="1460" spans="1:12">
      <c r="A1460" s="11" t="s">
        <v>2440</v>
      </c>
      <c r="D1460" s="11" t="s">
        <v>206</v>
      </c>
      <c r="E1460" s="19" t="s">
        <v>2666</v>
      </c>
      <c r="F1460" s="10">
        <v>42036</v>
      </c>
      <c r="G1460" s="10">
        <v>44228</v>
      </c>
      <c r="H1460" s="11">
        <v>7</v>
      </c>
      <c r="I1460" s="20" t="s">
        <v>205</v>
      </c>
      <c r="J1460" s="11" t="s">
        <v>207</v>
      </c>
      <c r="K1460" s="11" t="s">
        <v>4827</v>
      </c>
      <c r="L1460" s="11">
        <v>2</v>
      </c>
    </row>
    <row r="1461" spans="1:12">
      <c r="A1461" s="11" t="s">
        <v>2441</v>
      </c>
      <c r="D1461" s="11" t="s">
        <v>206</v>
      </c>
      <c r="E1461" s="19" t="s">
        <v>2667</v>
      </c>
      <c r="F1461" s="10">
        <v>42036</v>
      </c>
      <c r="G1461" s="10">
        <v>44228</v>
      </c>
      <c r="H1461" s="11">
        <v>7</v>
      </c>
      <c r="I1461" s="20" t="s">
        <v>205</v>
      </c>
      <c r="J1461" s="11" t="s">
        <v>207</v>
      </c>
      <c r="K1461" s="11" t="s">
        <v>4827</v>
      </c>
      <c r="L1461" s="11">
        <v>2</v>
      </c>
    </row>
    <row r="1462" spans="1:12">
      <c r="A1462" s="11" t="s">
        <v>2442</v>
      </c>
      <c r="D1462" s="11" t="s">
        <v>206</v>
      </c>
      <c r="E1462" s="19" t="s">
        <v>2668</v>
      </c>
      <c r="F1462" s="10">
        <v>42036</v>
      </c>
      <c r="G1462" s="10">
        <v>44228</v>
      </c>
      <c r="H1462" s="11">
        <v>7</v>
      </c>
      <c r="I1462" s="20" t="s">
        <v>205</v>
      </c>
      <c r="J1462" s="11" t="s">
        <v>207</v>
      </c>
      <c r="K1462" s="11" t="s">
        <v>4827</v>
      </c>
      <c r="L1462" s="11">
        <v>2</v>
      </c>
    </row>
    <row r="1463" spans="1:12">
      <c r="A1463" s="11" t="s">
        <v>2443</v>
      </c>
      <c r="D1463" s="11" t="s">
        <v>206</v>
      </c>
      <c r="E1463" s="19" t="s">
        <v>2669</v>
      </c>
      <c r="F1463" s="10">
        <v>42036</v>
      </c>
      <c r="G1463" s="10">
        <v>44228</v>
      </c>
      <c r="H1463" s="11">
        <v>7</v>
      </c>
      <c r="I1463" s="20" t="s">
        <v>205</v>
      </c>
      <c r="J1463" s="11" t="s">
        <v>207</v>
      </c>
      <c r="K1463" s="11" t="s">
        <v>4827</v>
      </c>
      <c r="L1463" s="11">
        <v>2</v>
      </c>
    </row>
    <row r="1464" spans="1:12">
      <c r="A1464" s="11" t="s">
        <v>2444</v>
      </c>
      <c r="D1464" s="11" t="s">
        <v>206</v>
      </c>
      <c r="E1464" s="19" t="s">
        <v>2670</v>
      </c>
      <c r="F1464" s="10">
        <v>42036</v>
      </c>
      <c r="G1464" s="10">
        <v>44228</v>
      </c>
      <c r="H1464" s="11">
        <v>7</v>
      </c>
      <c r="I1464" s="20" t="s">
        <v>205</v>
      </c>
      <c r="J1464" s="11" t="s">
        <v>207</v>
      </c>
      <c r="K1464" s="11" t="s">
        <v>4827</v>
      </c>
      <c r="L1464" s="11">
        <v>2</v>
      </c>
    </row>
    <row r="1465" spans="1:12">
      <c r="A1465" s="11" t="s">
        <v>2445</v>
      </c>
      <c r="D1465" s="11" t="s">
        <v>206</v>
      </c>
      <c r="E1465" s="19" t="s">
        <v>2671</v>
      </c>
      <c r="F1465" s="10">
        <v>42036</v>
      </c>
      <c r="G1465" s="10">
        <v>44228</v>
      </c>
      <c r="H1465" s="11">
        <v>7</v>
      </c>
      <c r="I1465" s="20" t="s">
        <v>205</v>
      </c>
      <c r="J1465" s="11" t="s">
        <v>207</v>
      </c>
      <c r="K1465" s="11" t="s">
        <v>4827</v>
      </c>
      <c r="L1465" s="11">
        <v>2</v>
      </c>
    </row>
    <row r="1466" spans="1:12">
      <c r="A1466" s="11" t="s">
        <v>2446</v>
      </c>
      <c r="D1466" s="11" t="s">
        <v>206</v>
      </c>
      <c r="E1466" s="19" t="s">
        <v>2672</v>
      </c>
      <c r="F1466" s="10">
        <v>42036</v>
      </c>
      <c r="G1466" s="10">
        <v>44228</v>
      </c>
      <c r="H1466" s="11">
        <v>7</v>
      </c>
      <c r="I1466" s="20" t="s">
        <v>205</v>
      </c>
      <c r="J1466" s="11" t="s">
        <v>207</v>
      </c>
      <c r="K1466" s="11" t="s">
        <v>4827</v>
      </c>
      <c r="L1466" s="11">
        <v>2</v>
      </c>
    </row>
    <row r="1467" spans="1:12">
      <c r="A1467" s="11" t="s">
        <v>2447</v>
      </c>
      <c r="D1467" s="11" t="s">
        <v>206</v>
      </c>
      <c r="E1467" s="19" t="s">
        <v>2673</v>
      </c>
      <c r="F1467" s="10">
        <v>42036</v>
      </c>
      <c r="G1467" s="10">
        <v>44228</v>
      </c>
      <c r="H1467" s="11">
        <v>7</v>
      </c>
      <c r="I1467" s="20" t="s">
        <v>205</v>
      </c>
      <c r="J1467" s="11" t="s">
        <v>207</v>
      </c>
      <c r="K1467" s="11" t="s">
        <v>4827</v>
      </c>
      <c r="L1467" s="11">
        <v>2</v>
      </c>
    </row>
    <row r="1468" spans="1:12">
      <c r="A1468" s="11" t="s">
        <v>2448</v>
      </c>
      <c r="D1468" s="11" t="s">
        <v>206</v>
      </c>
      <c r="E1468" s="19" t="s">
        <v>2674</v>
      </c>
      <c r="F1468" s="10">
        <v>42036</v>
      </c>
      <c r="G1468" s="10">
        <v>44228</v>
      </c>
      <c r="H1468" s="11">
        <v>7</v>
      </c>
      <c r="I1468" s="20" t="s">
        <v>205</v>
      </c>
      <c r="J1468" s="11" t="s">
        <v>207</v>
      </c>
      <c r="K1468" s="11" t="s">
        <v>4827</v>
      </c>
      <c r="L1468" s="11">
        <v>2</v>
      </c>
    </row>
    <row r="1469" spans="1:12">
      <c r="A1469" s="11" t="s">
        <v>2449</v>
      </c>
      <c r="D1469" s="11" t="s">
        <v>206</v>
      </c>
      <c r="E1469" s="19" t="s">
        <v>2675</v>
      </c>
      <c r="F1469" s="10">
        <v>42036</v>
      </c>
      <c r="G1469" s="10">
        <v>44228</v>
      </c>
      <c r="H1469" s="11">
        <v>7</v>
      </c>
      <c r="I1469" s="20" t="s">
        <v>205</v>
      </c>
      <c r="J1469" s="11" t="s">
        <v>207</v>
      </c>
      <c r="K1469" s="11" t="s">
        <v>4827</v>
      </c>
      <c r="L1469" s="11">
        <v>2</v>
      </c>
    </row>
    <row r="1470" spans="1:12">
      <c r="A1470" s="11" t="s">
        <v>2450</v>
      </c>
      <c r="D1470" s="11" t="s">
        <v>206</v>
      </c>
      <c r="E1470" s="19" t="s">
        <v>2676</v>
      </c>
      <c r="F1470" s="10">
        <v>42036</v>
      </c>
      <c r="G1470" s="10">
        <v>44228</v>
      </c>
      <c r="H1470" s="11">
        <v>7</v>
      </c>
      <c r="I1470" s="20" t="s">
        <v>205</v>
      </c>
      <c r="J1470" s="11" t="s">
        <v>207</v>
      </c>
      <c r="K1470" s="11" t="s">
        <v>4827</v>
      </c>
      <c r="L1470" s="11">
        <v>2</v>
      </c>
    </row>
    <row r="1471" spans="1:12">
      <c r="A1471" s="11" t="s">
        <v>2451</v>
      </c>
      <c r="D1471" s="11" t="s">
        <v>206</v>
      </c>
      <c r="E1471" s="19" t="s">
        <v>2677</v>
      </c>
      <c r="F1471" s="10">
        <v>42036</v>
      </c>
      <c r="G1471" s="10">
        <v>44228</v>
      </c>
      <c r="H1471" s="11">
        <v>7</v>
      </c>
      <c r="I1471" s="20" t="s">
        <v>205</v>
      </c>
      <c r="J1471" s="11" t="s">
        <v>207</v>
      </c>
      <c r="K1471" s="11" t="s">
        <v>4827</v>
      </c>
      <c r="L1471" s="11">
        <v>2</v>
      </c>
    </row>
    <row r="1472" spans="1:12">
      <c r="A1472" s="11" t="s">
        <v>2452</v>
      </c>
      <c r="D1472" s="11" t="s">
        <v>206</v>
      </c>
      <c r="E1472" s="19" t="s">
        <v>2678</v>
      </c>
      <c r="F1472" s="10">
        <v>42036</v>
      </c>
      <c r="G1472" s="10">
        <v>44228</v>
      </c>
      <c r="H1472" s="11">
        <v>7</v>
      </c>
      <c r="I1472" s="20" t="s">
        <v>205</v>
      </c>
      <c r="J1472" s="11" t="s">
        <v>207</v>
      </c>
      <c r="K1472" s="11" t="s">
        <v>4827</v>
      </c>
      <c r="L1472" s="11">
        <v>2</v>
      </c>
    </row>
    <row r="1473" spans="1:12">
      <c r="A1473" s="11" t="s">
        <v>2453</v>
      </c>
      <c r="D1473" s="11" t="s">
        <v>206</v>
      </c>
      <c r="E1473" s="19" t="s">
        <v>2679</v>
      </c>
      <c r="F1473" s="10">
        <v>42036</v>
      </c>
      <c r="G1473" s="10">
        <v>44228</v>
      </c>
      <c r="H1473" s="11">
        <v>7</v>
      </c>
      <c r="I1473" s="20" t="s">
        <v>205</v>
      </c>
      <c r="J1473" s="11" t="s">
        <v>207</v>
      </c>
      <c r="K1473" s="11" t="s">
        <v>4827</v>
      </c>
      <c r="L1473" s="11">
        <v>2</v>
      </c>
    </row>
    <row r="1474" spans="1:12">
      <c r="A1474" s="11" t="s">
        <v>2454</v>
      </c>
      <c r="D1474" s="11" t="s">
        <v>206</v>
      </c>
      <c r="E1474" s="19" t="s">
        <v>2680</v>
      </c>
      <c r="F1474" s="10">
        <v>42036</v>
      </c>
      <c r="G1474" s="10">
        <v>44228</v>
      </c>
      <c r="H1474" s="11">
        <v>7</v>
      </c>
      <c r="I1474" s="20" t="s">
        <v>205</v>
      </c>
      <c r="J1474" s="11" t="s">
        <v>207</v>
      </c>
      <c r="K1474" s="11" t="s">
        <v>4827</v>
      </c>
      <c r="L1474" s="11">
        <v>2</v>
      </c>
    </row>
    <row r="1475" spans="1:12">
      <c r="A1475" s="11" t="s">
        <v>2455</v>
      </c>
      <c r="D1475" s="11" t="s">
        <v>206</v>
      </c>
      <c r="E1475" s="19" t="s">
        <v>2681</v>
      </c>
      <c r="F1475" s="10">
        <v>42036</v>
      </c>
      <c r="G1475" s="10">
        <v>44228</v>
      </c>
      <c r="H1475" s="11">
        <v>7</v>
      </c>
      <c r="I1475" s="20" t="s">
        <v>205</v>
      </c>
      <c r="J1475" s="11" t="s">
        <v>207</v>
      </c>
      <c r="K1475" s="11" t="s">
        <v>4827</v>
      </c>
      <c r="L1475" s="11">
        <v>2</v>
      </c>
    </row>
    <row r="1476" spans="1:12">
      <c r="A1476" s="11" t="s">
        <v>2456</v>
      </c>
      <c r="D1476" s="11" t="s">
        <v>206</v>
      </c>
      <c r="E1476" s="19" t="s">
        <v>2682</v>
      </c>
      <c r="F1476" s="10">
        <v>42036</v>
      </c>
      <c r="G1476" s="10">
        <v>44228</v>
      </c>
      <c r="H1476" s="11">
        <v>7</v>
      </c>
      <c r="I1476" s="20" t="s">
        <v>205</v>
      </c>
      <c r="J1476" s="11" t="s">
        <v>207</v>
      </c>
      <c r="K1476" s="11" t="s">
        <v>4827</v>
      </c>
      <c r="L1476" s="11">
        <v>2</v>
      </c>
    </row>
    <row r="1477" spans="1:12">
      <c r="A1477" s="11" t="s">
        <v>2457</v>
      </c>
      <c r="D1477" s="11" t="s">
        <v>206</v>
      </c>
      <c r="E1477" s="19" t="s">
        <v>2683</v>
      </c>
      <c r="F1477" s="10">
        <v>42036</v>
      </c>
      <c r="G1477" s="10">
        <v>44228</v>
      </c>
      <c r="H1477" s="11">
        <v>7</v>
      </c>
      <c r="I1477" s="20" t="s">
        <v>205</v>
      </c>
      <c r="J1477" s="11" t="s">
        <v>207</v>
      </c>
      <c r="K1477" s="11" t="s">
        <v>4827</v>
      </c>
      <c r="L1477" s="11">
        <v>2</v>
      </c>
    </row>
    <row r="1478" spans="1:12">
      <c r="A1478" s="11" t="s">
        <v>2458</v>
      </c>
      <c r="D1478" s="11" t="s">
        <v>206</v>
      </c>
      <c r="E1478" s="19" t="s">
        <v>2684</v>
      </c>
      <c r="F1478" s="10">
        <v>42036</v>
      </c>
      <c r="G1478" s="10">
        <v>44228</v>
      </c>
      <c r="H1478" s="11">
        <v>7</v>
      </c>
      <c r="I1478" s="20" t="s">
        <v>205</v>
      </c>
      <c r="J1478" s="11" t="s">
        <v>207</v>
      </c>
      <c r="K1478" s="11" t="s">
        <v>4827</v>
      </c>
      <c r="L1478" s="11">
        <v>2</v>
      </c>
    </row>
    <row r="1479" spans="1:12">
      <c r="A1479" s="11" t="s">
        <v>2459</v>
      </c>
      <c r="D1479" s="11" t="s">
        <v>206</v>
      </c>
      <c r="E1479" s="19" t="s">
        <v>2685</v>
      </c>
      <c r="F1479" s="10">
        <v>42036</v>
      </c>
      <c r="G1479" s="10">
        <v>44228</v>
      </c>
      <c r="H1479" s="11">
        <v>7</v>
      </c>
      <c r="I1479" s="20" t="s">
        <v>205</v>
      </c>
      <c r="J1479" s="11" t="s">
        <v>207</v>
      </c>
      <c r="K1479" s="11" t="s">
        <v>4827</v>
      </c>
      <c r="L1479" s="11">
        <v>2</v>
      </c>
    </row>
    <row r="1480" spans="1:12">
      <c r="A1480" s="11" t="s">
        <v>2460</v>
      </c>
      <c r="D1480" s="11" t="s">
        <v>206</v>
      </c>
      <c r="E1480" s="19" t="s">
        <v>2686</v>
      </c>
      <c r="F1480" s="10">
        <v>42036</v>
      </c>
      <c r="G1480" s="10">
        <v>44228</v>
      </c>
      <c r="H1480" s="11">
        <v>7</v>
      </c>
      <c r="I1480" s="20" t="s">
        <v>205</v>
      </c>
      <c r="J1480" s="11" t="s">
        <v>207</v>
      </c>
      <c r="K1480" s="11" t="s">
        <v>4827</v>
      </c>
      <c r="L1480" s="11">
        <v>2</v>
      </c>
    </row>
    <row r="1481" spans="1:12">
      <c r="A1481" s="11" t="s">
        <v>2461</v>
      </c>
      <c r="D1481" s="11" t="s">
        <v>206</v>
      </c>
      <c r="E1481" s="19" t="s">
        <v>2687</v>
      </c>
      <c r="F1481" s="10">
        <v>42036</v>
      </c>
      <c r="G1481" s="10">
        <v>44228</v>
      </c>
      <c r="H1481" s="11">
        <v>7</v>
      </c>
      <c r="I1481" s="20" t="s">
        <v>205</v>
      </c>
      <c r="J1481" s="11" t="s">
        <v>207</v>
      </c>
      <c r="K1481" s="11" t="s">
        <v>4827</v>
      </c>
      <c r="L1481" s="11">
        <v>2</v>
      </c>
    </row>
    <row r="1482" spans="1:12">
      <c r="A1482" s="11" t="s">
        <v>2462</v>
      </c>
      <c r="D1482" s="11" t="s">
        <v>206</v>
      </c>
      <c r="E1482" s="19" t="s">
        <v>2688</v>
      </c>
      <c r="F1482" s="10">
        <v>42036</v>
      </c>
      <c r="G1482" s="10">
        <v>44228</v>
      </c>
      <c r="H1482" s="11">
        <v>7</v>
      </c>
      <c r="I1482" s="20" t="s">
        <v>205</v>
      </c>
      <c r="J1482" s="11" t="s">
        <v>207</v>
      </c>
      <c r="K1482" s="11" t="s">
        <v>4827</v>
      </c>
      <c r="L1482" s="11">
        <v>2</v>
      </c>
    </row>
    <row r="1483" spans="1:12">
      <c r="A1483" s="11" t="s">
        <v>2463</v>
      </c>
      <c r="D1483" s="11" t="s">
        <v>206</v>
      </c>
      <c r="E1483" s="19" t="s">
        <v>2689</v>
      </c>
      <c r="F1483" s="10">
        <v>42036</v>
      </c>
      <c r="G1483" s="10">
        <v>44228</v>
      </c>
      <c r="H1483" s="11">
        <v>7</v>
      </c>
      <c r="I1483" s="20" t="s">
        <v>205</v>
      </c>
      <c r="J1483" s="11" t="s">
        <v>207</v>
      </c>
      <c r="K1483" s="11" t="s">
        <v>4827</v>
      </c>
      <c r="L1483" s="11">
        <v>2</v>
      </c>
    </row>
    <row r="1484" spans="1:12">
      <c r="A1484" s="11" t="s">
        <v>2464</v>
      </c>
      <c r="D1484" s="11" t="s">
        <v>206</v>
      </c>
      <c r="E1484" s="19" t="s">
        <v>2690</v>
      </c>
      <c r="F1484" s="10">
        <v>42036</v>
      </c>
      <c r="G1484" s="10">
        <v>44228</v>
      </c>
      <c r="H1484" s="11">
        <v>7</v>
      </c>
      <c r="I1484" s="20" t="s">
        <v>205</v>
      </c>
      <c r="J1484" s="11" t="s">
        <v>207</v>
      </c>
      <c r="K1484" s="11" t="s">
        <v>4827</v>
      </c>
      <c r="L1484" s="11">
        <v>2</v>
      </c>
    </row>
    <row r="1485" spans="1:12">
      <c r="A1485" s="11" t="s">
        <v>2465</v>
      </c>
      <c r="D1485" s="11" t="s">
        <v>206</v>
      </c>
      <c r="E1485" s="19" t="s">
        <v>2691</v>
      </c>
      <c r="F1485" s="10">
        <v>42036</v>
      </c>
      <c r="G1485" s="10">
        <v>44228</v>
      </c>
      <c r="H1485" s="11">
        <v>7</v>
      </c>
      <c r="I1485" s="20" t="s">
        <v>205</v>
      </c>
      <c r="J1485" s="11" t="s">
        <v>207</v>
      </c>
      <c r="K1485" s="11" t="s">
        <v>4827</v>
      </c>
      <c r="L1485" s="11">
        <v>2</v>
      </c>
    </row>
    <row r="1486" spans="1:12">
      <c r="A1486" s="11" t="s">
        <v>2466</v>
      </c>
      <c r="D1486" s="11" t="s">
        <v>206</v>
      </c>
      <c r="E1486" s="19" t="s">
        <v>2692</v>
      </c>
      <c r="F1486" s="10">
        <v>42036</v>
      </c>
      <c r="G1486" s="10">
        <v>44228</v>
      </c>
      <c r="H1486" s="11">
        <v>7</v>
      </c>
      <c r="I1486" s="20" t="s">
        <v>205</v>
      </c>
      <c r="J1486" s="11" t="s">
        <v>207</v>
      </c>
      <c r="K1486" s="11" t="s">
        <v>4827</v>
      </c>
      <c r="L1486" s="11">
        <v>2</v>
      </c>
    </row>
    <row r="1487" spans="1:12">
      <c r="A1487" s="11" t="s">
        <v>2467</v>
      </c>
      <c r="D1487" s="11" t="s">
        <v>206</v>
      </c>
      <c r="E1487" s="19" t="s">
        <v>2693</v>
      </c>
      <c r="F1487" s="10">
        <v>42036</v>
      </c>
      <c r="G1487" s="10">
        <v>44228</v>
      </c>
      <c r="H1487" s="11">
        <v>7</v>
      </c>
      <c r="I1487" s="20" t="s">
        <v>205</v>
      </c>
      <c r="J1487" s="11" t="s">
        <v>207</v>
      </c>
      <c r="K1487" s="11" t="s">
        <v>4827</v>
      </c>
      <c r="L1487" s="11">
        <v>2</v>
      </c>
    </row>
    <row r="1488" spans="1:12">
      <c r="A1488" s="11" t="s">
        <v>4982</v>
      </c>
      <c r="D1488" s="11" t="s">
        <v>206</v>
      </c>
      <c r="E1488" s="19" t="s">
        <v>2694</v>
      </c>
      <c r="F1488" s="10">
        <v>42036</v>
      </c>
      <c r="G1488" s="10">
        <v>44228</v>
      </c>
      <c r="H1488" s="11">
        <v>7</v>
      </c>
      <c r="I1488" s="20" t="s">
        <v>205</v>
      </c>
      <c r="J1488" s="11" t="s">
        <v>207</v>
      </c>
      <c r="K1488" s="11" t="s">
        <v>4827</v>
      </c>
      <c r="L1488" s="11">
        <v>2</v>
      </c>
    </row>
    <row r="1489" spans="1:12">
      <c r="A1489" s="11" t="s">
        <v>4983</v>
      </c>
      <c r="D1489" s="11" t="s">
        <v>206</v>
      </c>
      <c r="E1489" s="19" t="s">
        <v>2695</v>
      </c>
      <c r="F1489" s="10">
        <v>42036</v>
      </c>
      <c r="G1489" s="10">
        <v>44228</v>
      </c>
      <c r="H1489" s="11">
        <v>7</v>
      </c>
      <c r="I1489" s="20" t="s">
        <v>205</v>
      </c>
      <c r="J1489" s="11" t="s">
        <v>207</v>
      </c>
      <c r="K1489" s="11" t="s">
        <v>4827</v>
      </c>
      <c r="L1489" s="11">
        <v>2</v>
      </c>
    </row>
    <row r="1490" spans="1:12">
      <c r="A1490" s="11" t="s">
        <v>4984</v>
      </c>
      <c r="D1490" s="11" t="s">
        <v>206</v>
      </c>
      <c r="E1490" s="19" t="s">
        <v>2696</v>
      </c>
      <c r="F1490" s="10">
        <v>42036</v>
      </c>
      <c r="G1490" s="10">
        <v>44228</v>
      </c>
      <c r="H1490" s="11">
        <v>7</v>
      </c>
      <c r="I1490" s="20" t="s">
        <v>205</v>
      </c>
      <c r="J1490" s="11" t="s">
        <v>207</v>
      </c>
      <c r="K1490" s="11" t="s">
        <v>4827</v>
      </c>
      <c r="L1490" s="11">
        <v>2</v>
      </c>
    </row>
    <row r="1491" spans="1:12">
      <c r="A1491" s="11" t="s">
        <v>4985</v>
      </c>
      <c r="D1491" s="11" t="s">
        <v>206</v>
      </c>
      <c r="E1491" s="19" t="s">
        <v>2697</v>
      </c>
      <c r="F1491" s="10">
        <v>42036</v>
      </c>
      <c r="G1491" s="10">
        <v>44228</v>
      </c>
      <c r="H1491" s="11">
        <v>7</v>
      </c>
      <c r="I1491" s="20" t="s">
        <v>205</v>
      </c>
      <c r="J1491" s="11" t="s">
        <v>207</v>
      </c>
      <c r="K1491" s="11" t="s">
        <v>4827</v>
      </c>
      <c r="L1491" s="11">
        <v>2</v>
      </c>
    </row>
    <row r="1492" spans="1:12">
      <c r="A1492" s="11" t="s">
        <v>4986</v>
      </c>
      <c r="D1492" s="11" t="s">
        <v>206</v>
      </c>
      <c r="E1492" s="19" t="s">
        <v>2698</v>
      </c>
      <c r="F1492" s="10">
        <v>42036</v>
      </c>
      <c r="G1492" s="10">
        <v>44228</v>
      </c>
      <c r="H1492" s="11">
        <v>7</v>
      </c>
      <c r="I1492" s="20" t="s">
        <v>205</v>
      </c>
      <c r="J1492" s="11" t="s">
        <v>207</v>
      </c>
      <c r="K1492" s="11" t="s">
        <v>4827</v>
      </c>
      <c r="L1492" s="11">
        <v>2</v>
      </c>
    </row>
    <row r="1493" spans="1:12">
      <c r="A1493" s="11" t="s">
        <v>4987</v>
      </c>
      <c r="D1493" s="11" t="s">
        <v>206</v>
      </c>
      <c r="E1493" s="19" t="s">
        <v>2699</v>
      </c>
      <c r="F1493" s="10">
        <v>42036</v>
      </c>
      <c r="G1493" s="10">
        <v>44228</v>
      </c>
      <c r="H1493" s="11">
        <v>7</v>
      </c>
      <c r="I1493" s="20" t="s">
        <v>205</v>
      </c>
      <c r="J1493" s="11" t="s">
        <v>207</v>
      </c>
      <c r="K1493" s="11" t="s">
        <v>4827</v>
      </c>
      <c r="L1493" s="11">
        <v>2</v>
      </c>
    </row>
    <row r="1494" spans="1:12">
      <c r="A1494" s="11" t="s">
        <v>4988</v>
      </c>
      <c r="D1494" s="11" t="s">
        <v>206</v>
      </c>
      <c r="E1494" s="19" t="s">
        <v>2700</v>
      </c>
      <c r="F1494" s="10">
        <v>42036</v>
      </c>
      <c r="G1494" s="10">
        <v>44228</v>
      </c>
      <c r="H1494" s="11">
        <v>7</v>
      </c>
      <c r="I1494" s="20" t="s">
        <v>205</v>
      </c>
      <c r="J1494" s="11" t="s">
        <v>207</v>
      </c>
      <c r="K1494" s="11" t="s">
        <v>4827</v>
      </c>
      <c r="L1494" s="11">
        <v>2</v>
      </c>
    </row>
    <row r="1495" spans="1:12">
      <c r="A1495" s="11" t="s">
        <v>4989</v>
      </c>
      <c r="D1495" s="11" t="s">
        <v>206</v>
      </c>
      <c r="E1495" s="19" t="s">
        <v>2701</v>
      </c>
      <c r="F1495" s="10">
        <v>42036</v>
      </c>
      <c r="G1495" s="10">
        <v>44228</v>
      </c>
      <c r="H1495" s="11">
        <v>7</v>
      </c>
      <c r="I1495" s="20" t="s">
        <v>205</v>
      </c>
      <c r="J1495" s="11" t="s">
        <v>207</v>
      </c>
      <c r="K1495" s="11" t="s">
        <v>4827</v>
      </c>
      <c r="L1495" s="11">
        <v>2</v>
      </c>
    </row>
    <row r="1496" spans="1:12">
      <c r="A1496" s="11" t="s">
        <v>4990</v>
      </c>
      <c r="D1496" s="11" t="s">
        <v>206</v>
      </c>
      <c r="E1496" s="19" t="s">
        <v>2702</v>
      </c>
      <c r="F1496" s="10">
        <v>42036</v>
      </c>
      <c r="G1496" s="10">
        <v>44228</v>
      </c>
      <c r="H1496" s="11">
        <v>7</v>
      </c>
      <c r="I1496" s="20" t="s">
        <v>205</v>
      </c>
      <c r="J1496" s="11" t="s">
        <v>207</v>
      </c>
      <c r="K1496" s="11" t="s">
        <v>4827</v>
      </c>
      <c r="L1496" s="11">
        <v>2</v>
      </c>
    </row>
    <row r="1497" spans="1:12">
      <c r="A1497" s="11" t="s">
        <v>4991</v>
      </c>
      <c r="D1497" s="11" t="s">
        <v>206</v>
      </c>
      <c r="E1497" s="19" t="s">
        <v>2703</v>
      </c>
      <c r="F1497" s="10">
        <v>42036</v>
      </c>
      <c r="G1497" s="10">
        <v>44228</v>
      </c>
      <c r="H1497" s="11">
        <v>7</v>
      </c>
      <c r="I1497" s="20" t="s">
        <v>205</v>
      </c>
      <c r="J1497" s="11" t="s">
        <v>207</v>
      </c>
      <c r="K1497" s="11" t="s">
        <v>4827</v>
      </c>
      <c r="L1497" s="11">
        <v>2</v>
      </c>
    </row>
    <row r="1498" spans="1:12">
      <c r="A1498" s="11" t="s">
        <v>4992</v>
      </c>
      <c r="D1498" s="11" t="s">
        <v>206</v>
      </c>
      <c r="E1498" s="19" t="s">
        <v>2704</v>
      </c>
      <c r="F1498" s="10">
        <v>42036</v>
      </c>
      <c r="G1498" s="10">
        <v>44228</v>
      </c>
      <c r="H1498" s="11">
        <v>7</v>
      </c>
      <c r="I1498" s="20" t="s">
        <v>205</v>
      </c>
      <c r="J1498" s="11" t="s">
        <v>207</v>
      </c>
      <c r="K1498" s="11" t="s">
        <v>4827</v>
      </c>
      <c r="L1498" s="11">
        <v>2</v>
      </c>
    </row>
    <row r="1499" spans="1:12">
      <c r="A1499" s="11" t="s">
        <v>4993</v>
      </c>
      <c r="D1499" s="11" t="s">
        <v>206</v>
      </c>
      <c r="E1499" s="19" t="s">
        <v>2705</v>
      </c>
      <c r="F1499" s="10">
        <v>42036</v>
      </c>
      <c r="G1499" s="10">
        <v>44228</v>
      </c>
      <c r="H1499" s="11">
        <v>7</v>
      </c>
      <c r="I1499" s="20" t="s">
        <v>205</v>
      </c>
      <c r="J1499" s="11" t="s">
        <v>207</v>
      </c>
      <c r="K1499" s="11" t="s">
        <v>4827</v>
      </c>
      <c r="L1499" s="11">
        <v>2</v>
      </c>
    </row>
    <row r="1500" spans="1:12">
      <c r="A1500" s="11" t="s">
        <v>5090</v>
      </c>
      <c r="D1500" s="11" t="s">
        <v>206</v>
      </c>
      <c r="E1500" s="19" t="s">
        <v>2706</v>
      </c>
      <c r="F1500" s="10">
        <v>42036</v>
      </c>
      <c r="G1500" s="10">
        <v>44228</v>
      </c>
      <c r="H1500" s="11">
        <v>7</v>
      </c>
      <c r="I1500" s="20" t="s">
        <v>205</v>
      </c>
      <c r="J1500" s="11" t="s">
        <v>207</v>
      </c>
      <c r="K1500" s="11" t="s">
        <v>4827</v>
      </c>
      <c r="L1500" s="11">
        <v>2</v>
      </c>
    </row>
    <row r="1501" spans="1:12">
      <c r="A1501" s="11" t="s">
        <v>5091</v>
      </c>
      <c r="D1501" s="11" t="s">
        <v>206</v>
      </c>
      <c r="E1501" s="19" t="s">
        <v>2707</v>
      </c>
      <c r="F1501" s="10">
        <v>42036</v>
      </c>
      <c r="G1501" s="10">
        <v>44228</v>
      </c>
      <c r="H1501" s="11">
        <v>7</v>
      </c>
      <c r="I1501" s="20" t="s">
        <v>205</v>
      </c>
      <c r="J1501" s="11" t="s">
        <v>207</v>
      </c>
      <c r="K1501" s="11" t="s">
        <v>4827</v>
      </c>
      <c r="L1501" s="11">
        <v>2</v>
      </c>
    </row>
    <row r="1502" spans="1:12">
      <c r="A1502" s="11" t="s">
        <v>5092</v>
      </c>
      <c r="D1502" s="11" t="s">
        <v>206</v>
      </c>
      <c r="E1502" s="19" t="s">
        <v>2708</v>
      </c>
      <c r="F1502" s="10">
        <v>42036</v>
      </c>
      <c r="G1502" s="10">
        <v>44228</v>
      </c>
      <c r="H1502" s="11">
        <v>7</v>
      </c>
      <c r="I1502" s="20" t="s">
        <v>205</v>
      </c>
      <c r="J1502" s="11" t="s">
        <v>207</v>
      </c>
      <c r="K1502" s="11" t="s">
        <v>4827</v>
      </c>
      <c r="L1502" s="11">
        <v>2</v>
      </c>
    </row>
    <row r="1503" spans="1:12">
      <c r="A1503" s="11" t="s">
        <v>5093</v>
      </c>
      <c r="D1503" s="11" t="s">
        <v>206</v>
      </c>
      <c r="E1503" s="19" t="s">
        <v>2709</v>
      </c>
      <c r="F1503" s="10">
        <v>42036</v>
      </c>
      <c r="G1503" s="10">
        <v>44228</v>
      </c>
      <c r="H1503" s="11">
        <v>7</v>
      </c>
      <c r="I1503" s="20" t="s">
        <v>205</v>
      </c>
      <c r="J1503" s="11" t="s">
        <v>207</v>
      </c>
      <c r="K1503" s="11" t="s">
        <v>4827</v>
      </c>
      <c r="L1503" s="11">
        <v>2</v>
      </c>
    </row>
    <row r="1504" spans="1:12">
      <c r="A1504" s="11" t="s">
        <v>5094</v>
      </c>
      <c r="D1504" s="11" t="s">
        <v>206</v>
      </c>
      <c r="E1504" s="19" t="s">
        <v>2710</v>
      </c>
      <c r="F1504" s="10">
        <v>42036</v>
      </c>
      <c r="G1504" s="10">
        <v>44228</v>
      </c>
      <c r="H1504" s="11">
        <v>7</v>
      </c>
      <c r="I1504" s="20" t="s">
        <v>205</v>
      </c>
      <c r="J1504" s="11" t="s">
        <v>207</v>
      </c>
      <c r="K1504" s="11" t="s">
        <v>4827</v>
      </c>
      <c r="L1504" s="11">
        <v>2</v>
      </c>
    </row>
    <row r="1505" spans="1:12">
      <c r="A1505" s="11" t="s">
        <v>5095</v>
      </c>
      <c r="D1505" s="11" t="s">
        <v>206</v>
      </c>
      <c r="E1505" s="19" t="s">
        <v>2711</v>
      </c>
      <c r="F1505" s="10">
        <v>42036</v>
      </c>
      <c r="G1505" s="10">
        <v>44228</v>
      </c>
      <c r="H1505" s="11">
        <v>7</v>
      </c>
      <c r="I1505" s="20" t="s">
        <v>205</v>
      </c>
      <c r="J1505" s="11" t="s">
        <v>207</v>
      </c>
      <c r="K1505" s="11" t="s">
        <v>4827</v>
      </c>
      <c r="L1505" s="11">
        <v>2</v>
      </c>
    </row>
    <row r="1506" spans="1:12">
      <c r="A1506" s="11" t="s">
        <v>5096</v>
      </c>
      <c r="D1506" s="11" t="s">
        <v>206</v>
      </c>
      <c r="E1506" s="19" t="s">
        <v>2712</v>
      </c>
      <c r="F1506" s="10">
        <v>42036</v>
      </c>
      <c r="G1506" s="10">
        <v>44228</v>
      </c>
      <c r="H1506" s="11">
        <v>7</v>
      </c>
      <c r="I1506" s="20" t="s">
        <v>205</v>
      </c>
      <c r="J1506" s="11" t="s">
        <v>207</v>
      </c>
      <c r="K1506" s="11" t="s">
        <v>4827</v>
      </c>
      <c r="L1506" s="11">
        <v>2</v>
      </c>
    </row>
    <row r="1507" spans="1:12">
      <c r="A1507" s="11" t="s">
        <v>5097</v>
      </c>
      <c r="D1507" s="11" t="s">
        <v>206</v>
      </c>
      <c r="E1507" s="19" t="s">
        <v>2713</v>
      </c>
      <c r="F1507" s="10">
        <v>42036</v>
      </c>
      <c r="G1507" s="10">
        <v>44228</v>
      </c>
      <c r="H1507" s="11">
        <v>7</v>
      </c>
      <c r="I1507" s="20" t="s">
        <v>205</v>
      </c>
      <c r="J1507" s="11" t="s">
        <v>207</v>
      </c>
      <c r="K1507" s="11" t="s">
        <v>4827</v>
      </c>
      <c r="L1507" s="11">
        <v>2</v>
      </c>
    </row>
    <row r="1508" spans="1:12">
      <c r="A1508" s="11" t="s">
        <v>5098</v>
      </c>
      <c r="D1508" s="11" t="s">
        <v>206</v>
      </c>
      <c r="E1508" s="19" t="s">
        <v>2714</v>
      </c>
      <c r="F1508" s="10">
        <v>42036</v>
      </c>
      <c r="G1508" s="10">
        <v>44228</v>
      </c>
      <c r="H1508" s="11">
        <v>7</v>
      </c>
      <c r="I1508" s="20" t="s">
        <v>205</v>
      </c>
      <c r="J1508" s="11" t="s">
        <v>207</v>
      </c>
      <c r="K1508" s="11" t="s">
        <v>4827</v>
      </c>
      <c r="L1508" s="11">
        <v>2</v>
      </c>
    </row>
    <row r="1509" spans="1:12">
      <c r="A1509" s="11" t="s">
        <v>5099</v>
      </c>
      <c r="D1509" s="11" t="s">
        <v>206</v>
      </c>
      <c r="E1509" s="19" t="s">
        <v>2715</v>
      </c>
      <c r="F1509" s="10">
        <v>42036</v>
      </c>
      <c r="G1509" s="10">
        <v>44228</v>
      </c>
      <c r="H1509" s="11">
        <v>7</v>
      </c>
      <c r="I1509" s="20" t="s">
        <v>205</v>
      </c>
      <c r="J1509" s="11" t="s">
        <v>207</v>
      </c>
      <c r="K1509" s="11" t="s">
        <v>4827</v>
      </c>
      <c r="L1509" s="11">
        <v>2</v>
      </c>
    </row>
    <row r="1510" spans="1:12">
      <c r="A1510" s="11" t="s">
        <v>5100</v>
      </c>
      <c r="D1510" s="11" t="s">
        <v>206</v>
      </c>
      <c r="E1510" s="19" t="s">
        <v>2716</v>
      </c>
      <c r="F1510" s="10">
        <v>42036</v>
      </c>
      <c r="G1510" s="10">
        <v>44228</v>
      </c>
      <c r="H1510" s="11">
        <v>7</v>
      </c>
      <c r="I1510" s="20" t="s">
        <v>205</v>
      </c>
      <c r="J1510" s="11" t="s">
        <v>207</v>
      </c>
      <c r="K1510" s="11" t="s">
        <v>4827</v>
      </c>
      <c r="L1510" s="11">
        <v>2</v>
      </c>
    </row>
    <row r="1511" spans="1:12">
      <c r="A1511" s="11" t="s">
        <v>5101</v>
      </c>
      <c r="D1511" s="11" t="s">
        <v>206</v>
      </c>
      <c r="E1511" s="19" t="s">
        <v>2717</v>
      </c>
      <c r="F1511" s="10">
        <v>42036</v>
      </c>
      <c r="G1511" s="10">
        <v>44228</v>
      </c>
      <c r="H1511" s="11">
        <v>7</v>
      </c>
      <c r="I1511" s="20" t="s">
        <v>205</v>
      </c>
      <c r="J1511" s="11" t="s">
        <v>207</v>
      </c>
      <c r="K1511" s="11" t="s">
        <v>4827</v>
      </c>
      <c r="L1511" s="11">
        <v>2</v>
      </c>
    </row>
    <row r="1512" spans="1:12">
      <c r="A1512" s="11" t="s">
        <v>5168</v>
      </c>
      <c r="D1512" s="11" t="s">
        <v>206</v>
      </c>
      <c r="E1512" s="19" t="s">
        <v>2938</v>
      </c>
      <c r="F1512" s="10">
        <v>42036</v>
      </c>
      <c r="G1512" s="10">
        <v>44228</v>
      </c>
      <c r="H1512" s="11">
        <v>7</v>
      </c>
      <c r="I1512" s="20" t="s">
        <v>205</v>
      </c>
      <c r="J1512" s="11" t="s">
        <v>207</v>
      </c>
      <c r="K1512" s="11" t="s">
        <v>4827</v>
      </c>
      <c r="L1512" s="11">
        <v>2</v>
      </c>
    </row>
    <row r="1513" spans="1:12">
      <c r="A1513" s="11" t="s">
        <v>5169</v>
      </c>
      <c r="D1513" s="11" t="s">
        <v>206</v>
      </c>
      <c r="E1513" s="19" t="s">
        <v>2939</v>
      </c>
      <c r="F1513" s="10">
        <v>42036</v>
      </c>
      <c r="G1513" s="10">
        <v>44228</v>
      </c>
      <c r="H1513" s="11">
        <v>7</v>
      </c>
      <c r="I1513" s="20" t="s">
        <v>205</v>
      </c>
      <c r="J1513" s="11" t="s">
        <v>207</v>
      </c>
      <c r="K1513" s="11" t="s">
        <v>4827</v>
      </c>
      <c r="L1513" s="11">
        <v>2</v>
      </c>
    </row>
    <row r="1514" spans="1:12">
      <c r="A1514" s="11" t="s">
        <v>5170</v>
      </c>
      <c r="D1514" s="11" t="s">
        <v>206</v>
      </c>
      <c r="E1514" s="19" t="s">
        <v>2940</v>
      </c>
      <c r="F1514" s="10">
        <v>42036</v>
      </c>
      <c r="G1514" s="10">
        <v>44228</v>
      </c>
      <c r="H1514" s="11">
        <v>7</v>
      </c>
      <c r="I1514" s="20" t="s">
        <v>205</v>
      </c>
      <c r="J1514" s="11" t="s">
        <v>207</v>
      </c>
      <c r="K1514" s="11" t="s">
        <v>4827</v>
      </c>
      <c r="L1514" s="11">
        <v>2</v>
      </c>
    </row>
    <row r="1515" spans="1:12">
      <c r="A1515" s="11" t="s">
        <v>5171</v>
      </c>
      <c r="D1515" s="11" t="s">
        <v>206</v>
      </c>
      <c r="E1515" s="19" t="s">
        <v>2941</v>
      </c>
      <c r="F1515" s="10">
        <v>42036</v>
      </c>
      <c r="G1515" s="10">
        <v>44228</v>
      </c>
      <c r="H1515" s="11">
        <v>7</v>
      </c>
      <c r="I1515" s="20" t="s">
        <v>205</v>
      </c>
      <c r="J1515" s="11" t="s">
        <v>207</v>
      </c>
      <c r="K1515" s="11" t="s">
        <v>4827</v>
      </c>
      <c r="L1515" s="11">
        <v>2</v>
      </c>
    </row>
    <row r="1516" spans="1:12">
      <c r="A1516" s="11" t="s">
        <v>5172</v>
      </c>
      <c r="D1516" s="11" t="s">
        <v>206</v>
      </c>
      <c r="E1516" s="19" t="s">
        <v>2942</v>
      </c>
      <c r="F1516" s="10">
        <v>42036</v>
      </c>
      <c r="G1516" s="10">
        <v>44228</v>
      </c>
      <c r="H1516" s="11">
        <v>7</v>
      </c>
      <c r="I1516" s="20" t="s">
        <v>205</v>
      </c>
      <c r="J1516" s="11" t="s">
        <v>207</v>
      </c>
      <c r="K1516" s="11" t="s">
        <v>4827</v>
      </c>
      <c r="L1516" s="11">
        <v>2</v>
      </c>
    </row>
    <row r="1517" spans="1:12">
      <c r="A1517" s="11" t="s">
        <v>5173</v>
      </c>
      <c r="D1517" s="11" t="s">
        <v>206</v>
      </c>
      <c r="E1517" s="19" t="s">
        <v>2943</v>
      </c>
      <c r="F1517" s="10">
        <v>42036</v>
      </c>
      <c r="G1517" s="10">
        <v>44228</v>
      </c>
      <c r="H1517" s="11">
        <v>7</v>
      </c>
      <c r="I1517" s="20" t="s">
        <v>205</v>
      </c>
      <c r="J1517" s="11" t="s">
        <v>207</v>
      </c>
      <c r="K1517" s="11" t="s">
        <v>4827</v>
      </c>
      <c r="L1517" s="11">
        <v>2</v>
      </c>
    </row>
    <row r="1518" spans="1:12">
      <c r="A1518" s="11" t="s">
        <v>5252</v>
      </c>
      <c r="D1518" s="11" t="s">
        <v>206</v>
      </c>
      <c r="E1518" s="19" t="s">
        <v>2944</v>
      </c>
      <c r="F1518" s="10">
        <v>42036</v>
      </c>
      <c r="G1518" s="10">
        <v>44228</v>
      </c>
      <c r="H1518" s="11">
        <v>7</v>
      </c>
      <c r="I1518" s="20" t="s">
        <v>205</v>
      </c>
      <c r="J1518" s="11" t="s">
        <v>207</v>
      </c>
      <c r="K1518" s="11" t="s">
        <v>4827</v>
      </c>
      <c r="L1518" s="11">
        <v>2</v>
      </c>
    </row>
    <row r="1519" spans="1:12">
      <c r="A1519" s="11" t="s">
        <v>5253</v>
      </c>
      <c r="D1519" s="11" t="s">
        <v>206</v>
      </c>
      <c r="E1519" s="19" t="s">
        <v>2945</v>
      </c>
      <c r="F1519" s="10">
        <v>42036</v>
      </c>
      <c r="G1519" s="10">
        <v>44228</v>
      </c>
      <c r="H1519" s="11">
        <v>7</v>
      </c>
      <c r="I1519" s="20" t="s">
        <v>205</v>
      </c>
      <c r="J1519" s="11" t="s">
        <v>207</v>
      </c>
      <c r="K1519" s="11" t="s">
        <v>4827</v>
      </c>
      <c r="L1519" s="11">
        <v>2</v>
      </c>
    </row>
    <row r="1520" spans="1:12">
      <c r="A1520" s="11" t="s">
        <v>5254</v>
      </c>
      <c r="D1520" s="11" t="s">
        <v>206</v>
      </c>
      <c r="E1520" s="19" t="s">
        <v>2946</v>
      </c>
      <c r="F1520" s="10">
        <v>42036</v>
      </c>
      <c r="G1520" s="10">
        <v>44228</v>
      </c>
      <c r="H1520" s="11">
        <v>7</v>
      </c>
      <c r="I1520" s="20" t="s">
        <v>205</v>
      </c>
      <c r="J1520" s="11" t="s">
        <v>207</v>
      </c>
      <c r="K1520" s="11" t="s">
        <v>4827</v>
      </c>
      <c r="L1520" s="11">
        <v>2</v>
      </c>
    </row>
    <row r="1521" spans="1:12">
      <c r="A1521" s="11" t="s">
        <v>5255</v>
      </c>
      <c r="D1521" s="11" t="s">
        <v>206</v>
      </c>
      <c r="E1521" s="19" t="s">
        <v>2947</v>
      </c>
      <c r="F1521" s="10">
        <v>42036</v>
      </c>
      <c r="G1521" s="10">
        <v>44228</v>
      </c>
      <c r="H1521" s="11">
        <v>7</v>
      </c>
      <c r="I1521" s="20" t="s">
        <v>205</v>
      </c>
      <c r="J1521" s="11" t="s">
        <v>207</v>
      </c>
      <c r="K1521" s="11" t="s">
        <v>4827</v>
      </c>
      <c r="L1521" s="11">
        <v>2</v>
      </c>
    </row>
    <row r="1522" spans="1:12">
      <c r="A1522" s="11" t="s">
        <v>5256</v>
      </c>
      <c r="D1522" s="11" t="s">
        <v>206</v>
      </c>
      <c r="E1522" s="19" t="s">
        <v>2948</v>
      </c>
      <c r="F1522" s="10">
        <v>42036</v>
      </c>
      <c r="G1522" s="10">
        <v>44228</v>
      </c>
      <c r="H1522" s="11">
        <v>7</v>
      </c>
      <c r="I1522" s="20" t="s">
        <v>205</v>
      </c>
      <c r="J1522" s="11" t="s">
        <v>207</v>
      </c>
      <c r="K1522" s="11" t="s">
        <v>4827</v>
      </c>
      <c r="L1522" s="11">
        <v>2</v>
      </c>
    </row>
    <row r="1523" spans="1:12">
      <c r="A1523" s="11" t="s">
        <v>5257</v>
      </c>
      <c r="D1523" s="11" t="s">
        <v>206</v>
      </c>
      <c r="E1523" s="19" t="s">
        <v>2949</v>
      </c>
      <c r="F1523" s="10">
        <v>42036</v>
      </c>
      <c r="G1523" s="10">
        <v>44228</v>
      </c>
      <c r="H1523" s="11">
        <v>7</v>
      </c>
      <c r="I1523" s="20" t="s">
        <v>205</v>
      </c>
      <c r="J1523" s="11" t="s">
        <v>207</v>
      </c>
      <c r="K1523" s="11" t="s">
        <v>4827</v>
      </c>
      <c r="L1523" s="11">
        <v>2</v>
      </c>
    </row>
    <row r="1524" spans="1:12">
      <c r="A1524" s="11" t="s">
        <v>5258</v>
      </c>
      <c r="D1524" s="11" t="s">
        <v>206</v>
      </c>
      <c r="E1524" s="19" t="s">
        <v>2950</v>
      </c>
      <c r="F1524" s="10">
        <v>42036</v>
      </c>
      <c r="G1524" s="10">
        <v>44228</v>
      </c>
      <c r="H1524" s="11">
        <v>7</v>
      </c>
      <c r="I1524" s="20" t="s">
        <v>205</v>
      </c>
      <c r="J1524" s="11" t="s">
        <v>207</v>
      </c>
      <c r="K1524" s="11" t="s">
        <v>4827</v>
      </c>
      <c r="L1524" s="11">
        <v>2</v>
      </c>
    </row>
    <row r="1525" spans="1:12">
      <c r="A1525" s="11" t="s">
        <v>5259</v>
      </c>
      <c r="D1525" s="11" t="s">
        <v>206</v>
      </c>
      <c r="E1525" s="19" t="s">
        <v>2951</v>
      </c>
      <c r="F1525" s="10">
        <v>42036</v>
      </c>
      <c r="G1525" s="10">
        <v>44228</v>
      </c>
      <c r="H1525" s="11">
        <v>7</v>
      </c>
      <c r="I1525" s="20" t="s">
        <v>205</v>
      </c>
      <c r="J1525" s="11" t="s">
        <v>207</v>
      </c>
      <c r="K1525" s="11" t="s">
        <v>4827</v>
      </c>
      <c r="L1525" s="11">
        <v>2</v>
      </c>
    </row>
    <row r="1526" spans="1:12">
      <c r="A1526" s="11" t="s">
        <v>5260</v>
      </c>
      <c r="D1526" s="11" t="s">
        <v>206</v>
      </c>
      <c r="E1526" s="19" t="s">
        <v>2952</v>
      </c>
      <c r="F1526" s="10">
        <v>42036</v>
      </c>
      <c r="G1526" s="10">
        <v>44228</v>
      </c>
      <c r="H1526" s="11">
        <v>7</v>
      </c>
      <c r="I1526" s="20" t="s">
        <v>205</v>
      </c>
      <c r="J1526" s="11" t="s">
        <v>207</v>
      </c>
      <c r="K1526" s="11" t="s">
        <v>4827</v>
      </c>
      <c r="L1526" s="11">
        <v>2</v>
      </c>
    </row>
    <row r="1527" spans="1:12">
      <c r="A1527" s="11" t="s">
        <v>5261</v>
      </c>
      <c r="D1527" s="11" t="s">
        <v>206</v>
      </c>
      <c r="E1527" s="19" t="s">
        <v>2953</v>
      </c>
      <c r="F1527" s="10">
        <v>42036</v>
      </c>
      <c r="G1527" s="10">
        <v>44228</v>
      </c>
      <c r="H1527" s="11">
        <v>7</v>
      </c>
      <c r="I1527" s="20" t="s">
        <v>205</v>
      </c>
      <c r="J1527" s="11" t="s">
        <v>207</v>
      </c>
      <c r="K1527" s="11" t="s">
        <v>4827</v>
      </c>
      <c r="L1527" s="11">
        <v>2</v>
      </c>
    </row>
    <row r="1528" spans="1:12">
      <c r="A1528" s="11" t="s">
        <v>5262</v>
      </c>
      <c r="D1528" s="11" t="s">
        <v>206</v>
      </c>
      <c r="E1528" s="19" t="s">
        <v>2954</v>
      </c>
      <c r="F1528" s="10">
        <v>42036</v>
      </c>
      <c r="G1528" s="10">
        <v>44228</v>
      </c>
      <c r="H1528" s="11">
        <v>7</v>
      </c>
      <c r="I1528" s="20" t="s">
        <v>205</v>
      </c>
      <c r="J1528" s="11" t="s">
        <v>207</v>
      </c>
      <c r="K1528" s="11" t="s">
        <v>4827</v>
      </c>
      <c r="L1528" s="11">
        <v>2</v>
      </c>
    </row>
    <row r="1529" spans="1:12">
      <c r="A1529" s="11" t="s">
        <v>5263</v>
      </c>
      <c r="D1529" s="11" t="s">
        <v>206</v>
      </c>
      <c r="E1529" s="19" t="s">
        <v>2955</v>
      </c>
      <c r="F1529" s="10">
        <v>42036</v>
      </c>
      <c r="G1529" s="10">
        <v>44228</v>
      </c>
      <c r="H1529" s="11">
        <v>7</v>
      </c>
      <c r="I1529" s="20" t="s">
        <v>205</v>
      </c>
      <c r="J1529" s="11" t="s">
        <v>207</v>
      </c>
      <c r="K1529" s="11" t="s">
        <v>4827</v>
      </c>
      <c r="L1529" s="11">
        <v>2</v>
      </c>
    </row>
    <row r="1530" spans="1:12">
      <c r="A1530" s="11" t="s">
        <v>5330</v>
      </c>
      <c r="D1530" s="11" t="s">
        <v>206</v>
      </c>
      <c r="E1530" s="19" t="s">
        <v>2956</v>
      </c>
      <c r="F1530" s="10">
        <v>42036</v>
      </c>
      <c r="G1530" s="10">
        <v>44228</v>
      </c>
      <c r="H1530" s="11">
        <v>7</v>
      </c>
      <c r="I1530" s="20" t="s">
        <v>205</v>
      </c>
      <c r="J1530" s="11" t="s">
        <v>207</v>
      </c>
      <c r="K1530" s="11" t="s">
        <v>4827</v>
      </c>
      <c r="L1530" s="11">
        <v>2</v>
      </c>
    </row>
    <row r="1531" spans="1:12">
      <c r="A1531" s="11" t="s">
        <v>5331</v>
      </c>
      <c r="D1531" s="11" t="s">
        <v>206</v>
      </c>
      <c r="E1531" s="19" t="s">
        <v>2957</v>
      </c>
      <c r="F1531" s="10">
        <v>42036</v>
      </c>
      <c r="G1531" s="10">
        <v>44228</v>
      </c>
      <c r="H1531" s="11">
        <v>7</v>
      </c>
      <c r="I1531" s="20" t="s">
        <v>205</v>
      </c>
      <c r="J1531" s="11" t="s">
        <v>207</v>
      </c>
      <c r="K1531" s="11" t="s">
        <v>4827</v>
      </c>
      <c r="L1531" s="11">
        <v>2</v>
      </c>
    </row>
    <row r="1532" spans="1:12">
      <c r="A1532" s="11" t="s">
        <v>5332</v>
      </c>
      <c r="D1532" s="11" t="s">
        <v>206</v>
      </c>
      <c r="E1532" s="19" t="s">
        <v>2958</v>
      </c>
      <c r="F1532" s="10">
        <v>42036</v>
      </c>
      <c r="G1532" s="10">
        <v>44228</v>
      </c>
      <c r="H1532" s="11">
        <v>7</v>
      </c>
      <c r="I1532" s="20" t="s">
        <v>205</v>
      </c>
      <c r="J1532" s="11" t="s">
        <v>207</v>
      </c>
      <c r="K1532" s="11" t="s">
        <v>4827</v>
      </c>
      <c r="L1532" s="11">
        <v>2</v>
      </c>
    </row>
    <row r="1533" spans="1:12">
      <c r="A1533" s="11" t="s">
        <v>5333</v>
      </c>
      <c r="D1533" s="11" t="s">
        <v>206</v>
      </c>
      <c r="E1533" s="19" t="s">
        <v>2959</v>
      </c>
      <c r="F1533" s="10">
        <v>42036</v>
      </c>
      <c r="G1533" s="10">
        <v>44228</v>
      </c>
      <c r="H1533" s="11">
        <v>7</v>
      </c>
      <c r="I1533" s="20" t="s">
        <v>205</v>
      </c>
      <c r="J1533" s="11" t="s">
        <v>207</v>
      </c>
      <c r="K1533" s="11" t="s">
        <v>4827</v>
      </c>
      <c r="L1533" s="11">
        <v>2</v>
      </c>
    </row>
    <row r="1534" spans="1:12">
      <c r="A1534" s="11" t="s">
        <v>5334</v>
      </c>
      <c r="D1534" s="11" t="s">
        <v>206</v>
      </c>
      <c r="E1534" s="19" t="s">
        <v>2960</v>
      </c>
      <c r="F1534" s="10">
        <v>42036</v>
      </c>
      <c r="G1534" s="10">
        <v>44228</v>
      </c>
      <c r="H1534" s="11">
        <v>7</v>
      </c>
      <c r="I1534" s="20" t="s">
        <v>205</v>
      </c>
      <c r="J1534" s="11" t="s">
        <v>207</v>
      </c>
      <c r="K1534" s="11" t="s">
        <v>4827</v>
      </c>
      <c r="L1534" s="11">
        <v>2</v>
      </c>
    </row>
    <row r="1535" spans="1:12">
      <c r="A1535" s="11" t="s">
        <v>5335</v>
      </c>
      <c r="D1535" s="11" t="s">
        <v>206</v>
      </c>
      <c r="E1535" s="19" t="s">
        <v>2961</v>
      </c>
      <c r="F1535" s="10">
        <v>42036</v>
      </c>
      <c r="G1535" s="10">
        <v>44228</v>
      </c>
      <c r="H1535" s="11">
        <v>7</v>
      </c>
      <c r="I1535" s="20" t="s">
        <v>205</v>
      </c>
      <c r="J1535" s="11" t="s">
        <v>207</v>
      </c>
      <c r="K1535" s="11" t="s">
        <v>4827</v>
      </c>
      <c r="L1535" s="11">
        <v>2</v>
      </c>
    </row>
    <row r="1536" spans="1:12">
      <c r="A1536" s="11" t="s">
        <v>5384</v>
      </c>
      <c r="D1536" s="11" t="s">
        <v>206</v>
      </c>
      <c r="E1536" s="19" t="s">
        <v>2962</v>
      </c>
      <c r="F1536" s="10">
        <v>42036</v>
      </c>
      <c r="G1536" s="10">
        <v>44228</v>
      </c>
      <c r="H1536" s="11">
        <v>7</v>
      </c>
      <c r="I1536" s="20" t="s">
        <v>205</v>
      </c>
      <c r="J1536" s="11" t="s">
        <v>207</v>
      </c>
      <c r="K1536" s="11" t="s">
        <v>4827</v>
      </c>
      <c r="L1536" s="11">
        <v>2</v>
      </c>
    </row>
    <row r="1537" spans="1:12">
      <c r="A1537" s="11" t="s">
        <v>5385</v>
      </c>
      <c r="D1537" s="11" t="s">
        <v>206</v>
      </c>
      <c r="E1537" s="19" t="s">
        <v>2963</v>
      </c>
      <c r="F1537" s="10">
        <v>42036</v>
      </c>
      <c r="G1537" s="10">
        <v>44228</v>
      </c>
      <c r="H1537" s="11">
        <v>7</v>
      </c>
      <c r="I1537" s="20" t="s">
        <v>205</v>
      </c>
      <c r="J1537" s="11" t="s">
        <v>207</v>
      </c>
      <c r="K1537" s="11" t="s">
        <v>4827</v>
      </c>
      <c r="L1537" s="11">
        <v>2</v>
      </c>
    </row>
    <row r="1538" spans="1:12">
      <c r="A1538" s="11" t="s">
        <v>5386</v>
      </c>
      <c r="D1538" s="11" t="s">
        <v>206</v>
      </c>
      <c r="E1538" s="19" t="s">
        <v>2964</v>
      </c>
      <c r="F1538" s="10">
        <v>42036</v>
      </c>
      <c r="G1538" s="10">
        <v>44228</v>
      </c>
      <c r="H1538" s="11">
        <v>7</v>
      </c>
      <c r="I1538" s="20" t="s">
        <v>205</v>
      </c>
      <c r="J1538" s="11" t="s">
        <v>207</v>
      </c>
      <c r="K1538" s="11" t="s">
        <v>4827</v>
      </c>
      <c r="L1538" s="11">
        <v>2</v>
      </c>
    </row>
    <row r="1539" spans="1:12">
      <c r="A1539" s="11" t="s">
        <v>5387</v>
      </c>
      <c r="D1539" s="11" t="s">
        <v>206</v>
      </c>
      <c r="E1539" s="19" t="s">
        <v>2965</v>
      </c>
      <c r="F1539" s="10">
        <v>42036</v>
      </c>
      <c r="G1539" s="10">
        <v>44228</v>
      </c>
      <c r="H1539" s="11">
        <v>7</v>
      </c>
      <c r="I1539" s="20" t="s">
        <v>205</v>
      </c>
      <c r="J1539" s="11" t="s">
        <v>207</v>
      </c>
      <c r="K1539" s="11" t="s">
        <v>4827</v>
      </c>
      <c r="L1539" s="11">
        <v>2</v>
      </c>
    </row>
    <row r="1540" spans="1:12">
      <c r="A1540" s="11" t="s">
        <v>5388</v>
      </c>
      <c r="D1540" s="11" t="s">
        <v>206</v>
      </c>
      <c r="E1540" s="19" t="s">
        <v>2966</v>
      </c>
      <c r="F1540" s="10">
        <v>42036</v>
      </c>
      <c r="G1540" s="10">
        <v>44228</v>
      </c>
      <c r="H1540" s="11">
        <v>7</v>
      </c>
      <c r="I1540" s="20" t="s">
        <v>205</v>
      </c>
      <c r="J1540" s="11" t="s">
        <v>207</v>
      </c>
      <c r="K1540" s="11" t="s">
        <v>4827</v>
      </c>
      <c r="L1540" s="11">
        <v>2</v>
      </c>
    </row>
    <row r="1541" spans="1:12">
      <c r="A1541" s="11" t="s">
        <v>5389</v>
      </c>
      <c r="D1541" s="11" t="s">
        <v>206</v>
      </c>
      <c r="E1541" s="19" t="s">
        <v>2967</v>
      </c>
      <c r="F1541" s="10">
        <v>42036</v>
      </c>
      <c r="G1541" s="10">
        <v>44228</v>
      </c>
      <c r="H1541" s="11">
        <v>7</v>
      </c>
      <c r="I1541" s="20" t="s">
        <v>205</v>
      </c>
      <c r="J1541" s="11" t="s">
        <v>207</v>
      </c>
      <c r="K1541" s="11" t="s">
        <v>4827</v>
      </c>
      <c r="L1541" s="11">
        <v>2</v>
      </c>
    </row>
    <row r="1542" spans="1:12">
      <c r="A1542" s="11" t="s">
        <v>2718</v>
      </c>
      <c r="D1542" s="11" t="s">
        <v>206</v>
      </c>
      <c r="E1542" s="19" t="s">
        <v>2968</v>
      </c>
      <c r="F1542" s="10">
        <v>42036</v>
      </c>
      <c r="G1542" s="10">
        <v>44228</v>
      </c>
      <c r="H1542" s="11">
        <v>7</v>
      </c>
      <c r="I1542" s="20" t="s">
        <v>205</v>
      </c>
      <c r="J1542" s="11" t="s">
        <v>207</v>
      </c>
      <c r="K1542" s="11" t="s">
        <v>4827</v>
      </c>
      <c r="L1542" s="11">
        <v>2</v>
      </c>
    </row>
    <row r="1543" spans="1:12">
      <c r="A1543" s="11" t="s">
        <v>2719</v>
      </c>
      <c r="D1543" s="11" t="s">
        <v>206</v>
      </c>
      <c r="E1543" s="19" t="s">
        <v>2969</v>
      </c>
      <c r="F1543" s="10">
        <v>42036</v>
      </c>
      <c r="G1543" s="10">
        <v>44228</v>
      </c>
      <c r="H1543" s="11">
        <v>7</v>
      </c>
      <c r="I1543" s="20" t="s">
        <v>205</v>
      </c>
      <c r="J1543" s="11" t="s">
        <v>207</v>
      </c>
      <c r="K1543" s="11" t="s">
        <v>4827</v>
      </c>
      <c r="L1543" s="11">
        <v>2</v>
      </c>
    </row>
    <row r="1544" spans="1:12">
      <c r="A1544" s="11" t="s">
        <v>2720</v>
      </c>
      <c r="D1544" s="11" t="s">
        <v>206</v>
      </c>
      <c r="E1544" s="19" t="s">
        <v>2970</v>
      </c>
      <c r="F1544" s="10">
        <v>42036</v>
      </c>
      <c r="G1544" s="10">
        <v>44228</v>
      </c>
      <c r="H1544" s="11">
        <v>7</v>
      </c>
      <c r="I1544" s="20" t="s">
        <v>205</v>
      </c>
      <c r="J1544" s="11" t="s">
        <v>207</v>
      </c>
      <c r="K1544" s="11" t="s">
        <v>4827</v>
      </c>
      <c r="L1544" s="11">
        <v>2</v>
      </c>
    </row>
    <row r="1545" spans="1:12">
      <c r="A1545" s="11" t="s">
        <v>2721</v>
      </c>
      <c r="D1545" s="11" t="s">
        <v>206</v>
      </c>
      <c r="E1545" s="19" t="s">
        <v>2971</v>
      </c>
      <c r="F1545" s="10">
        <v>42036</v>
      </c>
      <c r="G1545" s="10">
        <v>44228</v>
      </c>
      <c r="H1545" s="11">
        <v>7</v>
      </c>
      <c r="I1545" s="20" t="s">
        <v>205</v>
      </c>
      <c r="J1545" s="11" t="s">
        <v>207</v>
      </c>
      <c r="K1545" s="11" t="s">
        <v>4827</v>
      </c>
      <c r="L1545" s="11">
        <v>2</v>
      </c>
    </row>
    <row r="1546" spans="1:12">
      <c r="A1546" s="11" t="s">
        <v>2722</v>
      </c>
      <c r="D1546" s="11" t="s">
        <v>206</v>
      </c>
      <c r="E1546" s="19" t="s">
        <v>2972</v>
      </c>
      <c r="F1546" s="10">
        <v>42036</v>
      </c>
      <c r="G1546" s="10">
        <v>44228</v>
      </c>
      <c r="H1546" s="11">
        <v>7</v>
      </c>
      <c r="I1546" s="20" t="s">
        <v>205</v>
      </c>
      <c r="J1546" s="11" t="s">
        <v>207</v>
      </c>
      <c r="K1546" s="11" t="s">
        <v>4827</v>
      </c>
      <c r="L1546" s="11">
        <v>2</v>
      </c>
    </row>
    <row r="1547" spans="1:12">
      <c r="A1547" s="11" t="s">
        <v>2723</v>
      </c>
      <c r="D1547" s="11" t="s">
        <v>206</v>
      </c>
      <c r="E1547" s="19" t="s">
        <v>2973</v>
      </c>
      <c r="F1547" s="10">
        <v>42036</v>
      </c>
      <c r="G1547" s="10">
        <v>44228</v>
      </c>
      <c r="H1547" s="11">
        <v>7</v>
      </c>
      <c r="I1547" s="20" t="s">
        <v>205</v>
      </c>
      <c r="J1547" s="11" t="s">
        <v>207</v>
      </c>
      <c r="K1547" s="11" t="s">
        <v>4827</v>
      </c>
      <c r="L1547" s="11">
        <v>2</v>
      </c>
    </row>
    <row r="1548" spans="1:12">
      <c r="A1548" s="11" t="s">
        <v>2724</v>
      </c>
      <c r="D1548" s="11" t="s">
        <v>206</v>
      </c>
      <c r="E1548" s="19" t="s">
        <v>2974</v>
      </c>
      <c r="F1548" s="10">
        <v>42036</v>
      </c>
      <c r="G1548" s="10">
        <v>44228</v>
      </c>
      <c r="H1548" s="11">
        <v>7</v>
      </c>
      <c r="I1548" s="20" t="s">
        <v>205</v>
      </c>
      <c r="J1548" s="11" t="s">
        <v>207</v>
      </c>
      <c r="K1548" s="11" t="s">
        <v>4827</v>
      </c>
      <c r="L1548" s="11">
        <v>2</v>
      </c>
    </row>
    <row r="1549" spans="1:12">
      <c r="A1549" s="11" t="s">
        <v>2725</v>
      </c>
      <c r="D1549" s="11" t="s">
        <v>206</v>
      </c>
      <c r="E1549" s="19" t="s">
        <v>2975</v>
      </c>
      <c r="F1549" s="10">
        <v>42036</v>
      </c>
      <c r="G1549" s="10">
        <v>44228</v>
      </c>
      <c r="H1549" s="11">
        <v>7</v>
      </c>
      <c r="I1549" s="20" t="s">
        <v>205</v>
      </c>
      <c r="J1549" s="11" t="s">
        <v>207</v>
      </c>
      <c r="K1549" s="11" t="s">
        <v>4827</v>
      </c>
      <c r="L1549" s="11">
        <v>2</v>
      </c>
    </row>
    <row r="1550" spans="1:12">
      <c r="A1550" s="11" t="s">
        <v>2726</v>
      </c>
      <c r="D1550" s="11" t="s">
        <v>206</v>
      </c>
      <c r="E1550" s="19" t="s">
        <v>2976</v>
      </c>
      <c r="F1550" s="10">
        <v>42036</v>
      </c>
      <c r="G1550" s="10">
        <v>44228</v>
      </c>
      <c r="H1550" s="11">
        <v>7</v>
      </c>
      <c r="I1550" s="20" t="s">
        <v>205</v>
      </c>
      <c r="J1550" s="11" t="s">
        <v>207</v>
      </c>
      <c r="K1550" s="11" t="s">
        <v>4827</v>
      </c>
      <c r="L1550" s="11">
        <v>2</v>
      </c>
    </row>
    <row r="1551" spans="1:12">
      <c r="A1551" s="11" t="s">
        <v>2727</v>
      </c>
      <c r="D1551" s="11" t="s">
        <v>206</v>
      </c>
      <c r="E1551" s="19" t="s">
        <v>2977</v>
      </c>
      <c r="F1551" s="10">
        <v>42036</v>
      </c>
      <c r="G1551" s="10">
        <v>44228</v>
      </c>
      <c r="H1551" s="11">
        <v>7</v>
      </c>
      <c r="I1551" s="20" t="s">
        <v>205</v>
      </c>
      <c r="J1551" s="11" t="s">
        <v>207</v>
      </c>
      <c r="K1551" s="11" t="s">
        <v>4827</v>
      </c>
      <c r="L1551" s="11">
        <v>2</v>
      </c>
    </row>
    <row r="1552" spans="1:12">
      <c r="A1552" s="11" t="s">
        <v>2728</v>
      </c>
      <c r="D1552" s="11" t="s">
        <v>206</v>
      </c>
      <c r="E1552" s="19" t="s">
        <v>2978</v>
      </c>
      <c r="F1552" s="10">
        <v>42036</v>
      </c>
      <c r="G1552" s="10">
        <v>44228</v>
      </c>
      <c r="H1552" s="11">
        <v>7</v>
      </c>
      <c r="I1552" s="20" t="s">
        <v>205</v>
      </c>
      <c r="J1552" s="11" t="s">
        <v>207</v>
      </c>
      <c r="K1552" s="11" t="s">
        <v>4827</v>
      </c>
      <c r="L1552" s="11">
        <v>2</v>
      </c>
    </row>
    <row r="1553" spans="1:12">
      <c r="A1553" s="11" t="s">
        <v>2729</v>
      </c>
      <c r="D1553" s="11" t="s">
        <v>206</v>
      </c>
      <c r="E1553" s="19" t="s">
        <v>2979</v>
      </c>
      <c r="F1553" s="10">
        <v>42036</v>
      </c>
      <c r="G1553" s="10">
        <v>44228</v>
      </c>
      <c r="H1553" s="11">
        <v>7</v>
      </c>
      <c r="I1553" s="20" t="s">
        <v>205</v>
      </c>
      <c r="J1553" s="11" t="s">
        <v>207</v>
      </c>
      <c r="K1553" s="11" t="s">
        <v>4827</v>
      </c>
      <c r="L1553" s="11">
        <v>2</v>
      </c>
    </row>
    <row r="1554" spans="1:12">
      <c r="A1554" s="11" t="s">
        <v>2730</v>
      </c>
      <c r="D1554" s="11" t="s">
        <v>206</v>
      </c>
      <c r="E1554" s="19" t="s">
        <v>2980</v>
      </c>
      <c r="F1554" s="10">
        <v>42036</v>
      </c>
      <c r="G1554" s="10">
        <v>44228</v>
      </c>
      <c r="H1554" s="11">
        <v>7</v>
      </c>
      <c r="I1554" s="20" t="s">
        <v>205</v>
      </c>
      <c r="J1554" s="11" t="s">
        <v>207</v>
      </c>
      <c r="K1554" s="11" t="s">
        <v>4827</v>
      </c>
      <c r="L1554" s="11">
        <v>2</v>
      </c>
    </row>
    <row r="1555" spans="1:12">
      <c r="A1555" s="11" t="s">
        <v>2731</v>
      </c>
      <c r="D1555" s="11" t="s">
        <v>206</v>
      </c>
      <c r="E1555" s="19" t="s">
        <v>2981</v>
      </c>
      <c r="F1555" s="10">
        <v>42036</v>
      </c>
      <c r="G1555" s="10">
        <v>44228</v>
      </c>
      <c r="H1555" s="11">
        <v>7</v>
      </c>
      <c r="I1555" s="20" t="s">
        <v>205</v>
      </c>
      <c r="J1555" s="11" t="s">
        <v>207</v>
      </c>
      <c r="K1555" s="11" t="s">
        <v>4827</v>
      </c>
      <c r="L1555" s="11">
        <v>2</v>
      </c>
    </row>
    <row r="1556" spans="1:12">
      <c r="A1556" s="11" t="s">
        <v>2732</v>
      </c>
      <c r="D1556" s="11" t="s">
        <v>206</v>
      </c>
      <c r="E1556" s="19" t="s">
        <v>2982</v>
      </c>
      <c r="F1556" s="10">
        <v>42036</v>
      </c>
      <c r="G1556" s="10">
        <v>44228</v>
      </c>
      <c r="H1556" s="11">
        <v>7</v>
      </c>
      <c r="I1556" s="20" t="s">
        <v>205</v>
      </c>
      <c r="J1556" s="11" t="s">
        <v>207</v>
      </c>
      <c r="K1556" s="11" t="s">
        <v>4827</v>
      </c>
      <c r="L1556" s="11">
        <v>2</v>
      </c>
    </row>
    <row r="1557" spans="1:12">
      <c r="A1557" s="11" t="s">
        <v>2733</v>
      </c>
      <c r="D1557" s="11" t="s">
        <v>206</v>
      </c>
      <c r="E1557" s="19" t="s">
        <v>2983</v>
      </c>
      <c r="F1557" s="10">
        <v>42036</v>
      </c>
      <c r="G1557" s="10">
        <v>44228</v>
      </c>
      <c r="H1557" s="11">
        <v>7</v>
      </c>
      <c r="I1557" s="20" t="s">
        <v>205</v>
      </c>
      <c r="J1557" s="11" t="s">
        <v>207</v>
      </c>
      <c r="K1557" s="11" t="s">
        <v>4827</v>
      </c>
      <c r="L1557" s="11">
        <v>2</v>
      </c>
    </row>
    <row r="1558" spans="1:12">
      <c r="A1558" s="11" t="s">
        <v>2734</v>
      </c>
      <c r="D1558" s="11" t="s">
        <v>206</v>
      </c>
      <c r="E1558" s="19" t="s">
        <v>2984</v>
      </c>
      <c r="F1558" s="10">
        <v>42036</v>
      </c>
      <c r="G1558" s="10">
        <v>44228</v>
      </c>
      <c r="H1558" s="11">
        <v>7</v>
      </c>
      <c r="I1558" s="20" t="s">
        <v>205</v>
      </c>
      <c r="J1558" s="11" t="s">
        <v>207</v>
      </c>
      <c r="K1558" s="11" t="s">
        <v>4827</v>
      </c>
      <c r="L1558" s="11">
        <v>2</v>
      </c>
    </row>
    <row r="1559" spans="1:12">
      <c r="A1559" s="11" t="s">
        <v>2735</v>
      </c>
      <c r="D1559" s="11" t="s">
        <v>206</v>
      </c>
      <c r="E1559" s="19" t="s">
        <v>2985</v>
      </c>
      <c r="F1559" s="10">
        <v>42036</v>
      </c>
      <c r="G1559" s="10">
        <v>44228</v>
      </c>
      <c r="H1559" s="11">
        <v>7</v>
      </c>
      <c r="I1559" s="20" t="s">
        <v>205</v>
      </c>
      <c r="J1559" s="11" t="s">
        <v>207</v>
      </c>
      <c r="K1559" s="11" t="s">
        <v>4827</v>
      </c>
      <c r="L1559" s="11">
        <v>2</v>
      </c>
    </row>
    <row r="1560" spans="1:12">
      <c r="A1560" s="11" t="s">
        <v>2736</v>
      </c>
      <c r="D1560" s="11" t="s">
        <v>206</v>
      </c>
      <c r="E1560" s="19" t="s">
        <v>2986</v>
      </c>
      <c r="F1560" s="10">
        <v>42036</v>
      </c>
      <c r="G1560" s="10">
        <v>44228</v>
      </c>
      <c r="H1560" s="11">
        <v>7</v>
      </c>
      <c r="I1560" s="20" t="s">
        <v>205</v>
      </c>
      <c r="J1560" s="11" t="s">
        <v>207</v>
      </c>
      <c r="K1560" s="11" t="s">
        <v>4827</v>
      </c>
      <c r="L1560" s="11">
        <v>2</v>
      </c>
    </row>
    <row r="1561" spans="1:12">
      <c r="A1561" s="11" t="s">
        <v>2737</v>
      </c>
      <c r="D1561" s="11" t="s">
        <v>206</v>
      </c>
      <c r="E1561" s="19" t="s">
        <v>2987</v>
      </c>
      <c r="F1561" s="10">
        <v>42036</v>
      </c>
      <c r="G1561" s="10">
        <v>44228</v>
      </c>
      <c r="H1561" s="11">
        <v>7</v>
      </c>
      <c r="I1561" s="20" t="s">
        <v>205</v>
      </c>
      <c r="J1561" s="11" t="s">
        <v>207</v>
      </c>
      <c r="K1561" s="11" t="s">
        <v>4827</v>
      </c>
      <c r="L1561" s="11">
        <v>2</v>
      </c>
    </row>
    <row r="1562" spans="1:12">
      <c r="A1562" s="11" t="s">
        <v>2738</v>
      </c>
      <c r="D1562" s="11" t="s">
        <v>206</v>
      </c>
      <c r="E1562" s="19" t="s">
        <v>2988</v>
      </c>
      <c r="F1562" s="10">
        <v>42036</v>
      </c>
      <c r="G1562" s="10">
        <v>44228</v>
      </c>
      <c r="H1562" s="11">
        <v>7</v>
      </c>
      <c r="I1562" s="20" t="s">
        <v>205</v>
      </c>
      <c r="J1562" s="11" t="s">
        <v>207</v>
      </c>
      <c r="K1562" s="11" t="s">
        <v>4827</v>
      </c>
      <c r="L1562" s="11">
        <v>2</v>
      </c>
    </row>
    <row r="1563" spans="1:12">
      <c r="A1563" s="11" t="s">
        <v>2739</v>
      </c>
      <c r="D1563" s="11" t="s">
        <v>206</v>
      </c>
      <c r="E1563" s="19" t="s">
        <v>2989</v>
      </c>
      <c r="F1563" s="10">
        <v>42036</v>
      </c>
      <c r="G1563" s="10">
        <v>44228</v>
      </c>
      <c r="H1563" s="11">
        <v>7</v>
      </c>
      <c r="I1563" s="20" t="s">
        <v>205</v>
      </c>
      <c r="J1563" s="11" t="s">
        <v>207</v>
      </c>
      <c r="K1563" s="11" t="s">
        <v>4827</v>
      </c>
      <c r="L1563" s="11">
        <v>2</v>
      </c>
    </row>
    <row r="1564" spans="1:12">
      <c r="A1564" s="11" t="s">
        <v>2740</v>
      </c>
      <c r="D1564" s="11" t="s">
        <v>206</v>
      </c>
      <c r="E1564" s="19" t="s">
        <v>2990</v>
      </c>
      <c r="F1564" s="10">
        <v>42036</v>
      </c>
      <c r="G1564" s="10">
        <v>44228</v>
      </c>
      <c r="H1564" s="11">
        <v>7</v>
      </c>
      <c r="I1564" s="20" t="s">
        <v>205</v>
      </c>
      <c r="J1564" s="11" t="s">
        <v>207</v>
      </c>
      <c r="K1564" s="11" t="s">
        <v>4827</v>
      </c>
      <c r="L1564" s="11">
        <v>2</v>
      </c>
    </row>
    <row r="1565" spans="1:12">
      <c r="A1565" s="11" t="s">
        <v>2741</v>
      </c>
      <c r="D1565" s="11" t="s">
        <v>206</v>
      </c>
      <c r="E1565" s="19" t="s">
        <v>2991</v>
      </c>
      <c r="F1565" s="10">
        <v>42036</v>
      </c>
      <c r="G1565" s="10">
        <v>44228</v>
      </c>
      <c r="H1565" s="11">
        <v>7</v>
      </c>
      <c r="I1565" s="20" t="s">
        <v>205</v>
      </c>
      <c r="J1565" s="11" t="s">
        <v>207</v>
      </c>
      <c r="K1565" s="11" t="s">
        <v>4827</v>
      </c>
      <c r="L1565" s="11">
        <v>2</v>
      </c>
    </row>
    <row r="1566" spans="1:12">
      <c r="A1566" s="11" t="s">
        <v>2742</v>
      </c>
      <c r="D1566" s="11" t="s">
        <v>206</v>
      </c>
      <c r="E1566" s="19" t="s">
        <v>2992</v>
      </c>
      <c r="F1566" s="10">
        <v>42036</v>
      </c>
      <c r="G1566" s="10">
        <v>44228</v>
      </c>
      <c r="H1566" s="11">
        <v>7</v>
      </c>
      <c r="I1566" s="20" t="s">
        <v>205</v>
      </c>
      <c r="J1566" s="11" t="s">
        <v>207</v>
      </c>
      <c r="K1566" s="11" t="s">
        <v>4827</v>
      </c>
      <c r="L1566" s="11">
        <v>2</v>
      </c>
    </row>
    <row r="1567" spans="1:12">
      <c r="A1567" s="11" t="s">
        <v>2743</v>
      </c>
      <c r="D1567" s="11" t="s">
        <v>206</v>
      </c>
      <c r="E1567" s="19" t="s">
        <v>2993</v>
      </c>
      <c r="F1567" s="10">
        <v>42036</v>
      </c>
      <c r="G1567" s="10">
        <v>44228</v>
      </c>
      <c r="H1567" s="11">
        <v>7</v>
      </c>
      <c r="I1567" s="20" t="s">
        <v>205</v>
      </c>
      <c r="J1567" s="11" t="s">
        <v>207</v>
      </c>
      <c r="K1567" s="11" t="s">
        <v>4827</v>
      </c>
      <c r="L1567" s="11">
        <v>2</v>
      </c>
    </row>
    <row r="1568" spans="1:12">
      <c r="A1568" s="11" t="s">
        <v>2744</v>
      </c>
      <c r="D1568" s="11" t="s">
        <v>206</v>
      </c>
      <c r="E1568" s="19" t="s">
        <v>2994</v>
      </c>
      <c r="F1568" s="10">
        <v>42036</v>
      </c>
      <c r="G1568" s="10">
        <v>44228</v>
      </c>
      <c r="H1568" s="11">
        <v>7</v>
      </c>
      <c r="I1568" s="20" t="s">
        <v>205</v>
      </c>
      <c r="J1568" s="11" t="s">
        <v>207</v>
      </c>
      <c r="K1568" s="11" t="s">
        <v>4827</v>
      </c>
      <c r="L1568" s="11">
        <v>2</v>
      </c>
    </row>
    <row r="1569" spans="1:12">
      <c r="A1569" s="11" t="s">
        <v>2745</v>
      </c>
      <c r="D1569" s="11" t="s">
        <v>206</v>
      </c>
      <c r="E1569" s="19" t="s">
        <v>2995</v>
      </c>
      <c r="F1569" s="10">
        <v>42036</v>
      </c>
      <c r="G1569" s="10">
        <v>44228</v>
      </c>
      <c r="H1569" s="11">
        <v>7</v>
      </c>
      <c r="I1569" s="20" t="s">
        <v>205</v>
      </c>
      <c r="J1569" s="11" t="s">
        <v>207</v>
      </c>
      <c r="K1569" s="11" t="s">
        <v>4827</v>
      </c>
      <c r="L1569" s="11">
        <v>2</v>
      </c>
    </row>
    <row r="1570" spans="1:12">
      <c r="A1570" s="11" t="s">
        <v>2746</v>
      </c>
      <c r="D1570" s="11" t="s">
        <v>206</v>
      </c>
      <c r="E1570" s="19" t="s">
        <v>2996</v>
      </c>
      <c r="F1570" s="10">
        <v>42036</v>
      </c>
      <c r="G1570" s="10">
        <v>44228</v>
      </c>
      <c r="H1570" s="11">
        <v>7</v>
      </c>
      <c r="I1570" s="20" t="s">
        <v>205</v>
      </c>
      <c r="J1570" s="11" t="s">
        <v>207</v>
      </c>
      <c r="K1570" s="11" t="s">
        <v>4827</v>
      </c>
      <c r="L1570" s="11">
        <v>2</v>
      </c>
    </row>
    <row r="1571" spans="1:12">
      <c r="A1571" s="11" t="s">
        <v>2747</v>
      </c>
      <c r="D1571" s="11" t="s">
        <v>206</v>
      </c>
      <c r="E1571" s="19" t="s">
        <v>2997</v>
      </c>
      <c r="F1571" s="10">
        <v>42036</v>
      </c>
      <c r="G1571" s="10">
        <v>44228</v>
      </c>
      <c r="H1571" s="11">
        <v>7</v>
      </c>
      <c r="I1571" s="20" t="s">
        <v>205</v>
      </c>
      <c r="J1571" s="11" t="s">
        <v>207</v>
      </c>
      <c r="K1571" s="11" t="s">
        <v>4827</v>
      </c>
      <c r="L1571" s="11">
        <v>2</v>
      </c>
    </row>
    <row r="1572" spans="1:12">
      <c r="A1572" s="11" t="s">
        <v>2748</v>
      </c>
      <c r="D1572" s="11" t="s">
        <v>206</v>
      </c>
      <c r="E1572" s="19" t="s">
        <v>2998</v>
      </c>
      <c r="F1572" s="10">
        <v>42036</v>
      </c>
      <c r="G1572" s="10">
        <v>44228</v>
      </c>
      <c r="H1572" s="11">
        <v>7</v>
      </c>
      <c r="I1572" s="20" t="s">
        <v>205</v>
      </c>
      <c r="J1572" s="11" t="s">
        <v>207</v>
      </c>
      <c r="K1572" s="11" t="s">
        <v>4827</v>
      </c>
      <c r="L1572" s="11">
        <v>2</v>
      </c>
    </row>
    <row r="1573" spans="1:12">
      <c r="A1573" s="11" t="s">
        <v>2749</v>
      </c>
      <c r="D1573" s="11" t="s">
        <v>206</v>
      </c>
      <c r="E1573" s="19" t="s">
        <v>2999</v>
      </c>
      <c r="F1573" s="10">
        <v>42036</v>
      </c>
      <c r="G1573" s="10">
        <v>44228</v>
      </c>
      <c r="H1573" s="11">
        <v>7</v>
      </c>
      <c r="I1573" s="20" t="s">
        <v>205</v>
      </c>
      <c r="J1573" s="11" t="s">
        <v>207</v>
      </c>
      <c r="K1573" s="11" t="s">
        <v>4827</v>
      </c>
      <c r="L1573" s="11">
        <v>2</v>
      </c>
    </row>
    <row r="1574" spans="1:12">
      <c r="A1574" s="11" t="s">
        <v>2750</v>
      </c>
      <c r="D1574" s="11" t="s">
        <v>206</v>
      </c>
      <c r="E1574" s="19" t="s">
        <v>3000</v>
      </c>
      <c r="F1574" s="10">
        <v>42036</v>
      </c>
      <c r="G1574" s="10">
        <v>44228</v>
      </c>
      <c r="H1574" s="11">
        <v>7</v>
      </c>
      <c r="I1574" s="20" t="s">
        <v>205</v>
      </c>
      <c r="J1574" s="11" t="s">
        <v>207</v>
      </c>
      <c r="K1574" s="11" t="s">
        <v>4827</v>
      </c>
      <c r="L1574" s="11">
        <v>2</v>
      </c>
    </row>
    <row r="1575" spans="1:12">
      <c r="A1575" s="11" t="s">
        <v>2751</v>
      </c>
      <c r="D1575" s="11" t="s">
        <v>206</v>
      </c>
      <c r="E1575" s="19" t="s">
        <v>3001</v>
      </c>
      <c r="F1575" s="10">
        <v>42036</v>
      </c>
      <c r="G1575" s="10">
        <v>44228</v>
      </c>
      <c r="H1575" s="11">
        <v>7</v>
      </c>
      <c r="I1575" s="20" t="s">
        <v>205</v>
      </c>
      <c r="J1575" s="11" t="s">
        <v>207</v>
      </c>
      <c r="K1575" s="11" t="s">
        <v>4827</v>
      </c>
      <c r="L1575" s="11">
        <v>2</v>
      </c>
    </row>
    <row r="1576" spans="1:12">
      <c r="A1576" s="11" t="s">
        <v>2752</v>
      </c>
      <c r="D1576" s="11" t="s">
        <v>206</v>
      </c>
      <c r="E1576" s="19" t="s">
        <v>3002</v>
      </c>
      <c r="F1576" s="10">
        <v>42036</v>
      </c>
      <c r="G1576" s="10">
        <v>44228</v>
      </c>
      <c r="H1576" s="11">
        <v>7</v>
      </c>
      <c r="I1576" s="20" t="s">
        <v>205</v>
      </c>
      <c r="J1576" s="11" t="s">
        <v>207</v>
      </c>
      <c r="K1576" s="11" t="s">
        <v>4827</v>
      </c>
      <c r="L1576" s="11">
        <v>2</v>
      </c>
    </row>
    <row r="1577" spans="1:12">
      <c r="A1577" s="11" t="s">
        <v>2753</v>
      </c>
      <c r="D1577" s="11" t="s">
        <v>206</v>
      </c>
      <c r="E1577" s="19" t="s">
        <v>3003</v>
      </c>
      <c r="F1577" s="10">
        <v>42036</v>
      </c>
      <c r="G1577" s="10">
        <v>44228</v>
      </c>
      <c r="H1577" s="11">
        <v>7</v>
      </c>
      <c r="I1577" s="20" t="s">
        <v>205</v>
      </c>
      <c r="J1577" s="11" t="s">
        <v>207</v>
      </c>
      <c r="K1577" s="11" t="s">
        <v>4827</v>
      </c>
      <c r="L1577" s="11">
        <v>2</v>
      </c>
    </row>
    <row r="1578" spans="1:12">
      <c r="A1578" s="11" t="s">
        <v>2754</v>
      </c>
      <c r="D1578" s="11" t="s">
        <v>206</v>
      </c>
      <c r="E1578" s="19" t="s">
        <v>3004</v>
      </c>
      <c r="F1578" s="10">
        <v>42036</v>
      </c>
      <c r="G1578" s="10">
        <v>44228</v>
      </c>
      <c r="H1578" s="11">
        <v>7</v>
      </c>
      <c r="I1578" s="20" t="s">
        <v>205</v>
      </c>
      <c r="J1578" s="11" t="s">
        <v>207</v>
      </c>
      <c r="K1578" s="11" t="s">
        <v>4827</v>
      </c>
      <c r="L1578" s="11">
        <v>2</v>
      </c>
    </row>
    <row r="1579" spans="1:12">
      <c r="A1579" s="11" t="s">
        <v>2755</v>
      </c>
      <c r="D1579" s="11" t="s">
        <v>206</v>
      </c>
      <c r="E1579" s="19" t="s">
        <v>3005</v>
      </c>
      <c r="F1579" s="10">
        <v>42036</v>
      </c>
      <c r="G1579" s="10">
        <v>44228</v>
      </c>
      <c r="H1579" s="11">
        <v>7</v>
      </c>
      <c r="I1579" s="20" t="s">
        <v>205</v>
      </c>
      <c r="J1579" s="11" t="s">
        <v>207</v>
      </c>
      <c r="K1579" s="11" t="s">
        <v>4827</v>
      </c>
      <c r="L1579" s="11">
        <v>2</v>
      </c>
    </row>
    <row r="1580" spans="1:12">
      <c r="A1580" s="11" t="s">
        <v>2756</v>
      </c>
      <c r="D1580" s="11" t="s">
        <v>206</v>
      </c>
      <c r="E1580" s="19" t="s">
        <v>3006</v>
      </c>
      <c r="F1580" s="10">
        <v>42036</v>
      </c>
      <c r="G1580" s="10">
        <v>44228</v>
      </c>
      <c r="H1580" s="11">
        <v>7</v>
      </c>
      <c r="I1580" s="20" t="s">
        <v>205</v>
      </c>
      <c r="J1580" s="11" t="s">
        <v>207</v>
      </c>
      <c r="K1580" s="11" t="s">
        <v>4827</v>
      </c>
      <c r="L1580" s="11">
        <v>2</v>
      </c>
    </row>
    <row r="1581" spans="1:12">
      <c r="A1581" s="11" t="s">
        <v>2757</v>
      </c>
      <c r="D1581" s="11" t="s">
        <v>206</v>
      </c>
      <c r="E1581" s="19" t="s">
        <v>3007</v>
      </c>
      <c r="F1581" s="10">
        <v>42036</v>
      </c>
      <c r="G1581" s="10">
        <v>44228</v>
      </c>
      <c r="H1581" s="11">
        <v>7</v>
      </c>
      <c r="I1581" s="20" t="s">
        <v>205</v>
      </c>
      <c r="J1581" s="11" t="s">
        <v>207</v>
      </c>
      <c r="K1581" s="11" t="s">
        <v>4827</v>
      </c>
      <c r="L1581" s="11">
        <v>2</v>
      </c>
    </row>
    <row r="1582" spans="1:12">
      <c r="A1582" s="11" t="s">
        <v>2758</v>
      </c>
      <c r="D1582" s="11" t="s">
        <v>206</v>
      </c>
      <c r="E1582" s="19" t="s">
        <v>3008</v>
      </c>
      <c r="F1582" s="10">
        <v>42036</v>
      </c>
      <c r="G1582" s="10">
        <v>44228</v>
      </c>
      <c r="H1582" s="11">
        <v>7</v>
      </c>
      <c r="I1582" s="20" t="s">
        <v>205</v>
      </c>
      <c r="J1582" s="11" t="s">
        <v>207</v>
      </c>
      <c r="K1582" s="11" t="s">
        <v>4827</v>
      </c>
      <c r="L1582" s="11">
        <v>2</v>
      </c>
    </row>
    <row r="1583" spans="1:12">
      <c r="A1583" s="11" t="s">
        <v>2759</v>
      </c>
      <c r="D1583" s="11" t="s">
        <v>206</v>
      </c>
      <c r="E1583" s="19" t="s">
        <v>3009</v>
      </c>
      <c r="F1583" s="10">
        <v>42036</v>
      </c>
      <c r="G1583" s="10">
        <v>44228</v>
      </c>
      <c r="H1583" s="11">
        <v>7</v>
      </c>
      <c r="I1583" s="20" t="s">
        <v>205</v>
      </c>
      <c r="J1583" s="11" t="s">
        <v>207</v>
      </c>
      <c r="K1583" s="11" t="s">
        <v>4827</v>
      </c>
      <c r="L1583" s="11">
        <v>2</v>
      </c>
    </row>
    <row r="1584" spans="1:12">
      <c r="A1584" s="11" t="s">
        <v>2760</v>
      </c>
      <c r="D1584" s="11" t="s">
        <v>206</v>
      </c>
      <c r="E1584" s="19" t="s">
        <v>3010</v>
      </c>
      <c r="F1584" s="10">
        <v>42036</v>
      </c>
      <c r="G1584" s="10">
        <v>44228</v>
      </c>
      <c r="H1584" s="11">
        <v>7</v>
      </c>
      <c r="I1584" s="20" t="s">
        <v>205</v>
      </c>
      <c r="J1584" s="11" t="s">
        <v>207</v>
      </c>
      <c r="K1584" s="11" t="s">
        <v>4827</v>
      </c>
      <c r="L1584" s="11">
        <v>2</v>
      </c>
    </row>
    <row r="1585" spans="1:12">
      <c r="A1585" s="11" t="s">
        <v>2761</v>
      </c>
      <c r="D1585" s="11" t="s">
        <v>206</v>
      </c>
      <c r="E1585" s="19" t="s">
        <v>3011</v>
      </c>
      <c r="F1585" s="10">
        <v>42036</v>
      </c>
      <c r="G1585" s="10">
        <v>44228</v>
      </c>
      <c r="H1585" s="11">
        <v>7</v>
      </c>
      <c r="I1585" s="20" t="s">
        <v>205</v>
      </c>
      <c r="J1585" s="11" t="s">
        <v>207</v>
      </c>
      <c r="K1585" s="11" t="s">
        <v>4827</v>
      </c>
      <c r="L1585" s="11">
        <v>2</v>
      </c>
    </row>
    <row r="1586" spans="1:12">
      <c r="A1586" s="11" t="s">
        <v>2762</v>
      </c>
      <c r="D1586" s="11" t="s">
        <v>206</v>
      </c>
      <c r="E1586" s="19" t="s">
        <v>3012</v>
      </c>
      <c r="F1586" s="10">
        <v>42036</v>
      </c>
      <c r="G1586" s="10">
        <v>44228</v>
      </c>
      <c r="H1586" s="11">
        <v>7</v>
      </c>
      <c r="I1586" s="20" t="s">
        <v>205</v>
      </c>
      <c r="J1586" s="11" t="s">
        <v>207</v>
      </c>
      <c r="K1586" s="11" t="s">
        <v>4827</v>
      </c>
      <c r="L1586" s="11">
        <v>2</v>
      </c>
    </row>
    <row r="1587" spans="1:12">
      <c r="A1587" s="11" t="s">
        <v>2763</v>
      </c>
      <c r="D1587" s="11" t="s">
        <v>206</v>
      </c>
      <c r="E1587" s="19" t="s">
        <v>3013</v>
      </c>
      <c r="F1587" s="10">
        <v>42036</v>
      </c>
      <c r="G1587" s="10">
        <v>44228</v>
      </c>
      <c r="H1587" s="11">
        <v>7</v>
      </c>
      <c r="I1587" s="20" t="s">
        <v>205</v>
      </c>
      <c r="J1587" s="11" t="s">
        <v>207</v>
      </c>
      <c r="K1587" s="11" t="s">
        <v>4827</v>
      </c>
      <c r="L1587" s="11">
        <v>2</v>
      </c>
    </row>
    <row r="1588" spans="1:12">
      <c r="A1588" s="11" t="s">
        <v>2764</v>
      </c>
      <c r="D1588" s="11" t="s">
        <v>206</v>
      </c>
      <c r="E1588" s="19" t="s">
        <v>3014</v>
      </c>
      <c r="F1588" s="10">
        <v>42036</v>
      </c>
      <c r="G1588" s="10">
        <v>44228</v>
      </c>
      <c r="H1588" s="11">
        <v>7</v>
      </c>
      <c r="I1588" s="20" t="s">
        <v>205</v>
      </c>
      <c r="J1588" s="11" t="s">
        <v>207</v>
      </c>
      <c r="K1588" s="11" t="s">
        <v>4827</v>
      </c>
      <c r="L1588" s="11">
        <v>2</v>
      </c>
    </row>
    <row r="1589" spans="1:12">
      <c r="A1589" s="11" t="s">
        <v>2765</v>
      </c>
      <c r="D1589" s="11" t="s">
        <v>206</v>
      </c>
      <c r="E1589" s="19" t="s">
        <v>3015</v>
      </c>
      <c r="F1589" s="10">
        <v>42036</v>
      </c>
      <c r="G1589" s="10">
        <v>44228</v>
      </c>
      <c r="H1589" s="11">
        <v>7</v>
      </c>
      <c r="I1589" s="20" t="s">
        <v>205</v>
      </c>
      <c r="J1589" s="11" t="s">
        <v>207</v>
      </c>
      <c r="K1589" s="11" t="s">
        <v>4827</v>
      </c>
      <c r="L1589" s="11">
        <v>2</v>
      </c>
    </row>
    <row r="1590" spans="1:12">
      <c r="A1590" s="11" t="s">
        <v>2766</v>
      </c>
      <c r="D1590" s="11" t="s">
        <v>206</v>
      </c>
      <c r="E1590" s="19" t="s">
        <v>3016</v>
      </c>
      <c r="F1590" s="10">
        <v>42036</v>
      </c>
      <c r="G1590" s="10">
        <v>44228</v>
      </c>
      <c r="H1590" s="11">
        <v>7</v>
      </c>
      <c r="I1590" s="20" t="s">
        <v>205</v>
      </c>
      <c r="J1590" s="11" t="s">
        <v>207</v>
      </c>
      <c r="K1590" s="11" t="s">
        <v>4827</v>
      </c>
      <c r="L1590" s="11">
        <v>2</v>
      </c>
    </row>
    <row r="1591" spans="1:12">
      <c r="A1591" s="11" t="s">
        <v>2767</v>
      </c>
      <c r="D1591" s="11" t="s">
        <v>206</v>
      </c>
      <c r="E1591" s="19" t="s">
        <v>3017</v>
      </c>
      <c r="F1591" s="10">
        <v>42036</v>
      </c>
      <c r="G1591" s="10">
        <v>44228</v>
      </c>
      <c r="H1591" s="11">
        <v>7</v>
      </c>
      <c r="I1591" s="20" t="s">
        <v>205</v>
      </c>
      <c r="J1591" s="11" t="s">
        <v>207</v>
      </c>
      <c r="K1591" s="11" t="s">
        <v>4827</v>
      </c>
      <c r="L1591" s="11">
        <v>2</v>
      </c>
    </row>
    <row r="1592" spans="1:12">
      <c r="A1592" s="11" t="s">
        <v>2768</v>
      </c>
      <c r="D1592" s="11" t="s">
        <v>206</v>
      </c>
      <c r="E1592" s="19" t="s">
        <v>3018</v>
      </c>
      <c r="F1592" s="10">
        <v>42036</v>
      </c>
      <c r="G1592" s="10">
        <v>44228</v>
      </c>
      <c r="H1592" s="11">
        <v>7</v>
      </c>
      <c r="I1592" s="20" t="s">
        <v>205</v>
      </c>
      <c r="J1592" s="11" t="s">
        <v>207</v>
      </c>
      <c r="K1592" s="11" t="s">
        <v>4827</v>
      </c>
      <c r="L1592" s="11">
        <v>2</v>
      </c>
    </row>
    <row r="1593" spans="1:12">
      <c r="A1593" s="11" t="s">
        <v>2769</v>
      </c>
      <c r="D1593" s="11" t="s">
        <v>206</v>
      </c>
      <c r="E1593" s="19" t="s">
        <v>3019</v>
      </c>
      <c r="F1593" s="10">
        <v>42036</v>
      </c>
      <c r="G1593" s="10">
        <v>44228</v>
      </c>
      <c r="H1593" s="11">
        <v>7</v>
      </c>
      <c r="I1593" s="20" t="s">
        <v>205</v>
      </c>
      <c r="J1593" s="11" t="s">
        <v>207</v>
      </c>
      <c r="K1593" s="11" t="s">
        <v>4827</v>
      </c>
      <c r="L1593" s="11">
        <v>2</v>
      </c>
    </row>
    <row r="1594" spans="1:12">
      <c r="A1594" s="11" t="s">
        <v>2770</v>
      </c>
      <c r="D1594" s="11" t="s">
        <v>206</v>
      </c>
      <c r="E1594" s="19" t="s">
        <v>3020</v>
      </c>
      <c r="F1594" s="10">
        <v>42036</v>
      </c>
      <c r="G1594" s="10">
        <v>44228</v>
      </c>
      <c r="H1594" s="11">
        <v>7</v>
      </c>
      <c r="I1594" s="20" t="s">
        <v>205</v>
      </c>
      <c r="J1594" s="11" t="s">
        <v>207</v>
      </c>
      <c r="K1594" s="11" t="s">
        <v>4827</v>
      </c>
      <c r="L1594" s="11">
        <v>2</v>
      </c>
    </row>
    <row r="1595" spans="1:12">
      <c r="A1595" s="11" t="s">
        <v>2771</v>
      </c>
      <c r="D1595" s="11" t="s">
        <v>206</v>
      </c>
      <c r="E1595" s="19" t="s">
        <v>3021</v>
      </c>
      <c r="F1595" s="10">
        <v>42036</v>
      </c>
      <c r="G1595" s="10">
        <v>44228</v>
      </c>
      <c r="H1595" s="11">
        <v>7</v>
      </c>
      <c r="I1595" s="20" t="s">
        <v>205</v>
      </c>
      <c r="J1595" s="11" t="s">
        <v>207</v>
      </c>
      <c r="K1595" s="11" t="s">
        <v>4827</v>
      </c>
      <c r="L1595" s="11">
        <v>2</v>
      </c>
    </row>
    <row r="1596" spans="1:12">
      <c r="A1596" s="11" t="s">
        <v>2772</v>
      </c>
      <c r="D1596" s="11" t="s">
        <v>206</v>
      </c>
      <c r="E1596" s="19" t="s">
        <v>3022</v>
      </c>
      <c r="F1596" s="10">
        <v>42036</v>
      </c>
      <c r="G1596" s="10">
        <v>44228</v>
      </c>
      <c r="H1596" s="11">
        <v>7</v>
      </c>
      <c r="I1596" s="20" t="s">
        <v>205</v>
      </c>
      <c r="J1596" s="11" t="s">
        <v>207</v>
      </c>
      <c r="K1596" s="11" t="s">
        <v>4827</v>
      </c>
      <c r="L1596" s="11">
        <v>2</v>
      </c>
    </row>
    <row r="1597" spans="1:12">
      <c r="A1597" s="11" t="s">
        <v>2773</v>
      </c>
      <c r="D1597" s="11" t="s">
        <v>206</v>
      </c>
      <c r="E1597" s="19" t="s">
        <v>3023</v>
      </c>
      <c r="F1597" s="10">
        <v>42036</v>
      </c>
      <c r="G1597" s="10">
        <v>44228</v>
      </c>
      <c r="H1597" s="11">
        <v>7</v>
      </c>
      <c r="I1597" s="20" t="s">
        <v>205</v>
      </c>
      <c r="J1597" s="11" t="s">
        <v>207</v>
      </c>
      <c r="K1597" s="11" t="s">
        <v>4827</v>
      </c>
      <c r="L1597" s="11">
        <v>2</v>
      </c>
    </row>
    <row r="1598" spans="1:12">
      <c r="A1598" s="11" t="s">
        <v>2774</v>
      </c>
      <c r="D1598" s="11" t="s">
        <v>206</v>
      </c>
      <c r="E1598" s="19" t="s">
        <v>3024</v>
      </c>
      <c r="F1598" s="10">
        <v>42036</v>
      </c>
      <c r="G1598" s="10">
        <v>44228</v>
      </c>
      <c r="H1598" s="11">
        <v>7</v>
      </c>
      <c r="I1598" s="20" t="s">
        <v>205</v>
      </c>
      <c r="J1598" s="11" t="s">
        <v>207</v>
      </c>
      <c r="K1598" s="11" t="s">
        <v>4827</v>
      </c>
      <c r="L1598" s="11">
        <v>2</v>
      </c>
    </row>
    <row r="1599" spans="1:12">
      <c r="A1599" s="11" t="s">
        <v>2775</v>
      </c>
      <c r="D1599" s="11" t="s">
        <v>206</v>
      </c>
      <c r="E1599" s="19" t="s">
        <v>3025</v>
      </c>
      <c r="F1599" s="10">
        <v>42036</v>
      </c>
      <c r="G1599" s="10">
        <v>44228</v>
      </c>
      <c r="H1599" s="11">
        <v>7</v>
      </c>
      <c r="I1599" s="20" t="s">
        <v>205</v>
      </c>
      <c r="J1599" s="11" t="s">
        <v>207</v>
      </c>
      <c r="K1599" s="11" t="s">
        <v>4827</v>
      </c>
      <c r="L1599" s="11">
        <v>2</v>
      </c>
    </row>
    <row r="1600" spans="1:12">
      <c r="A1600" s="11" t="s">
        <v>2776</v>
      </c>
      <c r="D1600" s="11" t="s">
        <v>206</v>
      </c>
      <c r="E1600" s="19" t="s">
        <v>3026</v>
      </c>
      <c r="F1600" s="10">
        <v>42036</v>
      </c>
      <c r="G1600" s="10">
        <v>44228</v>
      </c>
      <c r="H1600" s="11">
        <v>7</v>
      </c>
      <c r="I1600" s="20" t="s">
        <v>205</v>
      </c>
      <c r="J1600" s="11" t="s">
        <v>207</v>
      </c>
      <c r="K1600" s="11" t="s">
        <v>4827</v>
      </c>
      <c r="L1600" s="11">
        <v>2</v>
      </c>
    </row>
    <row r="1601" spans="1:12">
      <c r="A1601" s="11" t="s">
        <v>2777</v>
      </c>
      <c r="D1601" s="11" t="s">
        <v>206</v>
      </c>
      <c r="E1601" s="19" t="s">
        <v>3027</v>
      </c>
      <c r="F1601" s="10">
        <v>42036</v>
      </c>
      <c r="G1601" s="10">
        <v>44228</v>
      </c>
      <c r="H1601" s="11">
        <v>7</v>
      </c>
      <c r="I1601" s="20" t="s">
        <v>205</v>
      </c>
      <c r="J1601" s="11" t="s">
        <v>207</v>
      </c>
      <c r="K1601" s="11" t="s">
        <v>4827</v>
      </c>
      <c r="L1601" s="11">
        <v>2</v>
      </c>
    </row>
    <row r="1602" spans="1:12">
      <c r="A1602" s="11" t="s">
        <v>2778</v>
      </c>
      <c r="D1602" s="11" t="s">
        <v>206</v>
      </c>
      <c r="E1602" s="19" t="s">
        <v>3028</v>
      </c>
      <c r="F1602" s="10">
        <v>42036</v>
      </c>
      <c r="G1602" s="10">
        <v>44228</v>
      </c>
      <c r="H1602" s="11">
        <v>7</v>
      </c>
      <c r="I1602" s="20" t="s">
        <v>205</v>
      </c>
      <c r="J1602" s="11" t="s">
        <v>207</v>
      </c>
      <c r="K1602" s="11" t="s">
        <v>4827</v>
      </c>
      <c r="L1602" s="11">
        <v>2</v>
      </c>
    </row>
    <row r="1603" spans="1:12">
      <c r="A1603" s="11" t="s">
        <v>2779</v>
      </c>
      <c r="D1603" s="11" t="s">
        <v>206</v>
      </c>
      <c r="E1603" s="19" t="s">
        <v>3029</v>
      </c>
      <c r="F1603" s="10">
        <v>42036</v>
      </c>
      <c r="G1603" s="10">
        <v>44228</v>
      </c>
      <c r="H1603" s="11">
        <v>7</v>
      </c>
      <c r="I1603" s="20" t="s">
        <v>205</v>
      </c>
      <c r="J1603" s="11" t="s">
        <v>207</v>
      </c>
      <c r="K1603" s="11" t="s">
        <v>4827</v>
      </c>
      <c r="L1603" s="11">
        <v>2</v>
      </c>
    </row>
    <row r="1604" spans="1:12">
      <c r="A1604" s="11" t="s">
        <v>2780</v>
      </c>
      <c r="D1604" s="11" t="s">
        <v>206</v>
      </c>
      <c r="E1604" s="19" t="s">
        <v>3030</v>
      </c>
      <c r="F1604" s="10">
        <v>42036</v>
      </c>
      <c r="G1604" s="10">
        <v>44228</v>
      </c>
      <c r="H1604" s="11">
        <v>7</v>
      </c>
      <c r="I1604" s="20" t="s">
        <v>205</v>
      </c>
      <c r="J1604" s="11" t="s">
        <v>207</v>
      </c>
      <c r="K1604" s="11" t="s">
        <v>4827</v>
      </c>
      <c r="L1604" s="11">
        <v>2</v>
      </c>
    </row>
    <row r="1605" spans="1:12">
      <c r="A1605" s="11" t="s">
        <v>2781</v>
      </c>
      <c r="D1605" s="11" t="s">
        <v>206</v>
      </c>
      <c r="E1605" s="19" t="s">
        <v>3031</v>
      </c>
      <c r="F1605" s="10">
        <v>42036</v>
      </c>
      <c r="G1605" s="10">
        <v>44228</v>
      </c>
      <c r="H1605" s="11">
        <v>7</v>
      </c>
      <c r="I1605" s="20" t="s">
        <v>205</v>
      </c>
      <c r="J1605" s="11" t="s">
        <v>207</v>
      </c>
      <c r="K1605" s="11" t="s">
        <v>4827</v>
      </c>
      <c r="L1605" s="11">
        <v>2</v>
      </c>
    </row>
    <row r="1606" spans="1:12">
      <c r="A1606" s="11" t="s">
        <v>2782</v>
      </c>
      <c r="D1606" s="11" t="s">
        <v>206</v>
      </c>
      <c r="E1606" s="19" t="s">
        <v>3032</v>
      </c>
      <c r="F1606" s="10">
        <v>42036</v>
      </c>
      <c r="G1606" s="10">
        <v>44228</v>
      </c>
      <c r="H1606" s="11">
        <v>7</v>
      </c>
      <c r="I1606" s="20" t="s">
        <v>205</v>
      </c>
      <c r="J1606" s="11" t="s">
        <v>207</v>
      </c>
      <c r="K1606" s="11" t="s">
        <v>4827</v>
      </c>
      <c r="L1606" s="11">
        <v>2</v>
      </c>
    </row>
    <row r="1607" spans="1:12">
      <c r="A1607" s="11" t="s">
        <v>2783</v>
      </c>
      <c r="D1607" s="11" t="s">
        <v>206</v>
      </c>
      <c r="E1607" s="19" t="s">
        <v>3033</v>
      </c>
      <c r="F1607" s="10">
        <v>42036</v>
      </c>
      <c r="G1607" s="10">
        <v>44228</v>
      </c>
      <c r="H1607" s="11">
        <v>7</v>
      </c>
      <c r="I1607" s="20" t="s">
        <v>205</v>
      </c>
      <c r="J1607" s="11" t="s">
        <v>207</v>
      </c>
      <c r="K1607" s="11" t="s">
        <v>4827</v>
      </c>
      <c r="L1607" s="11">
        <v>2</v>
      </c>
    </row>
    <row r="1608" spans="1:12">
      <c r="A1608" s="11" t="s">
        <v>2784</v>
      </c>
      <c r="D1608" s="11" t="s">
        <v>206</v>
      </c>
      <c r="E1608" s="19" t="s">
        <v>3034</v>
      </c>
      <c r="F1608" s="10">
        <v>42036</v>
      </c>
      <c r="G1608" s="10">
        <v>44228</v>
      </c>
      <c r="H1608" s="11">
        <v>7</v>
      </c>
      <c r="I1608" s="20" t="s">
        <v>205</v>
      </c>
      <c r="J1608" s="11" t="s">
        <v>207</v>
      </c>
      <c r="K1608" s="11" t="s">
        <v>4827</v>
      </c>
      <c r="L1608" s="11">
        <v>2</v>
      </c>
    </row>
    <row r="1609" spans="1:12">
      <c r="A1609" s="11" t="s">
        <v>2785</v>
      </c>
      <c r="D1609" s="11" t="s">
        <v>206</v>
      </c>
      <c r="E1609" s="19" t="s">
        <v>3035</v>
      </c>
      <c r="F1609" s="10">
        <v>42036</v>
      </c>
      <c r="G1609" s="10">
        <v>44228</v>
      </c>
      <c r="H1609" s="11">
        <v>7</v>
      </c>
      <c r="I1609" s="20" t="s">
        <v>205</v>
      </c>
      <c r="J1609" s="11" t="s">
        <v>207</v>
      </c>
      <c r="K1609" s="11" t="s">
        <v>4827</v>
      </c>
      <c r="L1609" s="11">
        <v>2</v>
      </c>
    </row>
    <row r="1610" spans="1:12">
      <c r="A1610" s="11" t="s">
        <v>2786</v>
      </c>
      <c r="D1610" s="11" t="s">
        <v>206</v>
      </c>
      <c r="E1610" s="19" t="s">
        <v>3036</v>
      </c>
      <c r="F1610" s="10">
        <v>42036</v>
      </c>
      <c r="G1610" s="10">
        <v>44228</v>
      </c>
      <c r="H1610" s="11">
        <v>7</v>
      </c>
      <c r="I1610" s="20" t="s">
        <v>205</v>
      </c>
      <c r="J1610" s="11" t="s">
        <v>207</v>
      </c>
      <c r="K1610" s="11" t="s">
        <v>4827</v>
      </c>
      <c r="L1610" s="11">
        <v>2</v>
      </c>
    </row>
    <row r="1611" spans="1:12">
      <c r="A1611" s="11" t="s">
        <v>2787</v>
      </c>
      <c r="D1611" s="11" t="s">
        <v>206</v>
      </c>
      <c r="E1611" s="19" t="s">
        <v>3037</v>
      </c>
      <c r="F1611" s="10">
        <v>42036</v>
      </c>
      <c r="G1611" s="10">
        <v>44228</v>
      </c>
      <c r="H1611" s="11">
        <v>7</v>
      </c>
      <c r="I1611" s="20" t="s">
        <v>205</v>
      </c>
      <c r="J1611" s="11" t="s">
        <v>207</v>
      </c>
      <c r="K1611" s="11" t="s">
        <v>4827</v>
      </c>
      <c r="L1611" s="11">
        <v>2</v>
      </c>
    </row>
    <row r="1612" spans="1:12">
      <c r="A1612" s="11" t="s">
        <v>2788</v>
      </c>
      <c r="D1612" s="11" t="s">
        <v>206</v>
      </c>
      <c r="E1612" s="19" t="s">
        <v>3038</v>
      </c>
      <c r="F1612" s="10">
        <v>42036</v>
      </c>
      <c r="G1612" s="10">
        <v>44228</v>
      </c>
      <c r="H1612" s="11">
        <v>7</v>
      </c>
      <c r="I1612" s="20" t="s">
        <v>205</v>
      </c>
      <c r="J1612" s="11" t="s">
        <v>207</v>
      </c>
      <c r="K1612" s="11" t="s">
        <v>4827</v>
      </c>
      <c r="L1612" s="11">
        <v>2</v>
      </c>
    </row>
    <row r="1613" spans="1:12">
      <c r="A1613" s="11" t="s">
        <v>2789</v>
      </c>
      <c r="D1613" s="11" t="s">
        <v>206</v>
      </c>
      <c r="E1613" s="19" t="s">
        <v>3039</v>
      </c>
      <c r="F1613" s="10">
        <v>42036</v>
      </c>
      <c r="G1613" s="10">
        <v>44228</v>
      </c>
      <c r="H1613" s="11">
        <v>7</v>
      </c>
      <c r="I1613" s="20" t="s">
        <v>205</v>
      </c>
      <c r="J1613" s="11" t="s">
        <v>207</v>
      </c>
      <c r="K1613" s="11" t="s">
        <v>4827</v>
      </c>
      <c r="L1613" s="11">
        <v>2</v>
      </c>
    </row>
    <row r="1614" spans="1:12">
      <c r="A1614" s="11" t="s">
        <v>2790</v>
      </c>
      <c r="D1614" s="11" t="s">
        <v>206</v>
      </c>
      <c r="E1614" s="19" t="s">
        <v>3040</v>
      </c>
      <c r="F1614" s="10">
        <v>42036</v>
      </c>
      <c r="G1614" s="10">
        <v>44228</v>
      </c>
      <c r="H1614" s="11">
        <v>7</v>
      </c>
      <c r="I1614" s="20" t="s">
        <v>205</v>
      </c>
      <c r="J1614" s="11" t="s">
        <v>207</v>
      </c>
      <c r="K1614" s="11" t="s">
        <v>4827</v>
      </c>
      <c r="L1614" s="11">
        <v>2</v>
      </c>
    </row>
    <row r="1615" spans="1:12">
      <c r="A1615" s="11" t="s">
        <v>2791</v>
      </c>
      <c r="D1615" s="11" t="s">
        <v>206</v>
      </c>
      <c r="E1615" s="19" t="s">
        <v>3041</v>
      </c>
      <c r="F1615" s="10">
        <v>42036</v>
      </c>
      <c r="G1615" s="10">
        <v>44228</v>
      </c>
      <c r="H1615" s="11">
        <v>7</v>
      </c>
      <c r="I1615" s="20" t="s">
        <v>205</v>
      </c>
      <c r="J1615" s="11" t="s">
        <v>207</v>
      </c>
      <c r="K1615" s="11" t="s">
        <v>4827</v>
      </c>
      <c r="L1615" s="11">
        <v>2</v>
      </c>
    </row>
    <row r="1616" spans="1:12">
      <c r="A1616" s="11" t="s">
        <v>2792</v>
      </c>
      <c r="D1616" s="11" t="s">
        <v>206</v>
      </c>
      <c r="E1616" s="19" t="s">
        <v>3042</v>
      </c>
      <c r="F1616" s="10">
        <v>42036</v>
      </c>
      <c r="G1616" s="10">
        <v>44228</v>
      </c>
      <c r="H1616" s="11">
        <v>7</v>
      </c>
      <c r="I1616" s="20" t="s">
        <v>205</v>
      </c>
      <c r="J1616" s="11" t="s">
        <v>207</v>
      </c>
      <c r="K1616" s="11" t="s">
        <v>4827</v>
      </c>
      <c r="L1616" s="11">
        <v>2</v>
      </c>
    </row>
    <row r="1617" spans="1:12">
      <c r="A1617" s="11" t="s">
        <v>2793</v>
      </c>
      <c r="D1617" s="11" t="s">
        <v>206</v>
      </c>
      <c r="E1617" s="19" t="s">
        <v>3043</v>
      </c>
      <c r="F1617" s="10">
        <v>42036</v>
      </c>
      <c r="G1617" s="10">
        <v>44228</v>
      </c>
      <c r="H1617" s="11">
        <v>7</v>
      </c>
      <c r="I1617" s="20" t="s">
        <v>205</v>
      </c>
      <c r="J1617" s="11" t="s">
        <v>207</v>
      </c>
      <c r="K1617" s="11" t="s">
        <v>4827</v>
      </c>
      <c r="L1617" s="11">
        <v>2</v>
      </c>
    </row>
    <row r="1618" spans="1:12">
      <c r="A1618" s="11" t="s">
        <v>2794</v>
      </c>
      <c r="D1618" s="11" t="s">
        <v>206</v>
      </c>
      <c r="E1618" s="19" t="s">
        <v>3044</v>
      </c>
      <c r="F1618" s="10">
        <v>42036</v>
      </c>
      <c r="G1618" s="10">
        <v>44228</v>
      </c>
      <c r="H1618" s="11">
        <v>7</v>
      </c>
      <c r="I1618" s="20" t="s">
        <v>205</v>
      </c>
      <c r="J1618" s="11" t="s">
        <v>207</v>
      </c>
      <c r="K1618" s="11" t="s">
        <v>4827</v>
      </c>
      <c r="L1618" s="11">
        <v>2</v>
      </c>
    </row>
    <row r="1619" spans="1:12">
      <c r="A1619" s="11" t="s">
        <v>2795</v>
      </c>
      <c r="D1619" s="11" t="s">
        <v>206</v>
      </c>
      <c r="E1619" s="19" t="s">
        <v>3045</v>
      </c>
      <c r="F1619" s="10">
        <v>42036</v>
      </c>
      <c r="G1619" s="10">
        <v>44228</v>
      </c>
      <c r="H1619" s="11">
        <v>7</v>
      </c>
      <c r="I1619" s="20" t="s">
        <v>205</v>
      </c>
      <c r="J1619" s="11" t="s">
        <v>207</v>
      </c>
      <c r="K1619" s="11" t="s">
        <v>4827</v>
      </c>
      <c r="L1619" s="11">
        <v>2</v>
      </c>
    </row>
    <row r="1620" spans="1:12">
      <c r="A1620" s="11" t="s">
        <v>2796</v>
      </c>
      <c r="D1620" s="11" t="s">
        <v>206</v>
      </c>
      <c r="E1620" s="19" t="s">
        <v>3046</v>
      </c>
      <c r="F1620" s="10">
        <v>42036</v>
      </c>
      <c r="G1620" s="10">
        <v>44228</v>
      </c>
      <c r="H1620" s="11">
        <v>7</v>
      </c>
      <c r="I1620" s="20" t="s">
        <v>205</v>
      </c>
      <c r="J1620" s="11" t="s">
        <v>207</v>
      </c>
      <c r="K1620" s="11" t="s">
        <v>4827</v>
      </c>
      <c r="L1620" s="11">
        <v>2</v>
      </c>
    </row>
    <row r="1621" spans="1:12">
      <c r="A1621" s="11" t="s">
        <v>2797</v>
      </c>
      <c r="D1621" s="11" t="s">
        <v>206</v>
      </c>
      <c r="E1621" s="19" t="s">
        <v>3047</v>
      </c>
      <c r="F1621" s="10">
        <v>42036</v>
      </c>
      <c r="G1621" s="10">
        <v>44228</v>
      </c>
      <c r="H1621" s="11">
        <v>7</v>
      </c>
      <c r="I1621" s="20" t="s">
        <v>205</v>
      </c>
      <c r="J1621" s="11" t="s">
        <v>207</v>
      </c>
      <c r="K1621" s="11" t="s">
        <v>4827</v>
      </c>
      <c r="L1621" s="11">
        <v>2</v>
      </c>
    </row>
    <row r="1622" spans="1:12">
      <c r="A1622" s="11" t="s">
        <v>2798</v>
      </c>
      <c r="D1622" s="11" t="s">
        <v>206</v>
      </c>
      <c r="E1622" s="19" t="s">
        <v>3048</v>
      </c>
      <c r="F1622" s="10">
        <v>42036</v>
      </c>
      <c r="G1622" s="10">
        <v>44228</v>
      </c>
      <c r="H1622" s="11">
        <v>7</v>
      </c>
      <c r="I1622" s="20" t="s">
        <v>205</v>
      </c>
      <c r="J1622" s="11" t="s">
        <v>207</v>
      </c>
      <c r="K1622" s="11" t="s">
        <v>4827</v>
      </c>
      <c r="L1622" s="11">
        <v>2</v>
      </c>
    </row>
    <row r="1623" spans="1:12">
      <c r="A1623" s="11" t="s">
        <v>2799</v>
      </c>
      <c r="D1623" s="11" t="s">
        <v>206</v>
      </c>
      <c r="E1623" s="19" t="s">
        <v>3049</v>
      </c>
      <c r="F1623" s="10">
        <v>42036</v>
      </c>
      <c r="G1623" s="10">
        <v>44228</v>
      </c>
      <c r="H1623" s="11">
        <v>7</v>
      </c>
      <c r="I1623" s="20" t="s">
        <v>205</v>
      </c>
      <c r="J1623" s="11" t="s">
        <v>207</v>
      </c>
      <c r="K1623" s="11" t="s">
        <v>4827</v>
      </c>
      <c r="L1623" s="11">
        <v>2</v>
      </c>
    </row>
    <row r="1624" spans="1:12">
      <c r="A1624" s="11" t="s">
        <v>2800</v>
      </c>
      <c r="D1624" s="11" t="s">
        <v>206</v>
      </c>
      <c r="E1624" s="19" t="s">
        <v>3050</v>
      </c>
      <c r="F1624" s="10">
        <v>42036</v>
      </c>
      <c r="G1624" s="10">
        <v>44228</v>
      </c>
      <c r="H1624" s="11">
        <v>7</v>
      </c>
      <c r="I1624" s="20" t="s">
        <v>205</v>
      </c>
      <c r="J1624" s="11" t="s">
        <v>207</v>
      </c>
      <c r="K1624" s="11" t="s">
        <v>4827</v>
      </c>
      <c r="L1624" s="11">
        <v>2</v>
      </c>
    </row>
    <row r="1625" spans="1:12">
      <c r="A1625" s="11" t="s">
        <v>2801</v>
      </c>
      <c r="D1625" s="11" t="s">
        <v>206</v>
      </c>
      <c r="E1625" s="19" t="s">
        <v>3051</v>
      </c>
      <c r="F1625" s="10">
        <v>42036</v>
      </c>
      <c r="G1625" s="10">
        <v>44228</v>
      </c>
      <c r="H1625" s="11">
        <v>7</v>
      </c>
      <c r="I1625" s="20" t="s">
        <v>205</v>
      </c>
      <c r="J1625" s="11" t="s">
        <v>207</v>
      </c>
      <c r="K1625" s="11" t="s">
        <v>4827</v>
      </c>
      <c r="L1625" s="11">
        <v>2</v>
      </c>
    </row>
    <row r="1626" spans="1:12">
      <c r="A1626" s="11" t="s">
        <v>2802</v>
      </c>
      <c r="D1626" s="11" t="s">
        <v>206</v>
      </c>
      <c r="E1626" s="19" t="s">
        <v>3052</v>
      </c>
      <c r="F1626" s="10">
        <v>42036</v>
      </c>
      <c r="G1626" s="10">
        <v>44228</v>
      </c>
      <c r="H1626" s="11">
        <v>7</v>
      </c>
      <c r="I1626" s="20" t="s">
        <v>205</v>
      </c>
      <c r="J1626" s="11" t="s">
        <v>207</v>
      </c>
      <c r="K1626" s="11" t="s">
        <v>4827</v>
      </c>
      <c r="L1626" s="11">
        <v>2</v>
      </c>
    </row>
    <row r="1627" spans="1:12">
      <c r="A1627" s="11" t="s">
        <v>2803</v>
      </c>
      <c r="D1627" s="11" t="s">
        <v>206</v>
      </c>
      <c r="E1627" s="19" t="s">
        <v>3053</v>
      </c>
      <c r="F1627" s="10">
        <v>42036</v>
      </c>
      <c r="G1627" s="10">
        <v>44228</v>
      </c>
      <c r="H1627" s="11">
        <v>7</v>
      </c>
      <c r="I1627" s="20" t="s">
        <v>205</v>
      </c>
      <c r="J1627" s="11" t="s">
        <v>207</v>
      </c>
      <c r="K1627" s="11" t="s">
        <v>4827</v>
      </c>
      <c r="L1627" s="11">
        <v>2</v>
      </c>
    </row>
    <row r="1628" spans="1:12">
      <c r="A1628" s="11" t="s">
        <v>2804</v>
      </c>
      <c r="D1628" s="11" t="s">
        <v>206</v>
      </c>
      <c r="E1628" s="19" t="s">
        <v>3054</v>
      </c>
      <c r="F1628" s="10">
        <v>42036</v>
      </c>
      <c r="G1628" s="10">
        <v>44228</v>
      </c>
      <c r="H1628" s="11">
        <v>7</v>
      </c>
      <c r="I1628" s="20" t="s">
        <v>205</v>
      </c>
      <c r="J1628" s="11" t="s">
        <v>207</v>
      </c>
      <c r="K1628" s="11" t="s">
        <v>4827</v>
      </c>
      <c r="L1628" s="11">
        <v>2</v>
      </c>
    </row>
    <row r="1629" spans="1:12">
      <c r="A1629" s="11" t="s">
        <v>2805</v>
      </c>
      <c r="D1629" s="11" t="s">
        <v>206</v>
      </c>
      <c r="E1629" s="19" t="s">
        <v>3055</v>
      </c>
      <c r="F1629" s="10">
        <v>42036</v>
      </c>
      <c r="G1629" s="10">
        <v>44228</v>
      </c>
      <c r="H1629" s="11">
        <v>7</v>
      </c>
      <c r="I1629" s="20" t="s">
        <v>205</v>
      </c>
      <c r="J1629" s="11" t="s">
        <v>207</v>
      </c>
      <c r="K1629" s="11" t="s">
        <v>4827</v>
      </c>
      <c r="L1629" s="11">
        <v>2</v>
      </c>
    </row>
    <row r="1630" spans="1:12">
      <c r="A1630" s="11" t="s">
        <v>2806</v>
      </c>
      <c r="D1630" s="11" t="s">
        <v>206</v>
      </c>
      <c r="E1630" s="19" t="s">
        <v>3056</v>
      </c>
      <c r="F1630" s="10">
        <v>42036</v>
      </c>
      <c r="G1630" s="10">
        <v>44228</v>
      </c>
      <c r="H1630" s="11">
        <v>7</v>
      </c>
      <c r="I1630" s="20" t="s">
        <v>205</v>
      </c>
      <c r="J1630" s="11" t="s">
        <v>207</v>
      </c>
      <c r="K1630" s="11" t="s">
        <v>4827</v>
      </c>
      <c r="L1630" s="11">
        <v>2</v>
      </c>
    </row>
    <row r="1631" spans="1:12">
      <c r="A1631" s="11" t="s">
        <v>2807</v>
      </c>
      <c r="D1631" s="11" t="s">
        <v>206</v>
      </c>
      <c r="E1631" s="19" t="s">
        <v>3057</v>
      </c>
      <c r="F1631" s="10">
        <v>42036</v>
      </c>
      <c r="G1631" s="10">
        <v>44228</v>
      </c>
      <c r="H1631" s="11">
        <v>7</v>
      </c>
      <c r="I1631" s="20" t="s">
        <v>205</v>
      </c>
      <c r="J1631" s="11" t="s">
        <v>207</v>
      </c>
      <c r="K1631" s="11" t="s">
        <v>4827</v>
      </c>
      <c r="L1631" s="11">
        <v>2</v>
      </c>
    </row>
    <row r="1632" spans="1:12">
      <c r="A1632" s="11" t="s">
        <v>2808</v>
      </c>
      <c r="D1632" s="11" t="s">
        <v>206</v>
      </c>
      <c r="E1632" s="19" t="s">
        <v>3058</v>
      </c>
      <c r="F1632" s="10">
        <v>42036</v>
      </c>
      <c r="G1632" s="10">
        <v>44228</v>
      </c>
      <c r="H1632" s="11">
        <v>7</v>
      </c>
      <c r="I1632" s="20" t="s">
        <v>205</v>
      </c>
      <c r="J1632" s="11" t="s">
        <v>207</v>
      </c>
      <c r="K1632" s="11" t="s">
        <v>4827</v>
      </c>
      <c r="L1632" s="11">
        <v>2</v>
      </c>
    </row>
    <row r="1633" spans="1:12">
      <c r="A1633" s="11" t="s">
        <v>2809</v>
      </c>
      <c r="D1633" s="11" t="s">
        <v>206</v>
      </c>
      <c r="E1633" s="19" t="s">
        <v>3059</v>
      </c>
      <c r="F1633" s="10">
        <v>42036</v>
      </c>
      <c r="G1633" s="10">
        <v>44228</v>
      </c>
      <c r="H1633" s="11">
        <v>7</v>
      </c>
      <c r="I1633" s="20" t="s">
        <v>205</v>
      </c>
      <c r="J1633" s="11" t="s">
        <v>207</v>
      </c>
      <c r="K1633" s="11" t="s">
        <v>4827</v>
      </c>
      <c r="L1633" s="11">
        <v>2</v>
      </c>
    </row>
    <row r="1634" spans="1:12">
      <c r="A1634" s="11" t="s">
        <v>2810</v>
      </c>
      <c r="D1634" s="11" t="s">
        <v>206</v>
      </c>
      <c r="E1634" s="19" t="s">
        <v>3060</v>
      </c>
      <c r="F1634" s="10">
        <v>42036</v>
      </c>
      <c r="G1634" s="10">
        <v>44228</v>
      </c>
      <c r="H1634" s="11">
        <v>7</v>
      </c>
      <c r="I1634" s="20" t="s">
        <v>205</v>
      </c>
      <c r="J1634" s="11" t="s">
        <v>207</v>
      </c>
      <c r="K1634" s="11" t="s">
        <v>4827</v>
      </c>
      <c r="L1634" s="11">
        <v>2</v>
      </c>
    </row>
    <row r="1635" spans="1:12">
      <c r="A1635" s="11" t="s">
        <v>2811</v>
      </c>
      <c r="D1635" s="11" t="s">
        <v>206</v>
      </c>
      <c r="E1635" s="19" t="s">
        <v>3061</v>
      </c>
      <c r="F1635" s="10">
        <v>42036</v>
      </c>
      <c r="G1635" s="10">
        <v>44228</v>
      </c>
      <c r="H1635" s="11">
        <v>7</v>
      </c>
      <c r="I1635" s="20" t="s">
        <v>205</v>
      </c>
      <c r="J1635" s="11" t="s">
        <v>207</v>
      </c>
      <c r="K1635" s="11" t="s">
        <v>4827</v>
      </c>
      <c r="L1635" s="11">
        <v>2</v>
      </c>
    </row>
    <row r="1636" spans="1:12">
      <c r="A1636" s="11" t="s">
        <v>2812</v>
      </c>
      <c r="D1636" s="11" t="s">
        <v>206</v>
      </c>
      <c r="E1636" s="19" t="s">
        <v>3062</v>
      </c>
      <c r="F1636" s="10">
        <v>42036</v>
      </c>
      <c r="G1636" s="10">
        <v>44228</v>
      </c>
      <c r="H1636" s="11">
        <v>7</v>
      </c>
      <c r="I1636" s="20" t="s">
        <v>205</v>
      </c>
      <c r="J1636" s="11" t="s">
        <v>207</v>
      </c>
      <c r="K1636" s="11" t="s">
        <v>4827</v>
      </c>
      <c r="L1636" s="11">
        <v>2</v>
      </c>
    </row>
    <row r="1637" spans="1:12">
      <c r="A1637" s="11" t="s">
        <v>2813</v>
      </c>
      <c r="D1637" s="11" t="s">
        <v>206</v>
      </c>
      <c r="E1637" s="19" t="s">
        <v>3063</v>
      </c>
      <c r="F1637" s="10">
        <v>42036</v>
      </c>
      <c r="G1637" s="10">
        <v>44228</v>
      </c>
      <c r="H1637" s="11">
        <v>7</v>
      </c>
      <c r="I1637" s="20" t="s">
        <v>205</v>
      </c>
      <c r="J1637" s="11" t="s">
        <v>207</v>
      </c>
      <c r="K1637" s="11" t="s">
        <v>4827</v>
      </c>
      <c r="L1637" s="11">
        <v>2</v>
      </c>
    </row>
    <row r="1638" spans="1:12">
      <c r="A1638" s="11" t="s">
        <v>2814</v>
      </c>
      <c r="D1638" s="11" t="s">
        <v>206</v>
      </c>
      <c r="E1638" s="19" t="s">
        <v>3064</v>
      </c>
      <c r="F1638" s="10">
        <v>42036</v>
      </c>
      <c r="G1638" s="10">
        <v>44228</v>
      </c>
      <c r="H1638" s="11">
        <v>7</v>
      </c>
      <c r="I1638" s="20" t="s">
        <v>205</v>
      </c>
      <c r="J1638" s="11" t="s">
        <v>207</v>
      </c>
      <c r="K1638" s="11" t="s">
        <v>4827</v>
      </c>
      <c r="L1638" s="11">
        <v>2</v>
      </c>
    </row>
    <row r="1639" spans="1:12">
      <c r="A1639" s="11" t="s">
        <v>2815</v>
      </c>
      <c r="D1639" s="11" t="s">
        <v>206</v>
      </c>
      <c r="E1639" s="19" t="s">
        <v>3065</v>
      </c>
      <c r="F1639" s="10">
        <v>42036</v>
      </c>
      <c r="G1639" s="10">
        <v>44228</v>
      </c>
      <c r="H1639" s="11">
        <v>7</v>
      </c>
      <c r="I1639" s="20" t="s">
        <v>205</v>
      </c>
      <c r="J1639" s="11" t="s">
        <v>207</v>
      </c>
      <c r="K1639" s="11" t="s">
        <v>4827</v>
      </c>
      <c r="L1639" s="11">
        <v>2</v>
      </c>
    </row>
    <row r="1640" spans="1:12">
      <c r="A1640" s="11" t="s">
        <v>2816</v>
      </c>
      <c r="D1640" s="11" t="s">
        <v>206</v>
      </c>
      <c r="E1640" s="19" t="s">
        <v>3066</v>
      </c>
      <c r="F1640" s="10">
        <v>42036</v>
      </c>
      <c r="G1640" s="10">
        <v>44228</v>
      </c>
      <c r="H1640" s="11">
        <v>7</v>
      </c>
      <c r="I1640" s="20" t="s">
        <v>205</v>
      </c>
      <c r="J1640" s="11" t="s">
        <v>207</v>
      </c>
      <c r="K1640" s="11" t="s">
        <v>4827</v>
      </c>
      <c r="L1640" s="11">
        <v>2</v>
      </c>
    </row>
    <row r="1641" spans="1:12">
      <c r="A1641" s="11" t="s">
        <v>2817</v>
      </c>
      <c r="D1641" s="11" t="s">
        <v>206</v>
      </c>
      <c r="E1641" s="19" t="s">
        <v>3067</v>
      </c>
      <c r="F1641" s="10">
        <v>42036</v>
      </c>
      <c r="G1641" s="10">
        <v>44228</v>
      </c>
      <c r="H1641" s="11">
        <v>7</v>
      </c>
      <c r="I1641" s="20" t="s">
        <v>205</v>
      </c>
      <c r="J1641" s="11" t="s">
        <v>207</v>
      </c>
      <c r="K1641" s="11" t="s">
        <v>4827</v>
      </c>
      <c r="L1641" s="11">
        <v>2</v>
      </c>
    </row>
    <row r="1642" spans="1:12">
      <c r="A1642" s="11" t="s">
        <v>2818</v>
      </c>
      <c r="D1642" s="11" t="s">
        <v>206</v>
      </c>
      <c r="E1642" s="19" t="s">
        <v>3068</v>
      </c>
      <c r="F1642" s="10">
        <v>42036</v>
      </c>
      <c r="G1642" s="10">
        <v>44228</v>
      </c>
      <c r="H1642" s="11">
        <v>7</v>
      </c>
      <c r="I1642" s="20" t="s">
        <v>205</v>
      </c>
      <c r="J1642" s="11" t="s">
        <v>207</v>
      </c>
      <c r="K1642" s="11" t="s">
        <v>4827</v>
      </c>
      <c r="L1642" s="11">
        <v>2</v>
      </c>
    </row>
    <row r="1643" spans="1:12">
      <c r="A1643" s="11" t="s">
        <v>2819</v>
      </c>
      <c r="D1643" s="11" t="s">
        <v>206</v>
      </c>
      <c r="E1643" s="19" t="s">
        <v>3069</v>
      </c>
      <c r="F1643" s="10">
        <v>42036</v>
      </c>
      <c r="G1643" s="10">
        <v>44228</v>
      </c>
      <c r="H1643" s="11">
        <v>7</v>
      </c>
      <c r="I1643" s="20" t="s">
        <v>205</v>
      </c>
      <c r="J1643" s="11" t="s">
        <v>207</v>
      </c>
      <c r="K1643" s="11" t="s">
        <v>4827</v>
      </c>
      <c r="L1643" s="11">
        <v>2</v>
      </c>
    </row>
    <row r="1644" spans="1:12">
      <c r="A1644" s="11" t="s">
        <v>2820</v>
      </c>
      <c r="D1644" s="11" t="s">
        <v>206</v>
      </c>
      <c r="E1644" s="19" t="s">
        <v>3070</v>
      </c>
      <c r="F1644" s="10">
        <v>42036</v>
      </c>
      <c r="G1644" s="10">
        <v>44228</v>
      </c>
      <c r="H1644" s="11">
        <v>7</v>
      </c>
      <c r="I1644" s="20" t="s">
        <v>205</v>
      </c>
      <c r="J1644" s="11" t="s">
        <v>207</v>
      </c>
      <c r="K1644" s="11" t="s">
        <v>4827</v>
      </c>
      <c r="L1644" s="11">
        <v>2</v>
      </c>
    </row>
    <row r="1645" spans="1:12">
      <c r="A1645" s="11" t="s">
        <v>2821</v>
      </c>
      <c r="D1645" s="11" t="s">
        <v>206</v>
      </c>
      <c r="E1645" s="19" t="s">
        <v>3071</v>
      </c>
      <c r="F1645" s="10">
        <v>42036</v>
      </c>
      <c r="G1645" s="10">
        <v>44228</v>
      </c>
      <c r="H1645" s="11">
        <v>7</v>
      </c>
      <c r="I1645" s="20" t="s">
        <v>205</v>
      </c>
      <c r="J1645" s="11" t="s">
        <v>207</v>
      </c>
      <c r="K1645" s="11" t="s">
        <v>4827</v>
      </c>
      <c r="L1645" s="11">
        <v>2</v>
      </c>
    </row>
    <row r="1646" spans="1:12">
      <c r="A1646" s="11" t="s">
        <v>2822</v>
      </c>
      <c r="D1646" s="11" t="s">
        <v>206</v>
      </c>
      <c r="E1646" s="19" t="s">
        <v>3072</v>
      </c>
      <c r="F1646" s="10">
        <v>42036</v>
      </c>
      <c r="G1646" s="10">
        <v>44228</v>
      </c>
      <c r="H1646" s="11">
        <v>7</v>
      </c>
      <c r="I1646" s="20" t="s">
        <v>205</v>
      </c>
      <c r="J1646" s="11" t="s">
        <v>207</v>
      </c>
      <c r="K1646" s="11" t="s">
        <v>4827</v>
      </c>
      <c r="L1646" s="11">
        <v>2</v>
      </c>
    </row>
    <row r="1647" spans="1:12">
      <c r="A1647" s="11" t="s">
        <v>2823</v>
      </c>
      <c r="D1647" s="11" t="s">
        <v>206</v>
      </c>
      <c r="E1647" s="19" t="s">
        <v>3073</v>
      </c>
      <c r="F1647" s="10">
        <v>42036</v>
      </c>
      <c r="G1647" s="10">
        <v>44228</v>
      </c>
      <c r="H1647" s="11">
        <v>7</v>
      </c>
      <c r="I1647" s="20" t="s">
        <v>205</v>
      </c>
      <c r="J1647" s="11" t="s">
        <v>207</v>
      </c>
      <c r="K1647" s="11" t="s">
        <v>4827</v>
      </c>
      <c r="L1647" s="11">
        <v>2</v>
      </c>
    </row>
    <row r="1648" spans="1:12">
      <c r="A1648" s="11" t="s">
        <v>2824</v>
      </c>
      <c r="D1648" s="11" t="s">
        <v>206</v>
      </c>
      <c r="E1648" s="19" t="s">
        <v>3074</v>
      </c>
      <c r="F1648" s="10">
        <v>42036</v>
      </c>
      <c r="G1648" s="10">
        <v>44228</v>
      </c>
      <c r="H1648" s="11">
        <v>7</v>
      </c>
      <c r="I1648" s="20" t="s">
        <v>205</v>
      </c>
      <c r="J1648" s="11" t="s">
        <v>207</v>
      </c>
      <c r="K1648" s="11" t="s">
        <v>4827</v>
      </c>
      <c r="L1648" s="11">
        <v>2</v>
      </c>
    </row>
    <row r="1649" spans="1:12">
      <c r="A1649" s="11" t="s">
        <v>2825</v>
      </c>
      <c r="D1649" s="11" t="s">
        <v>206</v>
      </c>
      <c r="E1649" s="19" t="s">
        <v>3075</v>
      </c>
      <c r="F1649" s="10">
        <v>42036</v>
      </c>
      <c r="G1649" s="10">
        <v>44228</v>
      </c>
      <c r="H1649" s="11">
        <v>7</v>
      </c>
      <c r="I1649" s="20" t="s">
        <v>205</v>
      </c>
      <c r="J1649" s="11" t="s">
        <v>207</v>
      </c>
      <c r="K1649" s="11" t="s">
        <v>4827</v>
      </c>
      <c r="L1649" s="11">
        <v>2</v>
      </c>
    </row>
    <row r="1650" spans="1:12">
      <c r="A1650" s="11" t="s">
        <v>2826</v>
      </c>
      <c r="D1650" s="11" t="s">
        <v>206</v>
      </c>
      <c r="E1650" s="19" t="s">
        <v>3076</v>
      </c>
      <c r="F1650" s="10">
        <v>42036</v>
      </c>
      <c r="G1650" s="10">
        <v>44228</v>
      </c>
      <c r="H1650" s="11">
        <v>7</v>
      </c>
      <c r="I1650" s="20" t="s">
        <v>205</v>
      </c>
      <c r="J1650" s="11" t="s">
        <v>207</v>
      </c>
      <c r="K1650" s="11" t="s">
        <v>4827</v>
      </c>
      <c r="L1650" s="11">
        <v>2</v>
      </c>
    </row>
    <row r="1651" spans="1:12">
      <c r="A1651" s="11" t="s">
        <v>2827</v>
      </c>
      <c r="D1651" s="11" t="s">
        <v>206</v>
      </c>
      <c r="E1651" s="19" t="s">
        <v>3077</v>
      </c>
      <c r="F1651" s="10">
        <v>42036</v>
      </c>
      <c r="G1651" s="10">
        <v>44228</v>
      </c>
      <c r="H1651" s="11">
        <v>7</v>
      </c>
      <c r="I1651" s="20" t="s">
        <v>205</v>
      </c>
      <c r="J1651" s="11" t="s">
        <v>207</v>
      </c>
      <c r="K1651" s="11" t="s">
        <v>4827</v>
      </c>
      <c r="L1651" s="11">
        <v>2</v>
      </c>
    </row>
    <row r="1652" spans="1:12">
      <c r="A1652" s="11" t="s">
        <v>2828</v>
      </c>
      <c r="D1652" s="11" t="s">
        <v>206</v>
      </c>
      <c r="E1652" s="19" t="s">
        <v>3078</v>
      </c>
      <c r="F1652" s="10">
        <v>42036</v>
      </c>
      <c r="G1652" s="10">
        <v>44228</v>
      </c>
      <c r="H1652" s="11">
        <v>7</v>
      </c>
      <c r="I1652" s="20" t="s">
        <v>205</v>
      </c>
      <c r="J1652" s="11" t="s">
        <v>207</v>
      </c>
      <c r="K1652" s="11" t="s">
        <v>4827</v>
      </c>
      <c r="L1652" s="11">
        <v>2</v>
      </c>
    </row>
    <row r="1653" spans="1:12">
      <c r="A1653" s="11" t="s">
        <v>2829</v>
      </c>
      <c r="D1653" s="11" t="s">
        <v>206</v>
      </c>
      <c r="E1653" s="19" t="s">
        <v>3079</v>
      </c>
      <c r="F1653" s="10">
        <v>42036</v>
      </c>
      <c r="G1653" s="10">
        <v>44228</v>
      </c>
      <c r="H1653" s="11">
        <v>7</v>
      </c>
      <c r="I1653" s="20" t="s">
        <v>205</v>
      </c>
      <c r="J1653" s="11" t="s">
        <v>207</v>
      </c>
      <c r="K1653" s="11" t="s">
        <v>4827</v>
      </c>
      <c r="L1653" s="11">
        <v>2</v>
      </c>
    </row>
    <row r="1654" spans="1:12">
      <c r="A1654" s="11" t="s">
        <v>2830</v>
      </c>
      <c r="D1654" s="11" t="s">
        <v>206</v>
      </c>
      <c r="E1654" s="19" t="s">
        <v>3080</v>
      </c>
      <c r="F1654" s="10">
        <v>42036</v>
      </c>
      <c r="G1654" s="10">
        <v>44228</v>
      </c>
      <c r="H1654" s="11">
        <v>7</v>
      </c>
      <c r="I1654" s="20" t="s">
        <v>205</v>
      </c>
      <c r="J1654" s="11" t="s">
        <v>207</v>
      </c>
      <c r="K1654" s="11" t="s">
        <v>4827</v>
      </c>
      <c r="L1654" s="11">
        <v>2</v>
      </c>
    </row>
    <row r="1655" spans="1:12">
      <c r="A1655" s="11" t="s">
        <v>2831</v>
      </c>
      <c r="D1655" s="11" t="s">
        <v>206</v>
      </c>
      <c r="E1655" s="19" t="s">
        <v>3081</v>
      </c>
      <c r="F1655" s="10">
        <v>42036</v>
      </c>
      <c r="G1655" s="10">
        <v>44228</v>
      </c>
      <c r="H1655" s="11">
        <v>7</v>
      </c>
      <c r="I1655" s="20" t="s">
        <v>205</v>
      </c>
      <c r="J1655" s="11" t="s">
        <v>207</v>
      </c>
      <c r="K1655" s="11" t="s">
        <v>4827</v>
      </c>
      <c r="L1655" s="11">
        <v>2</v>
      </c>
    </row>
    <row r="1656" spans="1:12">
      <c r="A1656" s="11" t="s">
        <v>2832</v>
      </c>
      <c r="D1656" s="11" t="s">
        <v>206</v>
      </c>
      <c r="E1656" s="19" t="s">
        <v>3082</v>
      </c>
      <c r="F1656" s="10">
        <v>42036</v>
      </c>
      <c r="G1656" s="10">
        <v>44228</v>
      </c>
      <c r="H1656" s="11">
        <v>7</v>
      </c>
      <c r="I1656" s="20" t="s">
        <v>205</v>
      </c>
      <c r="J1656" s="11" t="s">
        <v>207</v>
      </c>
      <c r="K1656" s="11" t="s">
        <v>4827</v>
      </c>
      <c r="L1656" s="11">
        <v>2</v>
      </c>
    </row>
    <row r="1657" spans="1:12">
      <c r="A1657" s="11" t="s">
        <v>2833</v>
      </c>
      <c r="D1657" s="11" t="s">
        <v>206</v>
      </c>
      <c r="E1657" s="19" t="s">
        <v>3083</v>
      </c>
      <c r="F1657" s="10">
        <v>42036</v>
      </c>
      <c r="G1657" s="10">
        <v>44228</v>
      </c>
      <c r="H1657" s="11">
        <v>7</v>
      </c>
      <c r="I1657" s="20" t="s">
        <v>205</v>
      </c>
      <c r="J1657" s="11" t="s">
        <v>207</v>
      </c>
      <c r="K1657" s="11" t="s">
        <v>4827</v>
      </c>
      <c r="L1657" s="11">
        <v>2</v>
      </c>
    </row>
    <row r="1658" spans="1:12">
      <c r="A1658" s="11" t="s">
        <v>2834</v>
      </c>
      <c r="D1658" s="11" t="s">
        <v>206</v>
      </c>
      <c r="E1658" s="19" t="s">
        <v>3084</v>
      </c>
      <c r="F1658" s="10">
        <v>42036</v>
      </c>
      <c r="G1658" s="10">
        <v>44228</v>
      </c>
      <c r="H1658" s="11">
        <v>7</v>
      </c>
      <c r="I1658" s="20" t="s">
        <v>205</v>
      </c>
      <c r="J1658" s="11" t="s">
        <v>207</v>
      </c>
      <c r="K1658" s="11" t="s">
        <v>4827</v>
      </c>
      <c r="L1658" s="11">
        <v>2</v>
      </c>
    </row>
    <row r="1659" spans="1:12">
      <c r="A1659" s="11" t="s">
        <v>2835</v>
      </c>
      <c r="D1659" s="11" t="s">
        <v>206</v>
      </c>
      <c r="E1659" s="19" t="s">
        <v>3085</v>
      </c>
      <c r="F1659" s="10">
        <v>42036</v>
      </c>
      <c r="G1659" s="10">
        <v>44228</v>
      </c>
      <c r="H1659" s="11">
        <v>7</v>
      </c>
      <c r="I1659" s="20" t="s">
        <v>205</v>
      </c>
      <c r="J1659" s="11" t="s">
        <v>207</v>
      </c>
      <c r="K1659" s="11" t="s">
        <v>4827</v>
      </c>
      <c r="L1659" s="11">
        <v>2</v>
      </c>
    </row>
    <row r="1660" spans="1:12">
      <c r="A1660" s="11" t="s">
        <v>2836</v>
      </c>
      <c r="D1660" s="11" t="s">
        <v>206</v>
      </c>
      <c r="E1660" s="19" t="s">
        <v>3086</v>
      </c>
      <c r="F1660" s="10">
        <v>42036</v>
      </c>
      <c r="G1660" s="10">
        <v>44228</v>
      </c>
      <c r="H1660" s="11">
        <v>7</v>
      </c>
      <c r="I1660" s="20" t="s">
        <v>205</v>
      </c>
      <c r="J1660" s="11" t="s">
        <v>207</v>
      </c>
      <c r="K1660" s="11" t="s">
        <v>4827</v>
      </c>
      <c r="L1660" s="11">
        <v>2</v>
      </c>
    </row>
    <row r="1661" spans="1:12">
      <c r="A1661" s="11" t="s">
        <v>2837</v>
      </c>
      <c r="D1661" s="11" t="s">
        <v>206</v>
      </c>
      <c r="E1661" s="19" t="s">
        <v>3087</v>
      </c>
      <c r="F1661" s="10">
        <v>42036</v>
      </c>
      <c r="G1661" s="10">
        <v>44228</v>
      </c>
      <c r="H1661" s="11">
        <v>7</v>
      </c>
      <c r="I1661" s="20" t="s">
        <v>205</v>
      </c>
      <c r="J1661" s="11" t="s">
        <v>207</v>
      </c>
      <c r="K1661" s="11" t="s">
        <v>4827</v>
      </c>
      <c r="L1661" s="11">
        <v>2</v>
      </c>
    </row>
    <row r="1662" spans="1:12">
      <c r="A1662" s="11" t="s">
        <v>2838</v>
      </c>
      <c r="D1662" s="11" t="s">
        <v>206</v>
      </c>
      <c r="E1662" s="19" t="s">
        <v>3088</v>
      </c>
      <c r="F1662" s="10">
        <v>42036</v>
      </c>
      <c r="G1662" s="10">
        <v>44228</v>
      </c>
      <c r="H1662" s="11">
        <v>7</v>
      </c>
      <c r="I1662" s="20" t="s">
        <v>205</v>
      </c>
      <c r="J1662" s="11" t="s">
        <v>207</v>
      </c>
      <c r="K1662" s="11" t="s">
        <v>4827</v>
      </c>
      <c r="L1662" s="11">
        <v>2</v>
      </c>
    </row>
    <row r="1663" spans="1:12">
      <c r="A1663" s="11" t="s">
        <v>2839</v>
      </c>
      <c r="D1663" s="11" t="s">
        <v>206</v>
      </c>
      <c r="E1663" s="19" t="s">
        <v>3089</v>
      </c>
      <c r="F1663" s="10">
        <v>42036</v>
      </c>
      <c r="G1663" s="10">
        <v>44228</v>
      </c>
      <c r="H1663" s="11">
        <v>7</v>
      </c>
      <c r="I1663" s="20" t="s">
        <v>205</v>
      </c>
      <c r="J1663" s="11" t="s">
        <v>207</v>
      </c>
      <c r="K1663" s="11" t="s">
        <v>4827</v>
      </c>
      <c r="L1663" s="11">
        <v>2</v>
      </c>
    </row>
    <row r="1664" spans="1:12">
      <c r="A1664" s="11" t="s">
        <v>2840</v>
      </c>
      <c r="D1664" s="11" t="s">
        <v>206</v>
      </c>
      <c r="E1664" s="19" t="s">
        <v>3090</v>
      </c>
      <c r="F1664" s="10">
        <v>42036</v>
      </c>
      <c r="G1664" s="10">
        <v>44228</v>
      </c>
      <c r="H1664" s="11">
        <v>7</v>
      </c>
      <c r="I1664" s="20" t="s">
        <v>205</v>
      </c>
      <c r="J1664" s="11" t="s">
        <v>207</v>
      </c>
      <c r="K1664" s="11" t="s">
        <v>4827</v>
      </c>
      <c r="L1664" s="11">
        <v>2</v>
      </c>
    </row>
    <row r="1665" spans="1:12">
      <c r="A1665" s="11" t="s">
        <v>2841</v>
      </c>
      <c r="D1665" s="11" t="s">
        <v>206</v>
      </c>
      <c r="E1665" s="19" t="s">
        <v>3091</v>
      </c>
      <c r="F1665" s="10">
        <v>42036</v>
      </c>
      <c r="G1665" s="10">
        <v>44228</v>
      </c>
      <c r="H1665" s="11">
        <v>7</v>
      </c>
      <c r="I1665" s="20" t="s">
        <v>205</v>
      </c>
      <c r="J1665" s="11" t="s">
        <v>207</v>
      </c>
      <c r="K1665" s="11" t="s">
        <v>4827</v>
      </c>
      <c r="L1665" s="11">
        <v>2</v>
      </c>
    </row>
    <row r="1666" spans="1:12">
      <c r="A1666" s="11" t="s">
        <v>2842</v>
      </c>
      <c r="D1666" s="11" t="s">
        <v>206</v>
      </c>
      <c r="E1666" s="19" t="s">
        <v>3092</v>
      </c>
      <c r="F1666" s="10">
        <v>42036</v>
      </c>
      <c r="G1666" s="10">
        <v>44228</v>
      </c>
      <c r="H1666" s="11">
        <v>7</v>
      </c>
      <c r="I1666" s="20" t="s">
        <v>205</v>
      </c>
      <c r="J1666" s="11" t="s">
        <v>207</v>
      </c>
      <c r="K1666" s="11" t="s">
        <v>4827</v>
      </c>
      <c r="L1666" s="11">
        <v>2</v>
      </c>
    </row>
    <row r="1667" spans="1:12">
      <c r="A1667" s="11" t="s">
        <v>2843</v>
      </c>
      <c r="D1667" s="11" t="s">
        <v>206</v>
      </c>
      <c r="E1667" s="19" t="s">
        <v>3093</v>
      </c>
      <c r="F1667" s="10">
        <v>42036</v>
      </c>
      <c r="G1667" s="10">
        <v>44228</v>
      </c>
      <c r="H1667" s="11">
        <v>7</v>
      </c>
      <c r="I1667" s="20" t="s">
        <v>205</v>
      </c>
      <c r="J1667" s="11" t="s">
        <v>207</v>
      </c>
      <c r="K1667" s="11" t="s">
        <v>4827</v>
      </c>
      <c r="L1667" s="11">
        <v>2</v>
      </c>
    </row>
    <row r="1668" spans="1:12">
      <c r="A1668" s="11" t="s">
        <v>2844</v>
      </c>
      <c r="D1668" s="11" t="s">
        <v>206</v>
      </c>
      <c r="E1668" s="19" t="s">
        <v>3094</v>
      </c>
      <c r="F1668" s="10">
        <v>42036</v>
      </c>
      <c r="G1668" s="10">
        <v>44228</v>
      </c>
      <c r="H1668" s="11">
        <v>7</v>
      </c>
      <c r="I1668" s="20" t="s">
        <v>205</v>
      </c>
      <c r="J1668" s="11" t="s">
        <v>207</v>
      </c>
      <c r="K1668" s="11" t="s">
        <v>4827</v>
      </c>
      <c r="L1668" s="11">
        <v>2</v>
      </c>
    </row>
    <row r="1669" spans="1:12">
      <c r="A1669" s="11" t="s">
        <v>2845</v>
      </c>
      <c r="D1669" s="11" t="s">
        <v>206</v>
      </c>
      <c r="E1669" s="19" t="s">
        <v>3095</v>
      </c>
      <c r="F1669" s="10">
        <v>42036</v>
      </c>
      <c r="G1669" s="10">
        <v>44228</v>
      </c>
      <c r="H1669" s="11">
        <v>7</v>
      </c>
      <c r="I1669" s="20" t="s">
        <v>205</v>
      </c>
      <c r="J1669" s="11" t="s">
        <v>207</v>
      </c>
      <c r="K1669" s="11" t="s">
        <v>4827</v>
      </c>
      <c r="L1669" s="11">
        <v>2</v>
      </c>
    </row>
    <row r="1670" spans="1:12">
      <c r="A1670" s="11" t="s">
        <v>2846</v>
      </c>
      <c r="D1670" s="11" t="s">
        <v>206</v>
      </c>
      <c r="E1670" s="19" t="s">
        <v>3096</v>
      </c>
      <c r="F1670" s="10">
        <v>42036</v>
      </c>
      <c r="G1670" s="10">
        <v>44228</v>
      </c>
      <c r="H1670" s="11">
        <v>7</v>
      </c>
      <c r="I1670" s="20" t="s">
        <v>205</v>
      </c>
      <c r="J1670" s="11" t="s">
        <v>207</v>
      </c>
      <c r="K1670" s="11" t="s">
        <v>4827</v>
      </c>
      <c r="L1670" s="11">
        <v>2</v>
      </c>
    </row>
    <row r="1671" spans="1:12">
      <c r="A1671" s="11" t="s">
        <v>2847</v>
      </c>
      <c r="D1671" s="11" t="s">
        <v>206</v>
      </c>
      <c r="E1671" s="19" t="s">
        <v>3097</v>
      </c>
      <c r="F1671" s="10">
        <v>42036</v>
      </c>
      <c r="G1671" s="10">
        <v>44228</v>
      </c>
      <c r="H1671" s="11">
        <v>7</v>
      </c>
      <c r="I1671" s="20" t="s">
        <v>205</v>
      </c>
      <c r="J1671" s="11" t="s">
        <v>207</v>
      </c>
      <c r="K1671" s="11" t="s">
        <v>4827</v>
      </c>
      <c r="L1671" s="11">
        <v>2</v>
      </c>
    </row>
    <row r="1672" spans="1:12">
      <c r="A1672" s="11" t="s">
        <v>2848</v>
      </c>
      <c r="D1672" s="11" t="s">
        <v>206</v>
      </c>
      <c r="E1672" s="19" t="s">
        <v>3098</v>
      </c>
      <c r="F1672" s="10">
        <v>42036</v>
      </c>
      <c r="G1672" s="10">
        <v>44228</v>
      </c>
      <c r="H1672" s="11">
        <v>7</v>
      </c>
      <c r="I1672" s="20" t="s">
        <v>205</v>
      </c>
      <c r="J1672" s="11" t="s">
        <v>207</v>
      </c>
      <c r="K1672" s="11" t="s">
        <v>4827</v>
      </c>
      <c r="L1672" s="11">
        <v>2</v>
      </c>
    </row>
    <row r="1673" spans="1:12">
      <c r="A1673" s="11" t="s">
        <v>2849</v>
      </c>
      <c r="D1673" s="11" t="s">
        <v>206</v>
      </c>
      <c r="E1673" s="19" t="s">
        <v>3099</v>
      </c>
      <c r="F1673" s="10">
        <v>42036</v>
      </c>
      <c r="G1673" s="10">
        <v>44228</v>
      </c>
      <c r="H1673" s="11">
        <v>7</v>
      </c>
      <c r="I1673" s="20" t="s">
        <v>205</v>
      </c>
      <c r="J1673" s="11" t="s">
        <v>207</v>
      </c>
      <c r="K1673" s="11" t="s">
        <v>4827</v>
      </c>
      <c r="L1673" s="11">
        <v>2</v>
      </c>
    </row>
    <row r="1674" spans="1:12">
      <c r="A1674" s="11" t="s">
        <v>2850</v>
      </c>
      <c r="D1674" s="11" t="s">
        <v>206</v>
      </c>
      <c r="E1674" s="19" t="s">
        <v>3100</v>
      </c>
      <c r="F1674" s="10">
        <v>42036</v>
      </c>
      <c r="G1674" s="10">
        <v>44228</v>
      </c>
      <c r="H1674" s="11">
        <v>7</v>
      </c>
      <c r="I1674" s="20" t="s">
        <v>205</v>
      </c>
      <c r="J1674" s="11" t="s">
        <v>207</v>
      </c>
      <c r="K1674" s="11" t="s">
        <v>4827</v>
      </c>
      <c r="L1674" s="11">
        <v>2</v>
      </c>
    </row>
    <row r="1675" spans="1:12">
      <c r="A1675" s="11" t="s">
        <v>2851</v>
      </c>
      <c r="D1675" s="11" t="s">
        <v>206</v>
      </c>
      <c r="E1675" s="19" t="s">
        <v>3101</v>
      </c>
      <c r="F1675" s="10">
        <v>42036</v>
      </c>
      <c r="G1675" s="10">
        <v>44228</v>
      </c>
      <c r="H1675" s="11">
        <v>7</v>
      </c>
      <c r="I1675" s="20" t="s">
        <v>205</v>
      </c>
      <c r="J1675" s="11" t="s">
        <v>207</v>
      </c>
      <c r="K1675" s="11" t="s">
        <v>4827</v>
      </c>
      <c r="L1675" s="11">
        <v>2</v>
      </c>
    </row>
    <row r="1676" spans="1:12">
      <c r="A1676" s="11" t="s">
        <v>2852</v>
      </c>
      <c r="D1676" s="11" t="s">
        <v>206</v>
      </c>
      <c r="E1676" s="19" t="s">
        <v>3102</v>
      </c>
      <c r="F1676" s="10">
        <v>42036</v>
      </c>
      <c r="G1676" s="10">
        <v>44228</v>
      </c>
      <c r="H1676" s="11">
        <v>7</v>
      </c>
      <c r="I1676" s="20" t="s">
        <v>205</v>
      </c>
      <c r="J1676" s="11" t="s">
        <v>207</v>
      </c>
      <c r="K1676" s="11" t="s">
        <v>4827</v>
      </c>
      <c r="L1676" s="11">
        <v>2</v>
      </c>
    </row>
    <row r="1677" spans="1:12">
      <c r="A1677" s="11" t="s">
        <v>2853</v>
      </c>
      <c r="D1677" s="11" t="s">
        <v>206</v>
      </c>
      <c r="E1677" s="19" t="s">
        <v>3103</v>
      </c>
      <c r="F1677" s="10">
        <v>42036</v>
      </c>
      <c r="G1677" s="10">
        <v>44228</v>
      </c>
      <c r="H1677" s="11">
        <v>7</v>
      </c>
      <c r="I1677" s="20" t="s">
        <v>205</v>
      </c>
      <c r="J1677" s="11" t="s">
        <v>207</v>
      </c>
      <c r="K1677" s="11" t="s">
        <v>4827</v>
      </c>
      <c r="L1677" s="11">
        <v>2</v>
      </c>
    </row>
    <row r="1678" spans="1:12">
      <c r="A1678" s="11" t="s">
        <v>2854</v>
      </c>
      <c r="D1678" s="11" t="s">
        <v>206</v>
      </c>
      <c r="E1678" s="19" t="s">
        <v>3104</v>
      </c>
      <c r="F1678" s="10">
        <v>42036</v>
      </c>
      <c r="G1678" s="10">
        <v>44228</v>
      </c>
      <c r="H1678" s="11">
        <v>7</v>
      </c>
      <c r="I1678" s="20" t="s">
        <v>205</v>
      </c>
      <c r="J1678" s="11" t="s">
        <v>207</v>
      </c>
      <c r="K1678" s="11" t="s">
        <v>4827</v>
      </c>
      <c r="L1678" s="11">
        <v>2</v>
      </c>
    </row>
    <row r="1679" spans="1:12">
      <c r="A1679" s="11" t="s">
        <v>2855</v>
      </c>
      <c r="D1679" s="11" t="s">
        <v>206</v>
      </c>
      <c r="E1679" s="19" t="s">
        <v>3105</v>
      </c>
      <c r="F1679" s="10">
        <v>42036</v>
      </c>
      <c r="G1679" s="10">
        <v>44228</v>
      </c>
      <c r="H1679" s="11">
        <v>7</v>
      </c>
      <c r="I1679" s="20" t="s">
        <v>205</v>
      </c>
      <c r="J1679" s="11" t="s">
        <v>207</v>
      </c>
      <c r="K1679" s="11" t="s">
        <v>4827</v>
      </c>
      <c r="L1679" s="11">
        <v>2</v>
      </c>
    </row>
    <row r="1680" spans="1:12">
      <c r="A1680" s="11" t="s">
        <v>2856</v>
      </c>
      <c r="D1680" s="11" t="s">
        <v>206</v>
      </c>
      <c r="E1680" s="19" t="s">
        <v>3106</v>
      </c>
      <c r="F1680" s="10">
        <v>42036</v>
      </c>
      <c r="G1680" s="10">
        <v>44228</v>
      </c>
      <c r="H1680" s="11">
        <v>7</v>
      </c>
      <c r="I1680" s="20" t="s">
        <v>205</v>
      </c>
      <c r="J1680" s="11" t="s">
        <v>207</v>
      </c>
      <c r="K1680" s="11" t="s">
        <v>4827</v>
      </c>
      <c r="L1680" s="11">
        <v>2</v>
      </c>
    </row>
    <row r="1681" spans="1:12">
      <c r="A1681" s="11" t="s">
        <v>2857</v>
      </c>
      <c r="D1681" s="11" t="s">
        <v>206</v>
      </c>
      <c r="E1681" s="19" t="s">
        <v>3107</v>
      </c>
      <c r="F1681" s="10">
        <v>42036</v>
      </c>
      <c r="G1681" s="10">
        <v>44228</v>
      </c>
      <c r="H1681" s="11">
        <v>7</v>
      </c>
      <c r="I1681" s="20" t="s">
        <v>205</v>
      </c>
      <c r="J1681" s="11" t="s">
        <v>207</v>
      </c>
      <c r="K1681" s="11" t="s">
        <v>4827</v>
      </c>
      <c r="L1681" s="11">
        <v>2</v>
      </c>
    </row>
    <row r="1682" spans="1:12">
      <c r="A1682" s="11" t="s">
        <v>2858</v>
      </c>
      <c r="D1682" s="11" t="s">
        <v>206</v>
      </c>
      <c r="E1682" s="19" t="s">
        <v>3108</v>
      </c>
      <c r="F1682" s="10">
        <v>42036</v>
      </c>
      <c r="G1682" s="10">
        <v>44228</v>
      </c>
      <c r="H1682" s="11">
        <v>7</v>
      </c>
      <c r="I1682" s="20" t="s">
        <v>205</v>
      </c>
      <c r="J1682" s="11" t="s">
        <v>207</v>
      </c>
      <c r="K1682" s="11" t="s">
        <v>4827</v>
      </c>
      <c r="L1682" s="11">
        <v>2</v>
      </c>
    </row>
    <row r="1683" spans="1:12">
      <c r="A1683" s="11" t="s">
        <v>2859</v>
      </c>
      <c r="D1683" s="11" t="s">
        <v>206</v>
      </c>
      <c r="E1683" s="19" t="s">
        <v>3109</v>
      </c>
      <c r="F1683" s="10">
        <v>42036</v>
      </c>
      <c r="G1683" s="10">
        <v>44228</v>
      </c>
      <c r="H1683" s="11">
        <v>7</v>
      </c>
      <c r="I1683" s="20" t="s">
        <v>205</v>
      </c>
      <c r="J1683" s="11" t="s">
        <v>207</v>
      </c>
      <c r="K1683" s="11" t="s">
        <v>4827</v>
      </c>
      <c r="L1683" s="11">
        <v>2</v>
      </c>
    </row>
    <row r="1684" spans="1:12">
      <c r="A1684" s="11" t="s">
        <v>2860</v>
      </c>
      <c r="D1684" s="11" t="s">
        <v>206</v>
      </c>
      <c r="E1684" s="19" t="s">
        <v>3110</v>
      </c>
      <c r="F1684" s="10">
        <v>42036</v>
      </c>
      <c r="G1684" s="10">
        <v>44228</v>
      </c>
      <c r="H1684" s="11">
        <v>7</v>
      </c>
      <c r="I1684" s="20" t="s">
        <v>205</v>
      </c>
      <c r="J1684" s="11" t="s">
        <v>207</v>
      </c>
      <c r="K1684" s="11" t="s">
        <v>4827</v>
      </c>
      <c r="L1684" s="11">
        <v>2</v>
      </c>
    </row>
    <row r="1685" spans="1:12">
      <c r="A1685" s="11" t="s">
        <v>2861</v>
      </c>
      <c r="D1685" s="11" t="s">
        <v>206</v>
      </c>
      <c r="E1685" s="19" t="s">
        <v>3111</v>
      </c>
      <c r="F1685" s="10">
        <v>42036</v>
      </c>
      <c r="G1685" s="10">
        <v>44228</v>
      </c>
      <c r="H1685" s="11">
        <v>7</v>
      </c>
      <c r="I1685" s="20" t="s">
        <v>205</v>
      </c>
      <c r="J1685" s="11" t="s">
        <v>207</v>
      </c>
      <c r="K1685" s="11" t="s">
        <v>4827</v>
      </c>
      <c r="L1685" s="11">
        <v>2</v>
      </c>
    </row>
    <row r="1686" spans="1:12">
      <c r="A1686" s="11" t="s">
        <v>2862</v>
      </c>
      <c r="D1686" s="11" t="s">
        <v>206</v>
      </c>
      <c r="E1686" s="19" t="s">
        <v>3112</v>
      </c>
      <c r="F1686" s="10">
        <v>42036</v>
      </c>
      <c r="G1686" s="10">
        <v>44228</v>
      </c>
      <c r="H1686" s="11">
        <v>7</v>
      </c>
      <c r="I1686" s="20" t="s">
        <v>205</v>
      </c>
      <c r="J1686" s="11" t="s">
        <v>207</v>
      </c>
      <c r="K1686" s="11" t="s">
        <v>4827</v>
      </c>
      <c r="L1686" s="11">
        <v>2</v>
      </c>
    </row>
    <row r="1687" spans="1:12">
      <c r="A1687" s="11" t="s">
        <v>2863</v>
      </c>
      <c r="D1687" s="11" t="s">
        <v>206</v>
      </c>
      <c r="E1687" s="19" t="s">
        <v>3113</v>
      </c>
      <c r="F1687" s="10">
        <v>42036</v>
      </c>
      <c r="G1687" s="10">
        <v>44228</v>
      </c>
      <c r="H1687" s="11">
        <v>7</v>
      </c>
      <c r="I1687" s="20" t="s">
        <v>205</v>
      </c>
      <c r="J1687" s="11" t="s">
        <v>207</v>
      </c>
      <c r="K1687" s="11" t="s">
        <v>4827</v>
      </c>
      <c r="L1687" s="11">
        <v>2</v>
      </c>
    </row>
    <row r="1688" spans="1:12">
      <c r="A1688" s="11" t="s">
        <v>2864</v>
      </c>
      <c r="D1688" s="11" t="s">
        <v>206</v>
      </c>
      <c r="E1688" s="19" t="s">
        <v>3114</v>
      </c>
      <c r="F1688" s="10">
        <v>42036</v>
      </c>
      <c r="G1688" s="10">
        <v>44228</v>
      </c>
      <c r="H1688" s="11">
        <v>7</v>
      </c>
      <c r="I1688" s="20" t="s">
        <v>205</v>
      </c>
      <c r="J1688" s="11" t="s">
        <v>207</v>
      </c>
      <c r="K1688" s="11" t="s">
        <v>4827</v>
      </c>
      <c r="L1688" s="11">
        <v>2</v>
      </c>
    </row>
    <row r="1689" spans="1:12">
      <c r="A1689" s="11" t="s">
        <v>2865</v>
      </c>
      <c r="D1689" s="11" t="s">
        <v>206</v>
      </c>
      <c r="E1689" s="19" t="s">
        <v>3115</v>
      </c>
      <c r="F1689" s="10">
        <v>42036</v>
      </c>
      <c r="G1689" s="10">
        <v>44228</v>
      </c>
      <c r="H1689" s="11">
        <v>7</v>
      </c>
      <c r="I1689" s="20" t="s">
        <v>205</v>
      </c>
      <c r="J1689" s="11" t="s">
        <v>207</v>
      </c>
      <c r="K1689" s="11" t="s">
        <v>4827</v>
      </c>
      <c r="L1689" s="11">
        <v>2</v>
      </c>
    </row>
    <row r="1690" spans="1:12">
      <c r="A1690" s="11" t="s">
        <v>2866</v>
      </c>
      <c r="D1690" s="11" t="s">
        <v>206</v>
      </c>
      <c r="E1690" s="19" t="s">
        <v>3116</v>
      </c>
      <c r="F1690" s="10">
        <v>42036</v>
      </c>
      <c r="G1690" s="10">
        <v>44228</v>
      </c>
      <c r="H1690" s="11">
        <v>7</v>
      </c>
      <c r="I1690" s="20" t="s">
        <v>205</v>
      </c>
      <c r="J1690" s="11" t="s">
        <v>207</v>
      </c>
      <c r="K1690" s="11" t="s">
        <v>4827</v>
      </c>
      <c r="L1690" s="11">
        <v>2</v>
      </c>
    </row>
    <row r="1691" spans="1:12">
      <c r="A1691" s="11" t="s">
        <v>2867</v>
      </c>
      <c r="D1691" s="11" t="s">
        <v>206</v>
      </c>
      <c r="E1691" s="19" t="s">
        <v>3117</v>
      </c>
      <c r="F1691" s="10">
        <v>42036</v>
      </c>
      <c r="G1691" s="10">
        <v>44228</v>
      </c>
      <c r="H1691" s="11">
        <v>7</v>
      </c>
      <c r="I1691" s="20" t="s">
        <v>205</v>
      </c>
      <c r="J1691" s="11" t="s">
        <v>207</v>
      </c>
      <c r="K1691" s="11" t="s">
        <v>4827</v>
      </c>
      <c r="L1691" s="11">
        <v>2</v>
      </c>
    </row>
    <row r="1692" spans="1:12">
      <c r="A1692" s="11" t="s">
        <v>2868</v>
      </c>
      <c r="D1692" s="11" t="s">
        <v>206</v>
      </c>
      <c r="E1692" s="19" t="s">
        <v>3118</v>
      </c>
      <c r="F1692" s="10">
        <v>42036</v>
      </c>
      <c r="G1692" s="10">
        <v>44228</v>
      </c>
      <c r="H1692" s="11">
        <v>7</v>
      </c>
      <c r="I1692" s="20" t="s">
        <v>205</v>
      </c>
      <c r="J1692" s="11" t="s">
        <v>207</v>
      </c>
      <c r="K1692" s="11" t="s">
        <v>4827</v>
      </c>
      <c r="L1692" s="11">
        <v>2</v>
      </c>
    </row>
    <row r="1693" spans="1:12">
      <c r="A1693" s="11" t="s">
        <v>2869</v>
      </c>
      <c r="D1693" s="11" t="s">
        <v>206</v>
      </c>
      <c r="E1693" s="19" t="s">
        <v>3119</v>
      </c>
      <c r="F1693" s="10">
        <v>42036</v>
      </c>
      <c r="G1693" s="10">
        <v>44228</v>
      </c>
      <c r="H1693" s="11">
        <v>7</v>
      </c>
      <c r="I1693" s="20" t="s">
        <v>205</v>
      </c>
      <c r="J1693" s="11" t="s">
        <v>207</v>
      </c>
      <c r="K1693" s="11" t="s">
        <v>4827</v>
      </c>
      <c r="L1693" s="11">
        <v>2</v>
      </c>
    </row>
    <row r="1694" spans="1:12">
      <c r="A1694" s="11" t="s">
        <v>2870</v>
      </c>
      <c r="D1694" s="11" t="s">
        <v>206</v>
      </c>
      <c r="E1694" s="19" t="s">
        <v>3120</v>
      </c>
      <c r="F1694" s="10">
        <v>42036</v>
      </c>
      <c r="G1694" s="10">
        <v>44228</v>
      </c>
      <c r="H1694" s="11">
        <v>7</v>
      </c>
      <c r="I1694" s="20" t="s">
        <v>205</v>
      </c>
      <c r="J1694" s="11" t="s">
        <v>207</v>
      </c>
      <c r="K1694" s="11" t="s">
        <v>4827</v>
      </c>
      <c r="L1694" s="11">
        <v>2</v>
      </c>
    </row>
    <row r="1695" spans="1:12">
      <c r="A1695" s="11" t="s">
        <v>2871</v>
      </c>
      <c r="D1695" s="11" t="s">
        <v>206</v>
      </c>
      <c r="E1695" s="19" t="s">
        <v>3121</v>
      </c>
      <c r="F1695" s="10">
        <v>42036</v>
      </c>
      <c r="G1695" s="10">
        <v>44228</v>
      </c>
      <c r="H1695" s="11">
        <v>7</v>
      </c>
      <c r="I1695" s="20" t="s">
        <v>205</v>
      </c>
      <c r="J1695" s="11" t="s">
        <v>207</v>
      </c>
      <c r="K1695" s="11" t="s">
        <v>4827</v>
      </c>
      <c r="L1695" s="11">
        <v>2</v>
      </c>
    </row>
    <row r="1696" spans="1:12">
      <c r="A1696" s="11" t="s">
        <v>2872</v>
      </c>
      <c r="D1696" s="11" t="s">
        <v>206</v>
      </c>
      <c r="E1696" s="19" t="s">
        <v>3122</v>
      </c>
      <c r="F1696" s="10">
        <v>42036</v>
      </c>
      <c r="G1696" s="10">
        <v>44228</v>
      </c>
      <c r="H1696" s="11">
        <v>7</v>
      </c>
      <c r="I1696" s="20" t="s">
        <v>205</v>
      </c>
      <c r="J1696" s="11" t="s">
        <v>207</v>
      </c>
      <c r="K1696" s="11" t="s">
        <v>4827</v>
      </c>
      <c r="L1696" s="11">
        <v>2</v>
      </c>
    </row>
    <row r="1697" spans="1:12">
      <c r="A1697" s="11" t="s">
        <v>2873</v>
      </c>
      <c r="D1697" s="11" t="s">
        <v>206</v>
      </c>
      <c r="E1697" s="19" t="s">
        <v>3123</v>
      </c>
      <c r="F1697" s="10">
        <v>42036</v>
      </c>
      <c r="G1697" s="10">
        <v>44228</v>
      </c>
      <c r="H1697" s="11">
        <v>7</v>
      </c>
      <c r="I1697" s="20" t="s">
        <v>205</v>
      </c>
      <c r="J1697" s="11" t="s">
        <v>207</v>
      </c>
      <c r="K1697" s="11" t="s">
        <v>4827</v>
      </c>
      <c r="L1697" s="11">
        <v>2</v>
      </c>
    </row>
    <row r="1698" spans="1:12">
      <c r="A1698" s="11" t="s">
        <v>2874</v>
      </c>
      <c r="D1698" s="11" t="s">
        <v>206</v>
      </c>
      <c r="E1698" s="19" t="s">
        <v>3124</v>
      </c>
      <c r="F1698" s="10">
        <v>42036</v>
      </c>
      <c r="G1698" s="10">
        <v>44228</v>
      </c>
      <c r="H1698" s="11">
        <v>7</v>
      </c>
      <c r="I1698" s="20" t="s">
        <v>205</v>
      </c>
      <c r="J1698" s="11" t="s">
        <v>207</v>
      </c>
      <c r="K1698" s="11" t="s">
        <v>4827</v>
      </c>
      <c r="L1698" s="11">
        <v>2</v>
      </c>
    </row>
    <row r="1699" spans="1:12">
      <c r="A1699" s="11" t="s">
        <v>2875</v>
      </c>
      <c r="D1699" s="11" t="s">
        <v>206</v>
      </c>
      <c r="E1699" s="19" t="s">
        <v>3125</v>
      </c>
      <c r="F1699" s="10">
        <v>42036</v>
      </c>
      <c r="G1699" s="10">
        <v>44228</v>
      </c>
      <c r="H1699" s="11">
        <v>7</v>
      </c>
      <c r="I1699" s="20" t="s">
        <v>205</v>
      </c>
      <c r="J1699" s="11" t="s">
        <v>207</v>
      </c>
      <c r="K1699" s="11" t="s">
        <v>4827</v>
      </c>
      <c r="L1699" s="11">
        <v>2</v>
      </c>
    </row>
    <row r="1700" spans="1:12">
      <c r="A1700" s="11" t="s">
        <v>2876</v>
      </c>
      <c r="D1700" s="11" t="s">
        <v>206</v>
      </c>
      <c r="E1700" s="19" t="s">
        <v>3126</v>
      </c>
      <c r="F1700" s="10">
        <v>42036</v>
      </c>
      <c r="G1700" s="10">
        <v>44228</v>
      </c>
      <c r="H1700" s="11">
        <v>7</v>
      </c>
      <c r="I1700" s="20" t="s">
        <v>205</v>
      </c>
      <c r="J1700" s="11" t="s">
        <v>207</v>
      </c>
      <c r="K1700" s="11" t="s">
        <v>4827</v>
      </c>
      <c r="L1700" s="11">
        <v>2</v>
      </c>
    </row>
    <row r="1701" spans="1:12">
      <c r="A1701" s="11" t="s">
        <v>2877</v>
      </c>
      <c r="D1701" s="11" t="s">
        <v>206</v>
      </c>
      <c r="E1701" s="19" t="s">
        <v>3127</v>
      </c>
      <c r="F1701" s="10">
        <v>42036</v>
      </c>
      <c r="G1701" s="10">
        <v>44228</v>
      </c>
      <c r="H1701" s="11">
        <v>7</v>
      </c>
      <c r="I1701" s="20" t="s">
        <v>205</v>
      </c>
      <c r="J1701" s="11" t="s">
        <v>207</v>
      </c>
      <c r="K1701" s="11" t="s">
        <v>4827</v>
      </c>
      <c r="L1701" s="11">
        <v>2</v>
      </c>
    </row>
    <row r="1702" spans="1:12">
      <c r="A1702" s="11" t="s">
        <v>2878</v>
      </c>
      <c r="D1702" s="11" t="s">
        <v>206</v>
      </c>
      <c r="E1702" s="19" t="s">
        <v>3128</v>
      </c>
      <c r="F1702" s="10">
        <v>42036</v>
      </c>
      <c r="G1702" s="10">
        <v>44228</v>
      </c>
      <c r="H1702" s="11">
        <v>7</v>
      </c>
      <c r="I1702" s="20" t="s">
        <v>205</v>
      </c>
      <c r="J1702" s="11" t="s">
        <v>207</v>
      </c>
      <c r="K1702" s="11" t="s">
        <v>4827</v>
      </c>
      <c r="L1702" s="11">
        <v>2</v>
      </c>
    </row>
    <row r="1703" spans="1:12">
      <c r="A1703" s="11" t="s">
        <v>2879</v>
      </c>
      <c r="D1703" s="11" t="s">
        <v>206</v>
      </c>
      <c r="E1703" s="19" t="s">
        <v>3129</v>
      </c>
      <c r="F1703" s="10">
        <v>42036</v>
      </c>
      <c r="G1703" s="10">
        <v>44228</v>
      </c>
      <c r="H1703" s="11">
        <v>7</v>
      </c>
      <c r="I1703" s="20" t="s">
        <v>205</v>
      </c>
      <c r="J1703" s="11" t="s">
        <v>207</v>
      </c>
      <c r="K1703" s="11" t="s">
        <v>4827</v>
      </c>
      <c r="L1703" s="11">
        <v>2</v>
      </c>
    </row>
    <row r="1704" spans="1:12">
      <c r="A1704" s="11" t="s">
        <v>2880</v>
      </c>
      <c r="D1704" s="11" t="s">
        <v>206</v>
      </c>
      <c r="E1704" s="19" t="s">
        <v>3130</v>
      </c>
      <c r="F1704" s="10">
        <v>42036</v>
      </c>
      <c r="G1704" s="10">
        <v>44228</v>
      </c>
      <c r="H1704" s="11">
        <v>7</v>
      </c>
      <c r="I1704" s="20" t="s">
        <v>205</v>
      </c>
      <c r="J1704" s="11" t="s">
        <v>207</v>
      </c>
      <c r="K1704" s="11" t="s">
        <v>4827</v>
      </c>
      <c r="L1704" s="11">
        <v>2</v>
      </c>
    </row>
    <row r="1705" spans="1:12">
      <c r="A1705" s="11" t="s">
        <v>2881</v>
      </c>
      <c r="D1705" s="11" t="s">
        <v>206</v>
      </c>
      <c r="E1705" s="19" t="s">
        <v>3131</v>
      </c>
      <c r="F1705" s="10">
        <v>42036</v>
      </c>
      <c r="G1705" s="10">
        <v>44228</v>
      </c>
      <c r="H1705" s="11">
        <v>7</v>
      </c>
      <c r="I1705" s="20" t="s">
        <v>205</v>
      </c>
      <c r="J1705" s="11" t="s">
        <v>207</v>
      </c>
      <c r="K1705" s="11" t="s">
        <v>4827</v>
      </c>
      <c r="L1705" s="11">
        <v>2</v>
      </c>
    </row>
    <row r="1706" spans="1:12">
      <c r="A1706" s="11" t="s">
        <v>2882</v>
      </c>
      <c r="D1706" s="11" t="s">
        <v>206</v>
      </c>
      <c r="E1706" s="19" t="s">
        <v>3132</v>
      </c>
      <c r="F1706" s="10">
        <v>42036</v>
      </c>
      <c r="G1706" s="10">
        <v>44228</v>
      </c>
      <c r="H1706" s="11">
        <v>7</v>
      </c>
      <c r="I1706" s="20" t="s">
        <v>205</v>
      </c>
      <c r="J1706" s="11" t="s">
        <v>207</v>
      </c>
      <c r="K1706" s="11" t="s">
        <v>4827</v>
      </c>
      <c r="L1706" s="11">
        <v>2</v>
      </c>
    </row>
    <row r="1707" spans="1:12">
      <c r="A1707" s="11" t="s">
        <v>2883</v>
      </c>
      <c r="D1707" s="11" t="s">
        <v>206</v>
      </c>
      <c r="E1707" s="19" t="s">
        <v>3133</v>
      </c>
      <c r="F1707" s="10">
        <v>42036</v>
      </c>
      <c r="G1707" s="10">
        <v>44228</v>
      </c>
      <c r="H1707" s="11">
        <v>7</v>
      </c>
      <c r="I1707" s="20" t="s">
        <v>205</v>
      </c>
      <c r="J1707" s="11" t="s">
        <v>207</v>
      </c>
      <c r="K1707" s="11" t="s">
        <v>4827</v>
      </c>
      <c r="L1707" s="11">
        <v>2</v>
      </c>
    </row>
    <row r="1708" spans="1:12">
      <c r="A1708" s="11" t="s">
        <v>2884</v>
      </c>
      <c r="D1708" s="11" t="s">
        <v>206</v>
      </c>
      <c r="E1708" s="19" t="s">
        <v>3134</v>
      </c>
      <c r="F1708" s="10">
        <v>42036</v>
      </c>
      <c r="G1708" s="10">
        <v>44228</v>
      </c>
      <c r="H1708" s="11">
        <v>7</v>
      </c>
      <c r="I1708" s="20" t="s">
        <v>205</v>
      </c>
      <c r="J1708" s="11" t="s">
        <v>207</v>
      </c>
      <c r="K1708" s="11" t="s">
        <v>4827</v>
      </c>
      <c r="L1708" s="11">
        <v>2</v>
      </c>
    </row>
    <row r="1709" spans="1:12">
      <c r="A1709" s="11" t="s">
        <v>2885</v>
      </c>
      <c r="D1709" s="11" t="s">
        <v>206</v>
      </c>
      <c r="E1709" s="19" t="s">
        <v>3135</v>
      </c>
      <c r="F1709" s="10">
        <v>42036</v>
      </c>
      <c r="G1709" s="10">
        <v>44228</v>
      </c>
      <c r="H1709" s="11">
        <v>7</v>
      </c>
      <c r="I1709" s="20" t="s">
        <v>205</v>
      </c>
      <c r="J1709" s="11" t="s">
        <v>207</v>
      </c>
      <c r="K1709" s="11" t="s">
        <v>4827</v>
      </c>
      <c r="L1709" s="11">
        <v>2</v>
      </c>
    </row>
    <row r="1710" spans="1:12">
      <c r="A1710" s="11" t="s">
        <v>2886</v>
      </c>
      <c r="D1710" s="11" t="s">
        <v>206</v>
      </c>
      <c r="E1710" s="19" t="s">
        <v>3136</v>
      </c>
      <c r="F1710" s="10">
        <v>42036</v>
      </c>
      <c r="G1710" s="10">
        <v>44228</v>
      </c>
      <c r="H1710" s="11">
        <v>7</v>
      </c>
      <c r="I1710" s="20" t="s">
        <v>205</v>
      </c>
      <c r="J1710" s="11" t="s">
        <v>207</v>
      </c>
      <c r="K1710" s="11" t="s">
        <v>4827</v>
      </c>
      <c r="L1710" s="11">
        <v>2</v>
      </c>
    </row>
    <row r="1711" spans="1:12">
      <c r="A1711" s="11" t="s">
        <v>2887</v>
      </c>
      <c r="D1711" s="11" t="s">
        <v>206</v>
      </c>
      <c r="E1711" s="19" t="s">
        <v>3137</v>
      </c>
      <c r="F1711" s="10">
        <v>42036</v>
      </c>
      <c r="G1711" s="10">
        <v>44228</v>
      </c>
      <c r="H1711" s="11">
        <v>7</v>
      </c>
      <c r="I1711" s="20" t="s">
        <v>205</v>
      </c>
      <c r="J1711" s="11" t="s">
        <v>207</v>
      </c>
      <c r="K1711" s="11" t="s">
        <v>4827</v>
      </c>
      <c r="L1711" s="11">
        <v>2</v>
      </c>
    </row>
    <row r="1712" spans="1:12">
      <c r="A1712" s="11" t="s">
        <v>2888</v>
      </c>
      <c r="D1712" s="11" t="s">
        <v>206</v>
      </c>
      <c r="E1712" s="19" t="s">
        <v>3138</v>
      </c>
      <c r="F1712" s="10">
        <v>42036</v>
      </c>
      <c r="G1712" s="10">
        <v>44228</v>
      </c>
      <c r="H1712" s="11">
        <v>7</v>
      </c>
      <c r="I1712" s="20" t="s">
        <v>205</v>
      </c>
      <c r="J1712" s="11" t="s">
        <v>207</v>
      </c>
      <c r="K1712" s="11" t="s">
        <v>4827</v>
      </c>
      <c r="L1712" s="11">
        <v>2</v>
      </c>
    </row>
    <row r="1713" spans="1:12">
      <c r="A1713" s="11" t="s">
        <v>2889</v>
      </c>
      <c r="D1713" s="11" t="s">
        <v>206</v>
      </c>
      <c r="E1713" s="19" t="s">
        <v>3139</v>
      </c>
      <c r="F1713" s="10">
        <v>42036</v>
      </c>
      <c r="G1713" s="10">
        <v>44228</v>
      </c>
      <c r="H1713" s="11">
        <v>7</v>
      </c>
      <c r="I1713" s="20" t="s">
        <v>205</v>
      </c>
      <c r="J1713" s="11" t="s">
        <v>207</v>
      </c>
      <c r="K1713" s="11" t="s">
        <v>4827</v>
      </c>
      <c r="L1713" s="11">
        <v>2</v>
      </c>
    </row>
    <row r="1714" spans="1:12">
      <c r="A1714" s="11" t="s">
        <v>2890</v>
      </c>
      <c r="D1714" s="11" t="s">
        <v>206</v>
      </c>
      <c r="E1714" s="19" t="s">
        <v>3140</v>
      </c>
      <c r="F1714" s="10">
        <v>42036</v>
      </c>
      <c r="G1714" s="10">
        <v>44228</v>
      </c>
      <c r="H1714" s="11">
        <v>7</v>
      </c>
      <c r="I1714" s="20" t="s">
        <v>205</v>
      </c>
      <c r="J1714" s="11" t="s">
        <v>207</v>
      </c>
      <c r="K1714" s="11" t="s">
        <v>4827</v>
      </c>
      <c r="L1714" s="11">
        <v>2</v>
      </c>
    </row>
    <row r="1715" spans="1:12">
      <c r="A1715" s="11" t="s">
        <v>2891</v>
      </c>
      <c r="D1715" s="11" t="s">
        <v>206</v>
      </c>
      <c r="E1715" s="19" t="s">
        <v>3141</v>
      </c>
      <c r="F1715" s="10">
        <v>42036</v>
      </c>
      <c r="G1715" s="10">
        <v>44228</v>
      </c>
      <c r="H1715" s="11">
        <v>7</v>
      </c>
      <c r="I1715" s="20" t="s">
        <v>205</v>
      </c>
      <c r="J1715" s="11" t="s">
        <v>207</v>
      </c>
      <c r="K1715" s="11" t="s">
        <v>4827</v>
      </c>
      <c r="L1715" s="11">
        <v>2</v>
      </c>
    </row>
    <row r="1716" spans="1:12">
      <c r="A1716" s="11" t="s">
        <v>2892</v>
      </c>
      <c r="D1716" s="11" t="s">
        <v>206</v>
      </c>
      <c r="E1716" s="19" t="s">
        <v>3142</v>
      </c>
      <c r="F1716" s="10">
        <v>42036</v>
      </c>
      <c r="G1716" s="10">
        <v>44228</v>
      </c>
      <c r="H1716" s="11">
        <v>7</v>
      </c>
      <c r="I1716" s="20" t="s">
        <v>205</v>
      </c>
      <c r="J1716" s="11" t="s">
        <v>207</v>
      </c>
      <c r="K1716" s="11" t="s">
        <v>4827</v>
      </c>
      <c r="L1716" s="11">
        <v>2</v>
      </c>
    </row>
    <row r="1717" spans="1:12">
      <c r="A1717" s="11" t="s">
        <v>2893</v>
      </c>
      <c r="D1717" s="11" t="s">
        <v>206</v>
      </c>
      <c r="E1717" s="19" t="s">
        <v>3143</v>
      </c>
      <c r="F1717" s="10">
        <v>42036</v>
      </c>
      <c r="G1717" s="10">
        <v>44228</v>
      </c>
      <c r="H1717" s="11">
        <v>7</v>
      </c>
      <c r="I1717" s="20" t="s">
        <v>205</v>
      </c>
      <c r="J1717" s="11" t="s">
        <v>207</v>
      </c>
      <c r="K1717" s="11" t="s">
        <v>4827</v>
      </c>
      <c r="L1717" s="11">
        <v>2</v>
      </c>
    </row>
    <row r="1718" spans="1:12">
      <c r="A1718" s="11" t="s">
        <v>2894</v>
      </c>
      <c r="D1718" s="11" t="s">
        <v>206</v>
      </c>
      <c r="E1718" s="19" t="s">
        <v>3144</v>
      </c>
      <c r="F1718" s="10">
        <v>42036</v>
      </c>
      <c r="G1718" s="10">
        <v>44228</v>
      </c>
      <c r="H1718" s="11">
        <v>7</v>
      </c>
      <c r="I1718" s="20" t="s">
        <v>205</v>
      </c>
      <c r="J1718" s="11" t="s">
        <v>207</v>
      </c>
      <c r="K1718" s="11" t="s">
        <v>4827</v>
      </c>
      <c r="L1718" s="11">
        <v>2</v>
      </c>
    </row>
    <row r="1719" spans="1:12">
      <c r="A1719" s="11" t="s">
        <v>2895</v>
      </c>
      <c r="D1719" s="11" t="s">
        <v>206</v>
      </c>
      <c r="E1719" s="19" t="s">
        <v>3145</v>
      </c>
      <c r="F1719" s="10">
        <v>42036</v>
      </c>
      <c r="G1719" s="10">
        <v>44228</v>
      </c>
      <c r="H1719" s="11">
        <v>7</v>
      </c>
      <c r="I1719" s="20" t="s">
        <v>205</v>
      </c>
      <c r="J1719" s="11" t="s">
        <v>207</v>
      </c>
      <c r="K1719" s="11" t="s">
        <v>4827</v>
      </c>
      <c r="L1719" s="11">
        <v>2</v>
      </c>
    </row>
    <row r="1720" spans="1:12">
      <c r="A1720" s="11" t="s">
        <v>2896</v>
      </c>
      <c r="D1720" s="11" t="s">
        <v>206</v>
      </c>
      <c r="E1720" s="19" t="s">
        <v>3146</v>
      </c>
      <c r="F1720" s="10">
        <v>42036</v>
      </c>
      <c r="G1720" s="10">
        <v>44228</v>
      </c>
      <c r="H1720" s="11">
        <v>7</v>
      </c>
      <c r="I1720" s="20" t="s">
        <v>205</v>
      </c>
      <c r="J1720" s="11" t="s">
        <v>207</v>
      </c>
      <c r="K1720" s="11" t="s">
        <v>4827</v>
      </c>
      <c r="L1720" s="11">
        <v>2</v>
      </c>
    </row>
    <row r="1721" spans="1:12">
      <c r="A1721" s="11" t="s">
        <v>2897</v>
      </c>
      <c r="D1721" s="11" t="s">
        <v>206</v>
      </c>
      <c r="E1721" s="19" t="s">
        <v>3147</v>
      </c>
      <c r="F1721" s="10">
        <v>42036</v>
      </c>
      <c r="G1721" s="10">
        <v>44228</v>
      </c>
      <c r="H1721" s="11">
        <v>7</v>
      </c>
      <c r="I1721" s="20" t="s">
        <v>205</v>
      </c>
      <c r="J1721" s="11" t="s">
        <v>207</v>
      </c>
      <c r="K1721" s="11" t="s">
        <v>4827</v>
      </c>
      <c r="L1721" s="11">
        <v>2</v>
      </c>
    </row>
    <row r="1722" spans="1:12">
      <c r="A1722" s="11" t="s">
        <v>2898</v>
      </c>
      <c r="D1722" s="11" t="s">
        <v>206</v>
      </c>
      <c r="E1722" s="19" t="s">
        <v>3148</v>
      </c>
      <c r="F1722" s="10">
        <v>42036</v>
      </c>
      <c r="G1722" s="10">
        <v>44228</v>
      </c>
      <c r="H1722" s="11">
        <v>7</v>
      </c>
      <c r="I1722" s="20" t="s">
        <v>205</v>
      </c>
      <c r="J1722" s="11" t="s">
        <v>207</v>
      </c>
      <c r="K1722" s="11" t="s">
        <v>4827</v>
      </c>
      <c r="L1722" s="11">
        <v>2</v>
      </c>
    </row>
    <row r="1723" spans="1:12">
      <c r="A1723" s="11" t="s">
        <v>2899</v>
      </c>
      <c r="D1723" s="11" t="s">
        <v>206</v>
      </c>
      <c r="E1723" s="19" t="s">
        <v>3149</v>
      </c>
      <c r="F1723" s="10">
        <v>42036</v>
      </c>
      <c r="G1723" s="10">
        <v>44228</v>
      </c>
      <c r="H1723" s="11">
        <v>7</v>
      </c>
      <c r="I1723" s="20" t="s">
        <v>205</v>
      </c>
      <c r="J1723" s="11" t="s">
        <v>207</v>
      </c>
      <c r="K1723" s="11" t="s">
        <v>4827</v>
      </c>
      <c r="L1723" s="11">
        <v>2</v>
      </c>
    </row>
    <row r="1724" spans="1:12">
      <c r="A1724" s="11" t="s">
        <v>2900</v>
      </c>
      <c r="D1724" s="11" t="s">
        <v>206</v>
      </c>
      <c r="E1724" s="19" t="s">
        <v>3150</v>
      </c>
      <c r="F1724" s="10">
        <v>42036</v>
      </c>
      <c r="G1724" s="10">
        <v>44228</v>
      </c>
      <c r="H1724" s="11">
        <v>7</v>
      </c>
      <c r="I1724" s="20" t="s">
        <v>205</v>
      </c>
      <c r="J1724" s="11" t="s">
        <v>207</v>
      </c>
      <c r="K1724" s="11" t="s">
        <v>4827</v>
      </c>
      <c r="L1724" s="11">
        <v>2</v>
      </c>
    </row>
    <row r="1725" spans="1:12">
      <c r="A1725" s="11" t="s">
        <v>2901</v>
      </c>
      <c r="D1725" s="11" t="s">
        <v>206</v>
      </c>
      <c r="E1725" s="19" t="s">
        <v>3151</v>
      </c>
      <c r="F1725" s="10">
        <v>42036</v>
      </c>
      <c r="G1725" s="10">
        <v>44228</v>
      </c>
      <c r="H1725" s="11">
        <v>7</v>
      </c>
      <c r="I1725" s="20" t="s">
        <v>205</v>
      </c>
      <c r="J1725" s="11" t="s">
        <v>207</v>
      </c>
      <c r="K1725" s="11" t="s">
        <v>4827</v>
      </c>
      <c r="L1725" s="11">
        <v>2</v>
      </c>
    </row>
    <row r="1726" spans="1:12">
      <c r="A1726" s="11" t="s">
        <v>2902</v>
      </c>
      <c r="D1726" s="11" t="s">
        <v>206</v>
      </c>
      <c r="E1726" s="19" t="s">
        <v>3152</v>
      </c>
      <c r="F1726" s="10">
        <v>42036</v>
      </c>
      <c r="G1726" s="10">
        <v>44228</v>
      </c>
      <c r="H1726" s="11">
        <v>7</v>
      </c>
      <c r="I1726" s="20" t="s">
        <v>205</v>
      </c>
      <c r="J1726" s="11" t="s">
        <v>207</v>
      </c>
      <c r="K1726" s="11" t="s">
        <v>4827</v>
      </c>
      <c r="L1726" s="11">
        <v>2</v>
      </c>
    </row>
    <row r="1727" spans="1:12">
      <c r="A1727" s="11" t="s">
        <v>2903</v>
      </c>
      <c r="D1727" s="11" t="s">
        <v>206</v>
      </c>
      <c r="E1727" s="19" t="s">
        <v>3153</v>
      </c>
      <c r="F1727" s="10">
        <v>42036</v>
      </c>
      <c r="G1727" s="10">
        <v>44228</v>
      </c>
      <c r="H1727" s="11">
        <v>7</v>
      </c>
      <c r="I1727" s="20" t="s">
        <v>205</v>
      </c>
      <c r="J1727" s="11" t="s">
        <v>207</v>
      </c>
      <c r="K1727" s="11" t="s">
        <v>4827</v>
      </c>
      <c r="L1727" s="11">
        <v>2</v>
      </c>
    </row>
    <row r="1728" spans="1:12">
      <c r="A1728" s="11" t="s">
        <v>2904</v>
      </c>
      <c r="D1728" s="11" t="s">
        <v>206</v>
      </c>
      <c r="E1728" s="19" t="s">
        <v>3154</v>
      </c>
      <c r="F1728" s="10">
        <v>42036</v>
      </c>
      <c r="G1728" s="10">
        <v>44228</v>
      </c>
      <c r="H1728" s="11">
        <v>7</v>
      </c>
      <c r="I1728" s="20" t="s">
        <v>205</v>
      </c>
      <c r="J1728" s="11" t="s">
        <v>207</v>
      </c>
      <c r="K1728" s="11" t="s">
        <v>4827</v>
      </c>
      <c r="L1728" s="11">
        <v>2</v>
      </c>
    </row>
    <row r="1729" spans="1:12">
      <c r="A1729" s="11" t="s">
        <v>2905</v>
      </c>
      <c r="D1729" s="11" t="s">
        <v>206</v>
      </c>
      <c r="E1729" s="19" t="s">
        <v>3155</v>
      </c>
      <c r="F1729" s="10">
        <v>42036</v>
      </c>
      <c r="G1729" s="10">
        <v>44228</v>
      </c>
      <c r="H1729" s="11">
        <v>7</v>
      </c>
      <c r="I1729" s="20" t="s">
        <v>205</v>
      </c>
      <c r="J1729" s="11" t="s">
        <v>207</v>
      </c>
      <c r="K1729" s="11" t="s">
        <v>4827</v>
      </c>
      <c r="L1729" s="11">
        <v>2</v>
      </c>
    </row>
    <row r="1730" spans="1:12">
      <c r="A1730" s="11" t="s">
        <v>2906</v>
      </c>
      <c r="D1730" s="11" t="s">
        <v>206</v>
      </c>
      <c r="E1730" s="19" t="s">
        <v>3156</v>
      </c>
      <c r="F1730" s="10">
        <v>42036</v>
      </c>
      <c r="G1730" s="10">
        <v>44228</v>
      </c>
      <c r="H1730" s="11">
        <v>7</v>
      </c>
      <c r="I1730" s="20" t="s">
        <v>205</v>
      </c>
      <c r="J1730" s="11" t="s">
        <v>207</v>
      </c>
      <c r="K1730" s="11" t="s">
        <v>4827</v>
      </c>
      <c r="L1730" s="11">
        <v>2</v>
      </c>
    </row>
    <row r="1731" spans="1:12">
      <c r="A1731" s="11" t="s">
        <v>2907</v>
      </c>
      <c r="D1731" s="11" t="s">
        <v>206</v>
      </c>
      <c r="E1731" s="19" t="s">
        <v>3157</v>
      </c>
      <c r="F1731" s="10">
        <v>42036</v>
      </c>
      <c r="G1731" s="10">
        <v>44228</v>
      </c>
      <c r="H1731" s="11">
        <v>7</v>
      </c>
      <c r="I1731" s="20" t="s">
        <v>205</v>
      </c>
      <c r="J1731" s="11" t="s">
        <v>207</v>
      </c>
      <c r="K1731" s="11" t="s">
        <v>4827</v>
      </c>
      <c r="L1731" s="11">
        <v>2</v>
      </c>
    </row>
    <row r="1732" spans="1:12">
      <c r="A1732" s="11" t="s">
        <v>2908</v>
      </c>
      <c r="D1732" s="11" t="s">
        <v>206</v>
      </c>
      <c r="E1732" s="19" t="s">
        <v>3158</v>
      </c>
      <c r="F1732" s="10">
        <v>42036</v>
      </c>
      <c r="G1732" s="10">
        <v>44228</v>
      </c>
      <c r="H1732" s="11">
        <v>7</v>
      </c>
      <c r="I1732" s="20" t="s">
        <v>205</v>
      </c>
      <c r="J1732" s="11" t="s">
        <v>207</v>
      </c>
      <c r="K1732" s="11" t="s">
        <v>4827</v>
      </c>
      <c r="L1732" s="11">
        <v>2</v>
      </c>
    </row>
    <row r="1733" spans="1:12">
      <c r="A1733" s="11" t="s">
        <v>2909</v>
      </c>
      <c r="D1733" s="11" t="s">
        <v>206</v>
      </c>
      <c r="E1733" s="19" t="s">
        <v>3159</v>
      </c>
      <c r="F1733" s="10">
        <v>42036</v>
      </c>
      <c r="G1733" s="10">
        <v>44228</v>
      </c>
      <c r="H1733" s="11">
        <v>7</v>
      </c>
      <c r="I1733" s="20" t="s">
        <v>205</v>
      </c>
      <c r="J1733" s="11" t="s">
        <v>207</v>
      </c>
      <c r="K1733" s="11" t="s">
        <v>4827</v>
      </c>
      <c r="L1733" s="11">
        <v>2</v>
      </c>
    </row>
    <row r="1734" spans="1:12">
      <c r="A1734" s="11" t="s">
        <v>2910</v>
      </c>
      <c r="D1734" s="11" t="s">
        <v>206</v>
      </c>
      <c r="E1734" s="19" t="s">
        <v>3160</v>
      </c>
      <c r="F1734" s="10">
        <v>42036</v>
      </c>
      <c r="G1734" s="10">
        <v>44228</v>
      </c>
      <c r="H1734" s="11">
        <v>7</v>
      </c>
      <c r="I1734" s="20" t="s">
        <v>205</v>
      </c>
      <c r="J1734" s="11" t="s">
        <v>207</v>
      </c>
      <c r="K1734" s="11" t="s">
        <v>4827</v>
      </c>
      <c r="L1734" s="11">
        <v>2</v>
      </c>
    </row>
    <row r="1735" spans="1:12">
      <c r="A1735" s="11" t="s">
        <v>2911</v>
      </c>
      <c r="D1735" s="11" t="s">
        <v>206</v>
      </c>
      <c r="E1735" s="19" t="s">
        <v>3161</v>
      </c>
      <c r="F1735" s="10">
        <v>42036</v>
      </c>
      <c r="G1735" s="10">
        <v>44228</v>
      </c>
      <c r="H1735" s="11">
        <v>7</v>
      </c>
      <c r="I1735" s="20" t="s">
        <v>205</v>
      </c>
      <c r="J1735" s="11" t="s">
        <v>207</v>
      </c>
      <c r="K1735" s="11" t="s">
        <v>4827</v>
      </c>
      <c r="L1735" s="11">
        <v>2</v>
      </c>
    </row>
    <row r="1736" spans="1:12">
      <c r="A1736" s="11" t="s">
        <v>2912</v>
      </c>
      <c r="D1736" s="11" t="s">
        <v>206</v>
      </c>
      <c r="E1736" s="19" t="s">
        <v>3162</v>
      </c>
      <c r="F1736" s="10">
        <v>42036</v>
      </c>
      <c r="G1736" s="10">
        <v>44228</v>
      </c>
      <c r="H1736" s="11">
        <v>7</v>
      </c>
      <c r="I1736" s="20" t="s">
        <v>205</v>
      </c>
      <c r="J1736" s="11" t="s">
        <v>207</v>
      </c>
      <c r="K1736" s="11" t="s">
        <v>4827</v>
      </c>
      <c r="L1736" s="11">
        <v>2</v>
      </c>
    </row>
    <row r="1737" spans="1:12">
      <c r="A1737" s="11" t="s">
        <v>2913</v>
      </c>
      <c r="D1737" s="11" t="s">
        <v>206</v>
      </c>
      <c r="E1737" s="19" t="s">
        <v>3163</v>
      </c>
      <c r="F1737" s="10">
        <v>42036</v>
      </c>
      <c r="G1737" s="10">
        <v>44228</v>
      </c>
      <c r="H1737" s="11">
        <v>7</v>
      </c>
      <c r="I1737" s="20" t="s">
        <v>205</v>
      </c>
      <c r="J1737" s="11" t="s">
        <v>207</v>
      </c>
      <c r="K1737" s="11" t="s">
        <v>4827</v>
      </c>
      <c r="L1737" s="11">
        <v>2</v>
      </c>
    </row>
    <row r="1738" spans="1:12">
      <c r="A1738" s="11" t="s">
        <v>2914</v>
      </c>
      <c r="D1738" s="11" t="s">
        <v>206</v>
      </c>
      <c r="E1738" s="19" t="s">
        <v>3164</v>
      </c>
      <c r="F1738" s="10">
        <v>42036</v>
      </c>
      <c r="G1738" s="10">
        <v>44228</v>
      </c>
      <c r="H1738" s="11">
        <v>7</v>
      </c>
      <c r="I1738" s="20" t="s">
        <v>205</v>
      </c>
      <c r="J1738" s="11" t="s">
        <v>207</v>
      </c>
      <c r="K1738" s="11" t="s">
        <v>4827</v>
      </c>
      <c r="L1738" s="11">
        <v>2</v>
      </c>
    </row>
    <row r="1739" spans="1:12">
      <c r="A1739" s="11" t="s">
        <v>2915</v>
      </c>
      <c r="D1739" s="11" t="s">
        <v>206</v>
      </c>
      <c r="E1739" s="19" t="s">
        <v>3165</v>
      </c>
      <c r="F1739" s="10">
        <v>42036</v>
      </c>
      <c r="G1739" s="10">
        <v>44228</v>
      </c>
      <c r="H1739" s="11">
        <v>7</v>
      </c>
      <c r="I1739" s="20" t="s">
        <v>205</v>
      </c>
      <c r="J1739" s="11" t="s">
        <v>207</v>
      </c>
      <c r="K1739" s="11" t="s">
        <v>4827</v>
      </c>
      <c r="L1739" s="11">
        <v>2</v>
      </c>
    </row>
    <row r="1740" spans="1:12">
      <c r="A1740" s="11" t="s">
        <v>2916</v>
      </c>
      <c r="D1740" s="11" t="s">
        <v>206</v>
      </c>
      <c r="E1740" s="19" t="s">
        <v>3166</v>
      </c>
      <c r="F1740" s="10">
        <v>42036</v>
      </c>
      <c r="G1740" s="10">
        <v>44228</v>
      </c>
      <c r="H1740" s="11">
        <v>7</v>
      </c>
      <c r="I1740" s="20" t="s">
        <v>205</v>
      </c>
      <c r="J1740" s="11" t="s">
        <v>207</v>
      </c>
      <c r="K1740" s="11" t="s">
        <v>4827</v>
      </c>
      <c r="L1740" s="11">
        <v>2</v>
      </c>
    </row>
    <row r="1741" spans="1:12">
      <c r="A1741" s="11" t="s">
        <v>2917</v>
      </c>
      <c r="D1741" s="11" t="s">
        <v>206</v>
      </c>
      <c r="E1741" s="19" t="s">
        <v>3167</v>
      </c>
      <c r="F1741" s="10">
        <v>42036</v>
      </c>
      <c r="G1741" s="10">
        <v>44228</v>
      </c>
      <c r="H1741" s="11">
        <v>7</v>
      </c>
      <c r="I1741" s="20" t="s">
        <v>205</v>
      </c>
      <c r="J1741" s="11" t="s">
        <v>207</v>
      </c>
      <c r="K1741" s="11" t="s">
        <v>4827</v>
      </c>
      <c r="L1741" s="11">
        <v>2</v>
      </c>
    </row>
    <row r="1742" spans="1:12">
      <c r="A1742" s="11" t="s">
        <v>2918</v>
      </c>
      <c r="D1742" s="11" t="s">
        <v>206</v>
      </c>
      <c r="E1742" s="19" t="s">
        <v>3168</v>
      </c>
      <c r="F1742" s="10">
        <v>42036</v>
      </c>
      <c r="G1742" s="10">
        <v>44228</v>
      </c>
      <c r="H1742" s="11">
        <v>7</v>
      </c>
      <c r="I1742" s="20" t="s">
        <v>205</v>
      </c>
      <c r="J1742" s="11" t="s">
        <v>207</v>
      </c>
      <c r="K1742" s="11" t="s">
        <v>4827</v>
      </c>
      <c r="L1742" s="11">
        <v>2</v>
      </c>
    </row>
    <row r="1743" spans="1:12">
      <c r="A1743" s="11" t="s">
        <v>2919</v>
      </c>
      <c r="D1743" s="11" t="s">
        <v>206</v>
      </c>
      <c r="E1743" s="19" t="s">
        <v>3169</v>
      </c>
      <c r="F1743" s="10">
        <v>42036</v>
      </c>
      <c r="G1743" s="10">
        <v>44228</v>
      </c>
      <c r="H1743" s="11">
        <v>7</v>
      </c>
      <c r="I1743" s="20" t="s">
        <v>205</v>
      </c>
      <c r="J1743" s="11" t="s">
        <v>207</v>
      </c>
      <c r="K1743" s="11" t="s">
        <v>4827</v>
      </c>
      <c r="L1743" s="11">
        <v>2</v>
      </c>
    </row>
    <row r="1744" spans="1:12">
      <c r="A1744" s="11" t="s">
        <v>2920</v>
      </c>
      <c r="D1744" s="11" t="s">
        <v>206</v>
      </c>
      <c r="E1744" s="19" t="s">
        <v>3170</v>
      </c>
      <c r="F1744" s="10">
        <v>42036</v>
      </c>
      <c r="G1744" s="10">
        <v>44228</v>
      </c>
      <c r="H1744" s="11">
        <v>7</v>
      </c>
      <c r="I1744" s="20" t="s">
        <v>205</v>
      </c>
      <c r="J1744" s="11" t="s">
        <v>207</v>
      </c>
      <c r="K1744" s="11" t="s">
        <v>4827</v>
      </c>
      <c r="L1744" s="11">
        <v>2</v>
      </c>
    </row>
    <row r="1745" spans="1:12">
      <c r="A1745" s="11" t="s">
        <v>2921</v>
      </c>
      <c r="D1745" s="11" t="s">
        <v>206</v>
      </c>
      <c r="E1745" s="19" t="s">
        <v>3171</v>
      </c>
      <c r="F1745" s="10">
        <v>42036</v>
      </c>
      <c r="G1745" s="10">
        <v>44228</v>
      </c>
      <c r="H1745" s="11">
        <v>7</v>
      </c>
      <c r="I1745" s="20" t="s">
        <v>205</v>
      </c>
      <c r="J1745" s="11" t="s">
        <v>207</v>
      </c>
      <c r="K1745" s="11" t="s">
        <v>4827</v>
      </c>
      <c r="L1745" s="11">
        <v>2</v>
      </c>
    </row>
    <row r="1746" spans="1:12">
      <c r="A1746" s="11" t="s">
        <v>2922</v>
      </c>
      <c r="D1746" s="11" t="s">
        <v>206</v>
      </c>
      <c r="E1746" s="19" t="s">
        <v>3172</v>
      </c>
      <c r="F1746" s="10">
        <v>42036</v>
      </c>
      <c r="G1746" s="10">
        <v>44228</v>
      </c>
      <c r="H1746" s="11">
        <v>7</v>
      </c>
      <c r="I1746" s="20" t="s">
        <v>205</v>
      </c>
      <c r="J1746" s="11" t="s">
        <v>207</v>
      </c>
      <c r="K1746" s="11" t="s">
        <v>4827</v>
      </c>
      <c r="L1746" s="11">
        <v>2</v>
      </c>
    </row>
    <row r="1747" spans="1:12">
      <c r="A1747" s="11" t="s">
        <v>2923</v>
      </c>
      <c r="D1747" s="11" t="s">
        <v>206</v>
      </c>
      <c r="E1747" s="19" t="s">
        <v>3173</v>
      </c>
      <c r="F1747" s="10">
        <v>42036</v>
      </c>
      <c r="G1747" s="10">
        <v>44228</v>
      </c>
      <c r="H1747" s="11">
        <v>7</v>
      </c>
      <c r="I1747" s="20" t="s">
        <v>205</v>
      </c>
      <c r="J1747" s="11" t="s">
        <v>207</v>
      </c>
      <c r="K1747" s="11" t="s">
        <v>4827</v>
      </c>
      <c r="L1747" s="11">
        <v>2</v>
      </c>
    </row>
    <row r="1748" spans="1:12">
      <c r="A1748" s="11" t="s">
        <v>2924</v>
      </c>
      <c r="D1748" s="11" t="s">
        <v>206</v>
      </c>
      <c r="E1748" s="19" t="s">
        <v>3174</v>
      </c>
      <c r="F1748" s="10">
        <v>42036</v>
      </c>
      <c r="G1748" s="10">
        <v>44228</v>
      </c>
      <c r="H1748" s="11">
        <v>7</v>
      </c>
      <c r="I1748" s="20" t="s">
        <v>205</v>
      </c>
      <c r="J1748" s="11" t="s">
        <v>207</v>
      </c>
      <c r="K1748" s="11" t="s">
        <v>4827</v>
      </c>
      <c r="L1748" s="11">
        <v>2</v>
      </c>
    </row>
    <row r="1749" spans="1:12">
      <c r="A1749" s="11" t="s">
        <v>2925</v>
      </c>
      <c r="D1749" s="11" t="s">
        <v>206</v>
      </c>
      <c r="E1749" s="19" t="s">
        <v>3175</v>
      </c>
      <c r="F1749" s="10">
        <v>42036</v>
      </c>
      <c r="G1749" s="10">
        <v>44228</v>
      </c>
      <c r="H1749" s="11">
        <v>7</v>
      </c>
      <c r="I1749" s="20" t="s">
        <v>205</v>
      </c>
      <c r="J1749" s="11" t="s">
        <v>207</v>
      </c>
      <c r="K1749" s="11" t="s">
        <v>4827</v>
      </c>
      <c r="L1749" s="11">
        <v>2</v>
      </c>
    </row>
    <row r="1750" spans="1:12">
      <c r="A1750" s="11" t="s">
        <v>2926</v>
      </c>
      <c r="D1750" s="11" t="s">
        <v>206</v>
      </c>
      <c r="E1750" s="19" t="s">
        <v>3176</v>
      </c>
      <c r="F1750" s="10">
        <v>42036</v>
      </c>
      <c r="G1750" s="10">
        <v>44228</v>
      </c>
      <c r="H1750" s="11">
        <v>7</v>
      </c>
      <c r="I1750" s="20" t="s">
        <v>205</v>
      </c>
      <c r="J1750" s="11" t="s">
        <v>207</v>
      </c>
      <c r="K1750" s="11" t="s">
        <v>4827</v>
      </c>
      <c r="L1750" s="11">
        <v>2</v>
      </c>
    </row>
    <row r="1751" spans="1:12">
      <c r="A1751" s="11" t="s">
        <v>2927</v>
      </c>
      <c r="D1751" s="11" t="s">
        <v>206</v>
      </c>
      <c r="E1751" s="19" t="s">
        <v>3177</v>
      </c>
      <c r="F1751" s="10">
        <v>42036</v>
      </c>
      <c r="G1751" s="10">
        <v>44228</v>
      </c>
      <c r="H1751" s="11">
        <v>7</v>
      </c>
      <c r="I1751" s="20" t="s">
        <v>205</v>
      </c>
      <c r="J1751" s="11" t="s">
        <v>207</v>
      </c>
      <c r="K1751" s="11" t="s">
        <v>4827</v>
      </c>
      <c r="L1751" s="11">
        <v>2</v>
      </c>
    </row>
    <row r="1752" spans="1:12">
      <c r="A1752" s="11" t="s">
        <v>2928</v>
      </c>
      <c r="D1752" s="11" t="s">
        <v>206</v>
      </c>
      <c r="E1752" s="19" t="s">
        <v>3178</v>
      </c>
      <c r="F1752" s="10">
        <v>42036</v>
      </c>
      <c r="G1752" s="10">
        <v>44228</v>
      </c>
      <c r="H1752" s="11">
        <v>7</v>
      </c>
      <c r="I1752" s="20" t="s">
        <v>205</v>
      </c>
      <c r="J1752" s="11" t="s">
        <v>207</v>
      </c>
      <c r="K1752" s="11" t="s">
        <v>4827</v>
      </c>
      <c r="L1752" s="11">
        <v>2</v>
      </c>
    </row>
    <row r="1753" spans="1:12">
      <c r="A1753" s="11" t="s">
        <v>2929</v>
      </c>
      <c r="D1753" s="11" t="s">
        <v>206</v>
      </c>
      <c r="E1753" s="19" t="s">
        <v>3179</v>
      </c>
      <c r="F1753" s="10">
        <v>42036</v>
      </c>
      <c r="G1753" s="10">
        <v>44228</v>
      </c>
      <c r="H1753" s="11">
        <v>7</v>
      </c>
      <c r="I1753" s="20" t="s">
        <v>205</v>
      </c>
      <c r="J1753" s="11" t="s">
        <v>207</v>
      </c>
      <c r="K1753" s="11" t="s">
        <v>4827</v>
      </c>
      <c r="L1753" s="11">
        <v>2</v>
      </c>
    </row>
    <row r="1754" spans="1:12">
      <c r="A1754" s="11" t="s">
        <v>2930</v>
      </c>
      <c r="D1754" s="11" t="s">
        <v>206</v>
      </c>
      <c r="E1754" s="19" t="s">
        <v>3180</v>
      </c>
      <c r="F1754" s="10">
        <v>42036</v>
      </c>
      <c r="G1754" s="10">
        <v>44228</v>
      </c>
      <c r="H1754" s="11">
        <v>7</v>
      </c>
      <c r="I1754" s="20" t="s">
        <v>205</v>
      </c>
      <c r="J1754" s="11" t="s">
        <v>207</v>
      </c>
      <c r="K1754" s="11" t="s">
        <v>4827</v>
      </c>
      <c r="L1754" s="11">
        <v>2</v>
      </c>
    </row>
    <row r="1755" spans="1:12">
      <c r="A1755" s="11" t="s">
        <v>2931</v>
      </c>
      <c r="D1755" s="11" t="s">
        <v>206</v>
      </c>
      <c r="E1755" s="19" t="s">
        <v>3181</v>
      </c>
      <c r="F1755" s="10">
        <v>42036</v>
      </c>
      <c r="G1755" s="10">
        <v>44228</v>
      </c>
      <c r="H1755" s="11">
        <v>7</v>
      </c>
      <c r="I1755" s="20" t="s">
        <v>205</v>
      </c>
      <c r="J1755" s="11" t="s">
        <v>207</v>
      </c>
      <c r="K1755" s="11" t="s">
        <v>4827</v>
      </c>
      <c r="L1755" s="11">
        <v>2</v>
      </c>
    </row>
    <row r="1756" spans="1:12">
      <c r="A1756" s="11" t="s">
        <v>2932</v>
      </c>
      <c r="D1756" s="11" t="s">
        <v>206</v>
      </c>
      <c r="E1756" s="19" t="s">
        <v>3182</v>
      </c>
      <c r="F1756" s="10">
        <v>42036</v>
      </c>
      <c r="G1756" s="10">
        <v>44228</v>
      </c>
      <c r="H1756" s="11">
        <v>7</v>
      </c>
      <c r="I1756" s="20" t="s">
        <v>205</v>
      </c>
      <c r="J1756" s="11" t="s">
        <v>207</v>
      </c>
      <c r="K1756" s="11" t="s">
        <v>4827</v>
      </c>
      <c r="L1756" s="11">
        <v>2</v>
      </c>
    </row>
    <row r="1757" spans="1:12">
      <c r="A1757" s="11" t="s">
        <v>2933</v>
      </c>
      <c r="D1757" s="11" t="s">
        <v>206</v>
      </c>
      <c r="E1757" s="19" t="s">
        <v>3183</v>
      </c>
      <c r="F1757" s="10">
        <v>42036</v>
      </c>
      <c r="G1757" s="10">
        <v>44228</v>
      </c>
      <c r="H1757" s="11">
        <v>7</v>
      </c>
      <c r="I1757" s="20" t="s">
        <v>205</v>
      </c>
      <c r="J1757" s="11" t="s">
        <v>207</v>
      </c>
      <c r="K1757" s="11" t="s">
        <v>4827</v>
      </c>
      <c r="L1757" s="11">
        <v>2</v>
      </c>
    </row>
    <row r="1758" spans="1:12">
      <c r="A1758" s="11" t="s">
        <v>2934</v>
      </c>
      <c r="D1758" s="11" t="s">
        <v>206</v>
      </c>
      <c r="E1758" s="19" t="s">
        <v>3184</v>
      </c>
      <c r="F1758" s="10">
        <v>42036</v>
      </c>
      <c r="G1758" s="10">
        <v>44228</v>
      </c>
      <c r="H1758" s="11">
        <v>7</v>
      </c>
      <c r="I1758" s="20" t="s">
        <v>205</v>
      </c>
      <c r="J1758" s="11" t="s">
        <v>207</v>
      </c>
      <c r="K1758" s="11" t="s">
        <v>4827</v>
      </c>
      <c r="L1758" s="11">
        <v>2</v>
      </c>
    </row>
    <row r="1759" spans="1:12">
      <c r="A1759" s="11" t="s">
        <v>2935</v>
      </c>
      <c r="D1759" s="11" t="s">
        <v>206</v>
      </c>
      <c r="E1759" s="19" t="s">
        <v>3185</v>
      </c>
      <c r="F1759" s="10">
        <v>42036</v>
      </c>
      <c r="G1759" s="10">
        <v>44228</v>
      </c>
      <c r="H1759" s="11">
        <v>7</v>
      </c>
      <c r="I1759" s="20" t="s">
        <v>205</v>
      </c>
      <c r="J1759" s="11" t="s">
        <v>207</v>
      </c>
      <c r="K1759" s="11" t="s">
        <v>4827</v>
      </c>
      <c r="L1759" s="11">
        <v>2</v>
      </c>
    </row>
    <row r="1760" spans="1:12">
      <c r="A1760" s="11" t="s">
        <v>2936</v>
      </c>
      <c r="D1760" s="11" t="s">
        <v>206</v>
      </c>
      <c r="E1760" s="19" t="s">
        <v>3186</v>
      </c>
      <c r="F1760" s="10">
        <v>42036</v>
      </c>
      <c r="G1760" s="10">
        <v>44228</v>
      </c>
      <c r="H1760" s="11">
        <v>7</v>
      </c>
      <c r="I1760" s="20" t="s">
        <v>205</v>
      </c>
      <c r="J1760" s="11" t="s">
        <v>207</v>
      </c>
      <c r="K1760" s="11" t="s">
        <v>4827</v>
      </c>
      <c r="L1760" s="11">
        <v>2</v>
      </c>
    </row>
    <row r="1761" spans="1:12">
      <c r="A1761" s="11" t="s">
        <v>2937</v>
      </c>
      <c r="D1761" s="11" t="s">
        <v>206</v>
      </c>
      <c r="E1761" s="19" t="s">
        <v>3187</v>
      </c>
      <c r="F1761" s="10">
        <v>42036</v>
      </c>
      <c r="G1761" s="10">
        <v>44228</v>
      </c>
      <c r="H1761" s="11">
        <v>7</v>
      </c>
      <c r="I1761" s="20" t="s">
        <v>205</v>
      </c>
      <c r="J1761" s="11" t="s">
        <v>207</v>
      </c>
      <c r="K1761" s="11" t="s">
        <v>4827</v>
      </c>
      <c r="L1761" s="11">
        <v>2</v>
      </c>
    </row>
    <row r="1762" spans="1:12">
      <c r="A1762" s="11" t="s">
        <v>3188</v>
      </c>
      <c r="D1762" s="11" t="s">
        <v>206</v>
      </c>
      <c r="E1762" s="19" t="s">
        <v>3384</v>
      </c>
      <c r="F1762" s="10">
        <v>42036</v>
      </c>
      <c r="G1762" s="10">
        <v>44228</v>
      </c>
      <c r="H1762" s="11">
        <v>7</v>
      </c>
      <c r="I1762" s="20" t="s">
        <v>205</v>
      </c>
      <c r="J1762" s="11" t="s">
        <v>207</v>
      </c>
      <c r="K1762" s="11" t="s">
        <v>4827</v>
      </c>
      <c r="L1762" s="11">
        <v>2</v>
      </c>
    </row>
    <row r="1763" spans="1:12">
      <c r="A1763" s="11" t="s">
        <v>3189</v>
      </c>
      <c r="D1763" s="11" t="s">
        <v>206</v>
      </c>
      <c r="E1763" s="19" t="s">
        <v>3385</v>
      </c>
      <c r="F1763" s="10">
        <v>42036</v>
      </c>
      <c r="G1763" s="10">
        <v>44228</v>
      </c>
      <c r="H1763" s="11">
        <v>7</v>
      </c>
      <c r="I1763" s="20" t="s">
        <v>205</v>
      </c>
      <c r="J1763" s="11" t="s">
        <v>207</v>
      </c>
      <c r="K1763" s="11" t="s">
        <v>4827</v>
      </c>
      <c r="L1763" s="11">
        <v>2</v>
      </c>
    </row>
    <row r="1764" spans="1:12">
      <c r="A1764" s="11" t="s">
        <v>3190</v>
      </c>
      <c r="D1764" s="11" t="s">
        <v>206</v>
      </c>
      <c r="E1764" s="19" t="s">
        <v>3386</v>
      </c>
      <c r="F1764" s="10">
        <v>42036</v>
      </c>
      <c r="G1764" s="10">
        <v>44228</v>
      </c>
      <c r="H1764" s="11">
        <v>7</v>
      </c>
      <c r="I1764" s="20" t="s">
        <v>205</v>
      </c>
      <c r="J1764" s="11" t="s">
        <v>207</v>
      </c>
      <c r="K1764" s="11" t="s">
        <v>4827</v>
      </c>
      <c r="L1764" s="11">
        <v>2</v>
      </c>
    </row>
    <row r="1765" spans="1:12">
      <c r="A1765" s="11" t="s">
        <v>3191</v>
      </c>
      <c r="D1765" s="11" t="s">
        <v>206</v>
      </c>
      <c r="E1765" s="19" t="s">
        <v>3387</v>
      </c>
      <c r="F1765" s="10">
        <v>42036</v>
      </c>
      <c r="G1765" s="10">
        <v>44228</v>
      </c>
      <c r="H1765" s="11">
        <v>7</v>
      </c>
      <c r="I1765" s="20" t="s">
        <v>205</v>
      </c>
      <c r="J1765" s="11" t="s">
        <v>207</v>
      </c>
      <c r="K1765" s="11" t="s">
        <v>4827</v>
      </c>
      <c r="L1765" s="11">
        <v>2</v>
      </c>
    </row>
    <row r="1766" spans="1:12">
      <c r="A1766" s="11" t="s">
        <v>3192</v>
      </c>
      <c r="D1766" s="11" t="s">
        <v>206</v>
      </c>
      <c r="E1766" s="19" t="s">
        <v>3388</v>
      </c>
      <c r="F1766" s="10">
        <v>42036</v>
      </c>
      <c r="G1766" s="10">
        <v>44228</v>
      </c>
      <c r="H1766" s="11">
        <v>7</v>
      </c>
      <c r="I1766" s="20" t="s">
        <v>205</v>
      </c>
      <c r="J1766" s="11" t="s">
        <v>207</v>
      </c>
      <c r="K1766" s="11" t="s">
        <v>4827</v>
      </c>
      <c r="L1766" s="11">
        <v>2</v>
      </c>
    </row>
    <row r="1767" spans="1:12">
      <c r="A1767" s="11" t="s">
        <v>3193</v>
      </c>
      <c r="D1767" s="11" t="s">
        <v>206</v>
      </c>
      <c r="E1767" s="19" t="s">
        <v>3389</v>
      </c>
      <c r="F1767" s="10">
        <v>42036</v>
      </c>
      <c r="G1767" s="10">
        <v>44228</v>
      </c>
      <c r="H1767" s="11">
        <v>7</v>
      </c>
      <c r="I1767" s="20" t="s">
        <v>205</v>
      </c>
      <c r="J1767" s="11" t="s">
        <v>207</v>
      </c>
      <c r="K1767" s="11" t="s">
        <v>4827</v>
      </c>
      <c r="L1767" s="11">
        <v>2</v>
      </c>
    </row>
    <row r="1768" spans="1:12">
      <c r="A1768" s="11" t="s">
        <v>3194</v>
      </c>
      <c r="D1768" s="11" t="s">
        <v>206</v>
      </c>
      <c r="E1768" s="19" t="s">
        <v>3390</v>
      </c>
      <c r="F1768" s="10">
        <v>42036</v>
      </c>
      <c r="G1768" s="10">
        <v>44228</v>
      </c>
      <c r="H1768" s="11">
        <v>7</v>
      </c>
      <c r="I1768" s="20" t="s">
        <v>205</v>
      </c>
      <c r="J1768" s="11" t="s">
        <v>207</v>
      </c>
      <c r="K1768" s="11" t="s">
        <v>4827</v>
      </c>
      <c r="L1768" s="11">
        <v>2</v>
      </c>
    </row>
    <row r="1769" spans="1:12">
      <c r="A1769" s="11" t="s">
        <v>3195</v>
      </c>
      <c r="D1769" s="11" t="s">
        <v>206</v>
      </c>
      <c r="E1769" s="19" t="s">
        <v>3391</v>
      </c>
      <c r="F1769" s="10">
        <v>42036</v>
      </c>
      <c r="G1769" s="10">
        <v>44228</v>
      </c>
      <c r="H1769" s="11">
        <v>7</v>
      </c>
      <c r="I1769" s="20" t="s">
        <v>205</v>
      </c>
      <c r="J1769" s="11" t="s">
        <v>207</v>
      </c>
      <c r="K1769" s="11" t="s">
        <v>4827</v>
      </c>
      <c r="L1769" s="11">
        <v>2</v>
      </c>
    </row>
    <row r="1770" spans="1:12">
      <c r="A1770" s="11" t="s">
        <v>3196</v>
      </c>
      <c r="D1770" s="11" t="s">
        <v>206</v>
      </c>
      <c r="E1770" s="19" t="s">
        <v>3392</v>
      </c>
      <c r="F1770" s="10">
        <v>42036</v>
      </c>
      <c r="G1770" s="10">
        <v>44228</v>
      </c>
      <c r="H1770" s="11">
        <v>7</v>
      </c>
      <c r="I1770" s="20" t="s">
        <v>205</v>
      </c>
      <c r="J1770" s="11" t="s">
        <v>207</v>
      </c>
      <c r="K1770" s="11" t="s">
        <v>4827</v>
      </c>
      <c r="L1770" s="11">
        <v>2</v>
      </c>
    </row>
    <row r="1771" spans="1:12">
      <c r="A1771" s="11" t="s">
        <v>3197</v>
      </c>
      <c r="D1771" s="11" t="s">
        <v>206</v>
      </c>
      <c r="E1771" s="19" t="s">
        <v>3393</v>
      </c>
      <c r="F1771" s="10">
        <v>42036</v>
      </c>
      <c r="G1771" s="10">
        <v>44228</v>
      </c>
      <c r="H1771" s="11">
        <v>7</v>
      </c>
      <c r="I1771" s="20" t="s">
        <v>205</v>
      </c>
      <c r="J1771" s="11" t="s">
        <v>207</v>
      </c>
      <c r="K1771" s="11" t="s">
        <v>4827</v>
      </c>
      <c r="L1771" s="11">
        <v>2</v>
      </c>
    </row>
    <row r="1772" spans="1:12">
      <c r="A1772" s="11" t="s">
        <v>3198</v>
      </c>
      <c r="D1772" s="11" t="s">
        <v>206</v>
      </c>
      <c r="E1772" s="19" t="s">
        <v>3394</v>
      </c>
      <c r="F1772" s="10">
        <v>42036</v>
      </c>
      <c r="G1772" s="10">
        <v>44228</v>
      </c>
      <c r="H1772" s="11">
        <v>7</v>
      </c>
      <c r="I1772" s="20" t="s">
        <v>205</v>
      </c>
      <c r="J1772" s="11" t="s">
        <v>207</v>
      </c>
      <c r="K1772" s="11" t="s">
        <v>4827</v>
      </c>
      <c r="L1772" s="11">
        <v>2</v>
      </c>
    </row>
    <row r="1773" spans="1:12">
      <c r="A1773" s="11" t="s">
        <v>3199</v>
      </c>
      <c r="D1773" s="11" t="s">
        <v>206</v>
      </c>
      <c r="E1773" s="19" t="s">
        <v>3395</v>
      </c>
      <c r="F1773" s="10">
        <v>42036</v>
      </c>
      <c r="G1773" s="10">
        <v>44228</v>
      </c>
      <c r="H1773" s="11">
        <v>7</v>
      </c>
      <c r="I1773" s="20" t="s">
        <v>205</v>
      </c>
      <c r="J1773" s="11" t="s">
        <v>207</v>
      </c>
      <c r="K1773" s="11" t="s">
        <v>4827</v>
      </c>
      <c r="L1773" s="11">
        <v>2</v>
      </c>
    </row>
    <row r="1774" spans="1:12">
      <c r="A1774" s="11" t="s">
        <v>3200</v>
      </c>
      <c r="D1774" s="11" t="s">
        <v>206</v>
      </c>
      <c r="E1774" s="19" t="s">
        <v>3396</v>
      </c>
      <c r="F1774" s="10">
        <v>42036</v>
      </c>
      <c r="G1774" s="10">
        <v>44228</v>
      </c>
      <c r="H1774" s="11">
        <v>7</v>
      </c>
      <c r="I1774" s="20" t="s">
        <v>205</v>
      </c>
      <c r="J1774" s="11" t="s">
        <v>207</v>
      </c>
      <c r="K1774" s="11" t="s">
        <v>4827</v>
      </c>
      <c r="L1774" s="11">
        <v>2</v>
      </c>
    </row>
    <row r="1775" spans="1:12">
      <c r="A1775" s="11" t="s">
        <v>3201</v>
      </c>
      <c r="D1775" s="11" t="s">
        <v>206</v>
      </c>
      <c r="E1775" s="19" t="s">
        <v>3397</v>
      </c>
      <c r="F1775" s="10">
        <v>42036</v>
      </c>
      <c r="G1775" s="10">
        <v>44228</v>
      </c>
      <c r="H1775" s="11">
        <v>7</v>
      </c>
      <c r="I1775" s="20" t="s">
        <v>205</v>
      </c>
      <c r="J1775" s="11" t="s">
        <v>207</v>
      </c>
      <c r="K1775" s="11" t="s">
        <v>4827</v>
      </c>
      <c r="L1775" s="11">
        <v>2</v>
      </c>
    </row>
    <row r="1776" spans="1:12">
      <c r="A1776" s="11" t="s">
        <v>3202</v>
      </c>
      <c r="D1776" s="11" t="s">
        <v>206</v>
      </c>
      <c r="E1776" s="19" t="s">
        <v>3398</v>
      </c>
      <c r="F1776" s="10">
        <v>42036</v>
      </c>
      <c r="G1776" s="10">
        <v>44228</v>
      </c>
      <c r="H1776" s="11">
        <v>7</v>
      </c>
      <c r="I1776" s="20" t="s">
        <v>205</v>
      </c>
      <c r="J1776" s="11" t="s">
        <v>207</v>
      </c>
      <c r="K1776" s="11" t="s">
        <v>4827</v>
      </c>
      <c r="L1776" s="11">
        <v>2</v>
      </c>
    </row>
    <row r="1777" spans="1:12">
      <c r="A1777" s="11" t="s">
        <v>3203</v>
      </c>
      <c r="D1777" s="11" t="s">
        <v>206</v>
      </c>
      <c r="E1777" s="19" t="s">
        <v>3399</v>
      </c>
      <c r="F1777" s="10">
        <v>42036</v>
      </c>
      <c r="G1777" s="10">
        <v>44228</v>
      </c>
      <c r="H1777" s="11">
        <v>7</v>
      </c>
      <c r="I1777" s="20" t="s">
        <v>205</v>
      </c>
      <c r="J1777" s="11" t="s">
        <v>207</v>
      </c>
      <c r="K1777" s="11" t="s">
        <v>4827</v>
      </c>
      <c r="L1777" s="11">
        <v>2</v>
      </c>
    </row>
    <row r="1778" spans="1:12">
      <c r="A1778" s="11" t="s">
        <v>3204</v>
      </c>
      <c r="D1778" s="11" t="s">
        <v>206</v>
      </c>
      <c r="E1778" s="19" t="s">
        <v>3400</v>
      </c>
      <c r="F1778" s="10">
        <v>42036</v>
      </c>
      <c r="G1778" s="10">
        <v>44228</v>
      </c>
      <c r="H1778" s="11">
        <v>7</v>
      </c>
      <c r="I1778" s="20" t="s">
        <v>205</v>
      </c>
      <c r="J1778" s="11" t="s">
        <v>207</v>
      </c>
      <c r="K1778" s="11" t="s">
        <v>4827</v>
      </c>
      <c r="L1778" s="11">
        <v>2</v>
      </c>
    </row>
    <row r="1779" spans="1:12">
      <c r="A1779" s="11" t="s">
        <v>3205</v>
      </c>
      <c r="D1779" s="11" t="s">
        <v>206</v>
      </c>
      <c r="E1779" s="19" t="s">
        <v>3401</v>
      </c>
      <c r="F1779" s="10">
        <v>42036</v>
      </c>
      <c r="G1779" s="10">
        <v>44228</v>
      </c>
      <c r="H1779" s="11">
        <v>7</v>
      </c>
      <c r="I1779" s="20" t="s">
        <v>205</v>
      </c>
      <c r="J1779" s="11" t="s">
        <v>207</v>
      </c>
      <c r="K1779" s="11" t="s">
        <v>4827</v>
      </c>
      <c r="L1779" s="11">
        <v>2</v>
      </c>
    </row>
    <row r="1780" spans="1:12">
      <c r="A1780" s="11" t="s">
        <v>3206</v>
      </c>
      <c r="D1780" s="11" t="s">
        <v>206</v>
      </c>
      <c r="E1780" s="19" t="s">
        <v>3402</v>
      </c>
      <c r="F1780" s="10">
        <v>42036</v>
      </c>
      <c r="G1780" s="10">
        <v>44228</v>
      </c>
      <c r="H1780" s="11">
        <v>7</v>
      </c>
      <c r="I1780" s="20" t="s">
        <v>205</v>
      </c>
      <c r="J1780" s="11" t="s">
        <v>207</v>
      </c>
      <c r="K1780" s="11" t="s">
        <v>4827</v>
      </c>
      <c r="L1780" s="11">
        <v>2</v>
      </c>
    </row>
    <row r="1781" spans="1:12">
      <c r="A1781" s="11" t="s">
        <v>3207</v>
      </c>
      <c r="D1781" s="11" t="s">
        <v>206</v>
      </c>
      <c r="E1781" s="19" t="s">
        <v>3403</v>
      </c>
      <c r="F1781" s="10">
        <v>42036</v>
      </c>
      <c r="G1781" s="10">
        <v>44228</v>
      </c>
      <c r="H1781" s="11">
        <v>7</v>
      </c>
      <c r="I1781" s="20" t="s">
        <v>205</v>
      </c>
      <c r="J1781" s="11" t="s">
        <v>207</v>
      </c>
      <c r="K1781" s="11" t="s">
        <v>4827</v>
      </c>
      <c r="L1781" s="11">
        <v>2</v>
      </c>
    </row>
    <row r="1782" spans="1:12">
      <c r="A1782" s="11" t="s">
        <v>4994</v>
      </c>
      <c r="D1782" s="11" t="s">
        <v>206</v>
      </c>
      <c r="E1782" s="19" t="s">
        <v>3404</v>
      </c>
      <c r="F1782" s="10">
        <v>42036</v>
      </c>
      <c r="G1782" s="10">
        <v>44228</v>
      </c>
      <c r="H1782" s="11">
        <v>7</v>
      </c>
      <c r="I1782" s="20" t="s">
        <v>205</v>
      </c>
      <c r="J1782" s="11" t="s">
        <v>207</v>
      </c>
      <c r="K1782" s="11" t="s">
        <v>4827</v>
      </c>
      <c r="L1782" s="11">
        <v>2</v>
      </c>
    </row>
    <row r="1783" spans="1:12">
      <c r="A1783" s="11" t="s">
        <v>4995</v>
      </c>
      <c r="D1783" s="11" t="s">
        <v>206</v>
      </c>
      <c r="E1783" s="19" t="s">
        <v>3405</v>
      </c>
      <c r="F1783" s="10">
        <v>42036</v>
      </c>
      <c r="G1783" s="10">
        <v>44228</v>
      </c>
      <c r="H1783" s="11">
        <v>7</v>
      </c>
      <c r="I1783" s="20" t="s">
        <v>205</v>
      </c>
      <c r="J1783" s="11" t="s">
        <v>207</v>
      </c>
      <c r="K1783" s="11" t="s">
        <v>4827</v>
      </c>
      <c r="L1783" s="11">
        <v>2</v>
      </c>
    </row>
    <row r="1784" spans="1:12">
      <c r="A1784" s="11" t="s">
        <v>4996</v>
      </c>
      <c r="D1784" s="11" t="s">
        <v>206</v>
      </c>
      <c r="E1784" s="19" t="s">
        <v>3406</v>
      </c>
      <c r="F1784" s="10">
        <v>42036</v>
      </c>
      <c r="G1784" s="10">
        <v>44228</v>
      </c>
      <c r="H1784" s="11">
        <v>7</v>
      </c>
      <c r="I1784" s="20" t="s">
        <v>205</v>
      </c>
      <c r="J1784" s="11" t="s">
        <v>207</v>
      </c>
      <c r="K1784" s="11" t="s">
        <v>4827</v>
      </c>
      <c r="L1784" s="11">
        <v>2</v>
      </c>
    </row>
    <row r="1785" spans="1:12">
      <c r="A1785" s="11" t="s">
        <v>4997</v>
      </c>
      <c r="D1785" s="11" t="s">
        <v>206</v>
      </c>
      <c r="E1785" s="19" t="s">
        <v>3407</v>
      </c>
      <c r="F1785" s="10">
        <v>42036</v>
      </c>
      <c r="G1785" s="10">
        <v>44228</v>
      </c>
      <c r="H1785" s="11">
        <v>7</v>
      </c>
      <c r="I1785" s="20" t="s">
        <v>205</v>
      </c>
      <c r="J1785" s="11" t="s">
        <v>207</v>
      </c>
      <c r="K1785" s="11" t="s">
        <v>4827</v>
      </c>
      <c r="L1785" s="11">
        <v>2</v>
      </c>
    </row>
    <row r="1786" spans="1:12">
      <c r="A1786" s="11" t="s">
        <v>4998</v>
      </c>
      <c r="D1786" s="11" t="s">
        <v>206</v>
      </c>
      <c r="E1786" s="19" t="s">
        <v>3408</v>
      </c>
      <c r="F1786" s="10">
        <v>42036</v>
      </c>
      <c r="G1786" s="10">
        <v>44228</v>
      </c>
      <c r="H1786" s="11">
        <v>7</v>
      </c>
      <c r="I1786" s="20" t="s">
        <v>205</v>
      </c>
      <c r="J1786" s="11" t="s">
        <v>207</v>
      </c>
      <c r="K1786" s="11" t="s">
        <v>4827</v>
      </c>
      <c r="L1786" s="11">
        <v>2</v>
      </c>
    </row>
    <row r="1787" spans="1:12">
      <c r="A1787" s="11" t="s">
        <v>4999</v>
      </c>
      <c r="D1787" s="11" t="s">
        <v>206</v>
      </c>
      <c r="E1787" s="19" t="s">
        <v>3409</v>
      </c>
      <c r="F1787" s="10">
        <v>42036</v>
      </c>
      <c r="G1787" s="10">
        <v>44228</v>
      </c>
      <c r="H1787" s="11">
        <v>7</v>
      </c>
      <c r="I1787" s="20" t="s">
        <v>205</v>
      </c>
      <c r="J1787" s="11" t="s">
        <v>207</v>
      </c>
      <c r="K1787" s="11" t="s">
        <v>4827</v>
      </c>
      <c r="L1787" s="11">
        <v>2</v>
      </c>
    </row>
    <row r="1788" spans="1:12">
      <c r="A1788" s="11" t="s">
        <v>5000</v>
      </c>
      <c r="D1788" s="11" t="s">
        <v>206</v>
      </c>
      <c r="E1788" s="19" t="s">
        <v>3410</v>
      </c>
      <c r="F1788" s="10">
        <v>42036</v>
      </c>
      <c r="G1788" s="10">
        <v>44228</v>
      </c>
      <c r="H1788" s="11">
        <v>7</v>
      </c>
      <c r="I1788" s="20" t="s">
        <v>205</v>
      </c>
      <c r="J1788" s="11" t="s">
        <v>207</v>
      </c>
      <c r="K1788" s="11" t="s">
        <v>4827</v>
      </c>
      <c r="L1788" s="11">
        <v>2</v>
      </c>
    </row>
    <row r="1789" spans="1:12">
      <c r="A1789" s="11" t="s">
        <v>5001</v>
      </c>
      <c r="D1789" s="11" t="s">
        <v>206</v>
      </c>
      <c r="E1789" s="19" t="s">
        <v>3411</v>
      </c>
      <c r="F1789" s="10">
        <v>42036</v>
      </c>
      <c r="G1789" s="10">
        <v>44228</v>
      </c>
      <c r="H1789" s="11">
        <v>7</v>
      </c>
      <c r="I1789" s="20" t="s">
        <v>205</v>
      </c>
      <c r="J1789" s="11" t="s">
        <v>207</v>
      </c>
      <c r="K1789" s="11" t="s">
        <v>4827</v>
      </c>
      <c r="L1789" s="11">
        <v>2</v>
      </c>
    </row>
    <row r="1790" spans="1:12">
      <c r="A1790" s="11" t="s">
        <v>5002</v>
      </c>
      <c r="D1790" s="11" t="s">
        <v>206</v>
      </c>
      <c r="E1790" s="19" t="s">
        <v>3412</v>
      </c>
      <c r="F1790" s="10">
        <v>42036</v>
      </c>
      <c r="G1790" s="10">
        <v>44228</v>
      </c>
      <c r="H1790" s="11">
        <v>7</v>
      </c>
      <c r="I1790" s="20" t="s">
        <v>205</v>
      </c>
      <c r="J1790" s="11" t="s">
        <v>207</v>
      </c>
      <c r="K1790" s="11" t="s">
        <v>4827</v>
      </c>
      <c r="L1790" s="11">
        <v>2</v>
      </c>
    </row>
    <row r="1791" spans="1:12">
      <c r="A1791" s="11" t="s">
        <v>5003</v>
      </c>
      <c r="D1791" s="11" t="s">
        <v>206</v>
      </c>
      <c r="E1791" s="19" t="s">
        <v>3413</v>
      </c>
      <c r="F1791" s="10">
        <v>42036</v>
      </c>
      <c r="G1791" s="10">
        <v>44228</v>
      </c>
      <c r="H1791" s="11">
        <v>7</v>
      </c>
      <c r="I1791" s="20" t="s">
        <v>205</v>
      </c>
      <c r="J1791" s="11" t="s">
        <v>207</v>
      </c>
      <c r="K1791" s="11" t="s">
        <v>4827</v>
      </c>
      <c r="L1791" s="11">
        <v>2</v>
      </c>
    </row>
    <row r="1792" spans="1:12">
      <c r="A1792" s="11" t="s">
        <v>5004</v>
      </c>
      <c r="D1792" s="11" t="s">
        <v>206</v>
      </c>
      <c r="E1792" s="19" t="s">
        <v>3414</v>
      </c>
      <c r="F1792" s="10">
        <v>42036</v>
      </c>
      <c r="G1792" s="10">
        <v>44228</v>
      </c>
      <c r="H1792" s="11">
        <v>7</v>
      </c>
      <c r="I1792" s="20" t="s">
        <v>205</v>
      </c>
      <c r="J1792" s="11" t="s">
        <v>207</v>
      </c>
      <c r="K1792" s="11" t="s">
        <v>4827</v>
      </c>
      <c r="L1792" s="11">
        <v>2</v>
      </c>
    </row>
    <row r="1793" spans="1:12">
      <c r="A1793" s="11" t="s">
        <v>5005</v>
      </c>
      <c r="D1793" s="11" t="s">
        <v>206</v>
      </c>
      <c r="E1793" s="19" t="s">
        <v>3415</v>
      </c>
      <c r="F1793" s="10">
        <v>42036</v>
      </c>
      <c r="G1793" s="10">
        <v>44228</v>
      </c>
      <c r="H1793" s="11">
        <v>7</v>
      </c>
      <c r="I1793" s="20" t="s">
        <v>205</v>
      </c>
      <c r="J1793" s="11" t="s">
        <v>207</v>
      </c>
      <c r="K1793" s="11" t="s">
        <v>4827</v>
      </c>
      <c r="L1793" s="11">
        <v>2</v>
      </c>
    </row>
    <row r="1794" spans="1:12">
      <c r="A1794" s="11" t="s">
        <v>5102</v>
      </c>
      <c r="D1794" s="11" t="s">
        <v>206</v>
      </c>
      <c r="E1794" s="19" t="s">
        <v>3416</v>
      </c>
      <c r="F1794" s="10">
        <v>42036</v>
      </c>
      <c r="G1794" s="10">
        <v>44228</v>
      </c>
      <c r="H1794" s="11">
        <v>7</v>
      </c>
      <c r="I1794" s="20" t="s">
        <v>205</v>
      </c>
      <c r="J1794" s="11" t="s">
        <v>207</v>
      </c>
      <c r="K1794" s="11" t="s">
        <v>4827</v>
      </c>
      <c r="L1794" s="11">
        <v>2</v>
      </c>
    </row>
    <row r="1795" spans="1:12">
      <c r="A1795" s="11" t="s">
        <v>5103</v>
      </c>
      <c r="D1795" s="11" t="s">
        <v>206</v>
      </c>
      <c r="E1795" s="19" t="s">
        <v>3417</v>
      </c>
      <c r="F1795" s="10">
        <v>42036</v>
      </c>
      <c r="G1795" s="10">
        <v>44228</v>
      </c>
      <c r="H1795" s="11">
        <v>7</v>
      </c>
      <c r="I1795" s="20" t="s">
        <v>205</v>
      </c>
      <c r="J1795" s="11" t="s">
        <v>207</v>
      </c>
      <c r="K1795" s="11" t="s">
        <v>4827</v>
      </c>
      <c r="L1795" s="11">
        <v>2</v>
      </c>
    </row>
    <row r="1796" spans="1:12">
      <c r="A1796" s="11" t="s">
        <v>5104</v>
      </c>
      <c r="D1796" s="11" t="s">
        <v>206</v>
      </c>
      <c r="E1796" s="19" t="s">
        <v>3418</v>
      </c>
      <c r="F1796" s="10">
        <v>42036</v>
      </c>
      <c r="G1796" s="10">
        <v>44228</v>
      </c>
      <c r="H1796" s="11">
        <v>7</v>
      </c>
      <c r="I1796" s="20" t="s">
        <v>205</v>
      </c>
      <c r="J1796" s="11" t="s">
        <v>207</v>
      </c>
      <c r="K1796" s="11" t="s">
        <v>4827</v>
      </c>
      <c r="L1796" s="11">
        <v>2</v>
      </c>
    </row>
    <row r="1797" spans="1:12">
      <c r="A1797" s="11" t="s">
        <v>5105</v>
      </c>
      <c r="D1797" s="11" t="s">
        <v>206</v>
      </c>
      <c r="E1797" s="19" t="s">
        <v>3419</v>
      </c>
      <c r="F1797" s="10">
        <v>42036</v>
      </c>
      <c r="G1797" s="10">
        <v>44228</v>
      </c>
      <c r="H1797" s="11">
        <v>7</v>
      </c>
      <c r="I1797" s="20" t="s">
        <v>205</v>
      </c>
      <c r="J1797" s="11" t="s">
        <v>207</v>
      </c>
      <c r="K1797" s="11" t="s">
        <v>4827</v>
      </c>
      <c r="L1797" s="11">
        <v>2</v>
      </c>
    </row>
    <row r="1798" spans="1:12">
      <c r="A1798" s="11" t="s">
        <v>5106</v>
      </c>
      <c r="D1798" s="11" t="s">
        <v>206</v>
      </c>
      <c r="E1798" s="19" t="s">
        <v>3420</v>
      </c>
      <c r="F1798" s="10">
        <v>42036</v>
      </c>
      <c r="G1798" s="10">
        <v>44228</v>
      </c>
      <c r="H1798" s="11">
        <v>7</v>
      </c>
      <c r="I1798" s="20" t="s">
        <v>205</v>
      </c>
      <c r="J1798" s="11" t="s">
        <v>207</v>
      </c>
      <c r="K1798" s="11" t="s">
        <v>4827</v>
      </c>
      <c r="L1798" s="11">
        <v>2</v>
      </c>
    </row>
    <row r="1799" spans="1:12">
      <c r="A1799" s="11" t="s">
        <v>5107</v>
      </c>
      <c r="D1799" s="11" t="s">
        <v>206</v>
      </c>
      <c r="E1799" s="19" t="s">
        <v>3421</v>
      </c>
      <c r="F1799" s="10">
        <v>42036</v>
      </c>
      <c r="G1799" s="10">
        <v>44228</v>
      </c>
      <c r="H1799" s="11">
        <v>7</v>
      </c>
      <c r="I1799" s="20" t="s">
        <v>205</v>
      </c>
      <c r="J1799" s="11" t="s">
        <v>207</v>
      </c>
      <c r="K1799" s="11" t="s">
        <v>4827</v>
      </c>
      <c r="L1799" s="11">
        <v>2</v>
      </c>
    </row>
    <row r="1800" spans="1:12">
      <c r="A1800" s="11" t="s">
        <v>5108</v>
      </c>
      <c r="D1800" s="11" t="s">
        <v>206</v>
      </c>
      <c r="E1800" s="19" t="s">
        <v>3422</v>
      </c>
      <c r="F1800" s="10">
        <v>42036</v>
      </c>
      <c r="G1800" s="10">
        <v>44228</v>
      </c>
      <c r="H1800" s="11">
        <v>7</v>
      </c>
      <c r="I1800" s="20" t="s">
        <v>205</v>
      </c>
      <c r="J1800" s="11" t="s">
        <v>207</v>
      </c>
      <c r="K1800" s="11" t="s">
        <v>4827</v>
      </c>
      <c r="L1800" s="11">
        <v>2</v>
      </c>
    </row>
    <row r="1801" spans="1:12">
      <c r="A1801" s="11" t="s">
        <v>5109</v>
      </c>
      <c r="D1801" s="11" t="s">
        <v>206</v>
      </c>
      <c r="E1801" s="19" t="s">
        <v>3423</v>
      </c>
      <c r="F1801" s="10">
        <v>42036</v>
      </c>
      <c r="G1801" s="10">
        <v>44228</v>
      </c>
      <c r="H1801" s="11">
        <v>7</v>
      </c>
      <c r="I1801" s="20" t="s">
        <v>205</v>
      </c>
      <c r="J1801" s="11" t="s">
        <v>207</v>
      </c>
      <c r="K1801" s="11" t="s">
        <v>4827</v>
      </c>
      <c r="L1801" s="11">
        <v>2</v>
      </c>
    </row>
    <row r="1802" spans="1:12">
      <c r="A1802" s="11" t="s">
        <v>5110</v>
      </c>
      <c r="D1802" s="11" t="s">
        <v>206</v>
      </c>
      <c r="E1802" s="19" t="s">
        <v>3424</v>
      </c>
      <c r="F1802" s="10">
        <v>42036</v>
      </c>
      <c r="G1802" s="10">
        <v>44228</v>
      </c>
      <c r="H1802" s="11">
        <v>7</v>
      </c>
      <c r="I1802" s="20" t="s">
        <v>205</v>
      </c>
      <c r="J1802" s="11" t="s">
        <v>207</v>
      </c>
      <c r="K1802" s="11" t="s">
        <v>4827</v>
      </c>
      <c r="L1802" s="11">
        <v>2</v>
      </c>
    </row>
    <row r="1803" spans="1:12">
      <c r="A1803" s="11" t="s">
        <v>5111</v>
      </c>
      <c r="D1803" s="11" t="s">
        <v>206</v>
      </c>
      <c r="E1803" s="19" t="s">
        <v>3425</v>
      </c>
      <c r="F1803" s="10">
        <v>42036</v>
      </c>
      <c r="G1803" s="10">
        <v>44228</v>
      </c>
      <c r="H1803" s="11">
        <v>7</v>
      </c>
      <c r="I1803" s="20" t="s">
        <v>205</v>
      </c>
      <c r="J1803" s="11" t="s">
        <v>207</v>
      </c>
      <c r="K1803" s="11" t="s">
        <v>4827</v>
      </c>
      <c r="L1803" s="11">
        <v>2</v>
      </c>
    </row>
    <row r="1804" spans="1:12">
      <c r="A1804" s="11" t="s">
        <v>5112</v>
      </c>
      <c r="D1804" s="11" t="s">
        <v>206</v>
      </c>
      <c r="E1804" s="19" t="s">
        <v>3426</v>
      </c>
      <c r="F1804" s="10">
        <v>42036</v>
      </c>
      <c r="G1804" s="10">
        <v>44228</v>
      </c>
      <c r="H1804" s="11">
        <v>7</v>
      </c>
      <c r="I1804" s="20" t="s">
        <v>205</v>
      </c>
      <c r="J1804" s="11" t="s">
        <v>207</v>
      </c>
      <c r="K1804" s="11" t="s">
        <v>4827</v>
      </c>
      <c r="L1804" s="11">
        <v>2</v>
      </c>
    </row>
    <row r="1805" spans="1:12">
      <c r="A1805" s="11" t="s">
        <v>5113</v>
      </c>
      <c r="D1805" s="11" t="s">
        <v>206</v>
      </c>
      <c r="E1805" s="19" t="s">
        <v>3427</v>
      </c>
      <c r="F1805" s="10">
        <v>42036</v>
      </c>
      <c r="G1805" s="10">
        <v>44228</v>
      </c>
      <c r="H1805" s="11">
        <v>7</v>
      </c>
      <c r="I1805" s="20" t="s">
        <v>205</v>
      </c>
      <c r="J1805" s="11" t="s">
        <v>207</v>
      </c>
      <c r="K1805" s="11" t="s">
        <v>4827</v>
      </c>
      <c r="L1805" s="11">
        <v>2</v>
      </c>
    </row>
    <row r="1806" spans="1:12">
      <c r="A1806" s="11" t="s">
        <v>5174</v>
      </c>
      <c r="D1806" s="11" t="s">
        <v>206</v>
      </c>
      <c r="E1806" s="19" t="s">
        <v>3428</v>
      </c>
      <c r="F1806" s="10">
        <v>42036</v>
      </c>
      <c r="G1806" s="10">
        <v>44228</v>
      </c>
      <c r="H1806" s="11">
        <v>7</v>
      </c>
      <c r="I1806" s="20" t="s">
        <v>205</v>
      </c>
      <c r="J1806" s="11" t="s">
        <v>207</v>
      </c>
      <c r="K1806" s="11" t="s">
        <v>4827</v>
      </c>
      <c r="L1806" s="11">
        <v>2</v>
      </c>
    </row>
    <row r="1807" spans="1:12">
      <c r="A1807" s="11" t="s">
        <v>5175</v>
      </c>
      <c r="D1807" s="11" t="s">
        <v>206</v>
      </c>
      <c r="E1807" s="19" t="s">
        <v>3429</v>
      </c>
      <c r="F1807" s="10">
        <v>42036</v>
      </c>
      <c r="G1807" s="10">
        <v>44228</v>
      </c>
      <c r="H1807" s="11">
        <v>7</v>
      </c>
      <c r="I1807" s="20" t="s">
        <v>205</v>
      </c>
      <c r="J1807" s="11" t="s">
        <v>207</v>
      </c>
      <c r="K1807" s="11" t="s">
        <v>4827</v>
      </c>
      <c r="L1807" s="11">
        <v>2</v>
      </c>
    </row>
    <row r="1808" spans="1:12">
      <c r="A1808" s="11" t="s">
        <v>5176</v>
      </c>
      <c r="D1808" s="11" t="s">
        <v>206</v>
      </c>
      <c r="E1808" s="19" t="s">
        <v>3430</v>
      </c>
      <c r="F1808" s="10">
        <v>42036</v>
      </c>
      <c r="G1808" s="10">
        <v>44228</v>
      </c>
      <c r="H1808" s="11">
        <v>7</v>
      </c>
      <c r="I1808" s="20" t="s">
        <v>205</v>
      </c>
      <c r="J1808" s="11" t="s">
        <v>207</v>
      </c>
      <c r="K1808" s="11" t="s">
        <v>4827</v>
      </c>
      <c r="L1808" s="11">
        <v>2</v>
      </c>
    </row>
    <row r="1809" spans="1:12">
      <c r="A1809" s="11" t="s">
        <v>5177</v>
      </c>
      <c r="D1809" s="11" t="s">
        <v>206</v>
      </c>
      <c r="E1809" s="19" t="s">
        <v>3431</v>
      </c>
      <c r="F1809" s="10">
        <v>42036</v>
      </c>
      <c r="G1809" s="10">
        <v>44228</v>
      </c>
      <c r="H1809" s="11">
        <v>7</v>
      </c>
      <c r="I1809" s="20" t="s">
        <v>205</v>
      </c>
      <c r="J1809" s="11" t="s">
        <v>207</v>
      </c>
      <c r="K1809" s="11" t="s">
        <v>4827</v>
      </c>
      <c r="L1809" s="11">
        <v>2</v>
      </c>
    </row>
    <row r="1810" spans="1:12">
      <c r="A1810" s="11" t="s">
        <v>5178</v>
      </c>
      <c r="D1810" s="11" t="s">
        <v>206</v>
      </c>
      <c r="E1810" s="19" t="s">
        <v>3432</v>
      </c>
      <c r="F1810" s="10">
        <v>42036</v>
      </c>
      <c r="G1810" s="10">
        <v>44228</v>
      </c>
      <c r="H1810" s="11">
        <v>7</v>
      </c>
      <c r="I1810" s="20" t="s">
        <v>205</v>
      </c>
      <c r="J1810" s="11" t="s">
        <v>207</v>
      </c>
      <c r="K1810" s="11" t="s">
        <v>4827</v>
      </c>
      <c r="L1810" s="11">
        <v>2</v>
      </c>
    </row>
    <row r="1811" spans="1:12">
      <c r="A1811" s="11" t="s">
        <v>5179</v>
      </c>
      <c r="D1811" s="11" t="s">
        <v>206</v>
      </c>
      <c r="E1811" s="19" t="s">
        <v>3433</v>
      </c>
      <c r="F1811" s="10">
        <v>42036</v>
      </c>
      <c r="G1811" s="10">
        <v>44228</v>
      </c>
      <c r="H1811" s="11">
        <v>7</v>
      </c>
      <c r="I1811" s="20" t="s">
        <v>205</v>
      </c>
      <c r="J1811" s="11" t="s">
        <v>207</v>
      </c>
      <c r="K1811" s="11" t="s">
        <v>4827</v>
      </c>
      <c r="L1811" s="11">
        <v>2</v>
      </c>
    </row>
    <row r="1812" spans="1:12">
      <c r="A1812" s="11" t="s">
        <v>5264</v>
      </c>
      <c r="D1812" s="11" t="s">
        <v>206</v>
      </c>
      <c r="E1812" s="19" t="s">
        <v>3434</v>
      </c>
      <c r="F1812" s="10">
        <v>42036</v>
      </c>
      <c r="G1812" s="10">
        <v>44228</v>
      </c>
      <c r="H1812" s="11">
        <v>7</v>
      </c>
      <c r="I1812" s="20" t="s">
        <v>205</v>
      </c>
      <c r="J1812" s="11" t="s">
        <v>207</v>
      </c>
      <c r="K1812" s="11" t="s">
        <v>4827</v>
      </c>
      <c r="L1812" s="11">
        <v>2</v>
      </c>
    </row>
    <row r="1813" spans="1:12">
      <c r="A1813" s="11" t="s">
        <v>5265</v>
      </c>
      <c r="D1813" s="11" t="s">
        <v>206</v>
      </c>
      <c r="E1813" s="19" t="s">
        <v>3435</v>
      </c>
      <c r="F1813" s="10">
        <v>42036</v>
      </c>
      <c r="G1813" s="10">
        <v>44228</v>
      </c>
      <c r="H1813" s="11">
        <v>7</v>
      </c>
      <c r="I1813" s="20" t="s">
        <v>205</v>
      </c>
      <c r="J1813" s="11" t="s">
        <v>207</v>
      </c>
      <c r="K1813" s="11" t="s">
        <v>4827</v>
      </c>
      <c r="L1813" s="11">
        <v>2</v>
      </c>
    </row>
    <row r="1814" spans="1:12">
      <c r="A1814" s="11" t="s">
        <v>5266</v>
      </c>
      <c r="D1814" s="11" t="s">
        <v>206</v>
      </c>
      <c r="E1814" s="19" t="s">
        <v>3436</v>
      </c>
      <c r="F1814" s="10">
        <v>42036</v>
      </c>
      <c r="G1814" s="10">
        <v>44228</v>
      </c>
      <c r="H1814" s="11">
        <v>7</v>
      </c>
      <c r="I1814" s="20" t="s">
        <v>205</v>
      </c>
      <c r="J1814" s="11" t="s">
        <v>207</v>
      </c>
      <c r="K1814" s="11" t="s">
        <v>4827</v>
      </c>
      <c r="L1814" s="11">
        <v>2</v>
      </c>
    </row>
    <row r="1815" spans="1:12">
      <c r="A1815" s="11" t="s">
        <v>5267</v>
      </c>
      <c r="D1815" s="11" t="s">
        <v>206</v>
      </c>
      <c r="E1815" s="19" t="s">
        <v>3437</v>
      </c>
      <c r="F1815" s="10">
        <v>42036</v>
      </c>
      <c r="G1815" s="10">
        <v>44228</v>
      </c>
      <c r="H1815" s="11">
        <v>7</v>
      </c>
      <c r="I1815" s="20" t="s">
        <v>205</v>
      </c>
      <c r="J1815" s="11" t="s">
        <v>207</v>
      </c>
      <c r="K1815" s="11" t="s">
        <v>4827</v>
      </c>
      <c r="L1815" s="11">
        <v>2</v>
      </c>
    </row>
    <row r="1816" spans="1:12">
      <c r="A1816" s="11" t="s">
        <v>5268</v>
      </c>
      <c r="D1816" s="11" t="s">
        <v>206</v>
      </c>
      <c r="E1816" s="19" t="s">
        <v>3438</v>
      </c>
      <c r="F1816" s="10">
        <v>42036</v>
      </c>
      <c r="G1816" s="10">
        <v>44228</v>
      </c>
      <c r="H1816" s="11">
        <v>7</v>
      </c>
      <c r="I1816" s="20" t="s">
        <v>205</v>
      </c>
      <c r="J1816" s="11" t="s">
        <v>207</v>
      </c>
      <c r="K1816" s="11" t="s">
        <v>4827</v>
      </c>
      <c r="L1816" s="11">
        <v>2</v>
      </c>
    </row>
    <row r="1817" spans="1:12">
      <c r="A1817" s="11" t="s">
        <v>5269</v>
      </c>
      <c r="D1817" s="11" t="s">
        <v>206</v>
      </c>
      <c r="E1817" s="19" t="s">
        <v>3439</v>
      </c>
      <c r="F1817" s="10">
        <v>42036</v>
      </c>
      <c r="G1817" s="10">
        <v>44228</v>
      </c>
      <c r="H1817" s="11">
        <v>7</v>
      </c>
      <c r="I1817" s="20" t="s">
        <v>205</v>
      </c>
      <c r="J1817" s="11" t="s">
        <v>207</v>
      </c>
      <c r="K1817" s="11" t="s">
        <v>4827</v>
      </c>
      <c r="L1817" s="11">
        <v>2</v>
      </c>
    </row>
    <row r="1818" spans="1:12">
      <c r="A1818" s="11" t="s">
        <v>5270</v>
      </c>
      <c r="D1818" s="11" t="s">
        <v>206</v>
      </c>
      <c r="E1818" s="19" t="s">
        <v>3440</v>
      </c>
      <c r="F1818" s="10">
        <v>42036</v>
      </c>
      <c r="G1818" s="10">
        <v>44228</v>
      </c>
      <c r="H1818" s="11">
        <v>7</v>
      </c>
      <c r="I1818" s="20" t="s">
        <v>205</v>
      </c>
      <c r="J1818" s="11" t="s">
        <v>207</v>
      </c>
      <c r="K1818" s="11" t="s">
        <v>4827</v>
      </c>
      <c r="L1818" s="11">
        <v>2</v>
      </c>
    </row>
    <row r="1819" spans="1:12">
      <c r="A1819" s="11" t="s">
        <v>5271</v>
      </c>
      <c r="D1819" s="11" t="s">
        <v>206</v>
      </c>
      <c r="E1819" s="19" t="s">
        <v>3441</v>
      </c>
      <c r="F1819" s="10">
        <v>42036</v>
      </c>
      <c r="G1819" s="10">
        <v>44228</v>
      </c>
      <c r="H1819" s="11">
        <v>7</v>
      </c>
      <c r="I1819" s="20" t="s">
        <v>205</v>
      </c>
      <c r="J1819" s="11" t="s">
        <v>207</v>
      </c>
      <c r="K1819" s="11" t="s">
        <v>4827</v>
      </c>
      <c r="L1819" s="11">
        <v>2</v>
      </c>
    </row>
    <row r="1820" spans="1:12">
      <c r="A1820" s="11" t="s">
        <v>5272</v>
      </c>
      <c r="D1820" s="11" t="s">
        <v>206</v>
      </c>
      <c r="E1820" s="19" t="s">
        <v>3442</v>
      </c>
      <c r="F1820" s="10">
        <v>42036</v>
      </c>
      <c r="G1820" s="10">
        <v>44228</v>
      </c>
      <c r="H1820" s="11">
        <v>7</v>
      </c>
      <c r="I1820" s="20" t="s">
        <v>205</v>
      </c>
      <c r="J1820" s="11" t="s">
        <v>207</v>
      </c>
      <c r="K1820" s="11" t="s">
        <v>4827</v>
      </c>
      <c r="L1820" s="11">
        <v>2</v>
      </c>
    </row>
    <row r="1821" spans="1:12">
      <c r="A1821" s="11" t="s">
        <v>5273</v>
      </c>
      <c r="D1821" s="11" t="s">
        <v>206</v>
      </c>
      <c r="E1821" s="19" t="s">
        <v>3443</v>
      </c>
      <c r="F1821" s="10">
        <v>42036</v>
      </c>
      <c r="G1821" s="10">
        <v>44228</v>
      </c>
      <c r="H1821" s="11">
        <v>7</v>
      </c>
      <c r="I1821" s="20" t="s">
        <v>205</v>
      </c>
      <c r="J1821" s="11" t="s">
        <v>207</v>
      </c>
      <c r="K1821" s="11" t="s">
        <v>4827</v>
      </c>
      <c r="L1821" s="11">
        <v>2</v>
      </c>
    </row>
    <row r="1822" spans="1:12">
      <c r="A1822" s="11" t="s">
        <v>5274</v>
      </c>
      <c r="D1822" s="11" t="s">
        <v>206</v>
      </c>
      <c r="E1822" s="19" t="s">
        <v>3444</v>
      </c>
      <c r="F1822" s="10">
        <v>42036</v>
      </c>
      <c r="G1822" s="10">
        <v>44228</v>
      </c>
      <c r="H1822" s="11">
        <v>7</v>
      </c>
      <c r="I1822" s="20" t="s">
        <v>205</v>
      </c>
      <c r="J1822" s="11" t="s">
        <v>207</v>
      </c>
      <c r="K1822" s="11" t="s">
        <v>4827</v>
      </c>
      <c r="L1822" s="11">
        <v>2</v>
      </c>
    </row>
    <row r="1823" spans="1:12">
      <c r="A1823" s="11" t="s">
        <v>5275</v>
      </c>
      <c r="D1823" s="11" t="s">
        <v>206</v>
      </c>
      <c r="E1823" s="19" t="s">
        <v>3445</v>
      </c>
      <c r="F1823" s="10">
        <v>42036</v>
      </c>
      <c r="G1823" s="10">
        <v>44228</v>
      </c>
      <c r="H1823" s="11">
        <v>7</v>
      </c>
      <c r="I1823" s="20" t="s">
        <v>205</v>
      </c>
      <c r="J1823" s="11" t="s">
        <v>207</v>
      </c>
      <c r="K1823" s="11" t="s">
        <v>4827</v>
      </c>
      <c r="L1823" s="11">
        <v>2</v>
      </c>
    </row>
    <row r="1824" spans="1:12">
      <c r="A1824" s="11" t="s">
        <v>5336</v>
      </c>
      <c r="D1824" s="11" t="s">
        <v>206</v>
      </c>
      <c r="E1824" s="19" t="s">
        <v>3446</v>
      </c>
      <c r="F1824" s="10">
        <v>42036</v>
      </c>
      <c r="G1824" s="10">
        <v>44228</v>
      </c>
      <c r="H1824" s="11">
        <v>7</v>
      </c>
      <c r="I1824" s="20" t="s">
        <v>205</v>
      </c>
      <c r="J1824" s="11" t="s">
        <v>207</v>
      </c>
      <c r="K1824" s="11" t="s">
        <v>4827</v>
      </c>
      <c r="L1824" s="11">
        <v>2</v>
      </c>
    </row>
    <row r="1825" spans="1:12">
      <c r="A1825" s="11" t="s">
        <v>5337</v>
      </c>
      <c r="D1825" s="11" t="s">
        <v>206</v>
      </c>
      <c r="E1825" s="19" t="s">
        <v>3447</v>
      </c>
      <c r="F1825" s="10">
        <v>42036</v>
      </c>
      <c r="G1825" s="10">
        <v>44228</v>
      </c>
      <c r="H1825" s="11">
        <v>7</v>
      </c>
      <c r="I1825" s="20" t="s">
        <v>205</v>
      </c>
      <c r="J1825" s="11" t="s">
        <v>207</v>
      </c>
      <c r="K1825" s="11" t="s">
        <v>4827</v>
      </c>
      <c r="L1825" s="11">
        <v>2</v>
      </c>
    </row>
    <row r="1826" spans="1:12">
      <c r="A1826" s="11" t="s">
        <v>5338</v>
      </c>
      <c r="D1826" s="11" t="s">
        <v>206</v>
      </c>
      <c r="E1826" s="19" t="s">
        <v>3448</v>
      </c>
      <c r="F1826" s="10">
        <v>42036</v>
      </c>
      <c r="G1826" s="10">
        <v>44228</v>
      </c>
      <c r="H1826" s="11">
        <v>7</v>
      </c>
      <c r="I1826" s="20" t="s">
        <v>205</v>
      </c>
      <c r="J1826" s="11" t="s">
        <v>207</v>
      </c>
      <c r="K1826" s="11" t="s">
        <v>4827</v>
      </c>
      <c r="L1826" s="11">
        <v>2</v>
      </c>
    </row>
    <row r="1827" spans="1:12">
      <c r="A1827" s="11" t="s">
        <v>5339</v>
      </c>
      <c r="D1827" s="11" t="s">
        <v>206</v>
      </c>
      <c r="E1827" s="19" t="s">
        <v>3449</v>
      </c>
      <c r="F1827" s="10">
        <v>42036</v>
      </c>
      <c r="G1827" s="10">
        <v>44228</v>
      </c>
      <c r="H1827" s="11">
        <v>7</v>
      </c>
      <c r="I1827" s="20" t="s">
        <v>205</v>
      </c>
      <c r="J1827" s="11" t="s">
        <v>207</v>
      </c>
      <c r="K1827" s="11" t="s">
        <v>4827</v>
      </c>
      <c r="L1827" s="11">
        <v>2</v>
      </c>
    </row>
    <row r="1828" spans="1:12">
      <c r="A1828" s="11" t="s">
        <v>5340</v>
      </c>
      <c r="D1828" s="11" t="s">
        <v>206</v>
      </c>
      <c r="E1828" s="19" t="s">
        <v>3450</v>
      </c>
      <c r="F1828" s="10">
        <v>42036</v>
      </c>
      <c r="G1828" s="10">
        <v>44228</v>
      </c>
      <c r="H1828" s="11">
        <v>7</v>
      </c>
      <c r="I1828" s="20" t="s">
        <v>205</v>
      </c>
      <c r="J1828" s="11" t="s">
        <v>207</v>
      </c>
      <c r="K1828" s="11" t="s">
        <v>4827</v>
      </c>
      <c r="L1828" s="11">
        <v>2</v>
      </c>
    </row>
    <row r="1829" spans="1:12">
      <c r="A1829" s="11" t="s">
        <v>5341</v>
      </c>
      <c r="D1829" s="11" t="s">
        <v>206</v>
      </c>
      <c r="E1829" s="19" t="s">
        <v>3451</v>
      </c>
      <c r="F1829" s="10">
        <v>42036</v>
      </c>
      <c r="G1829" s="10">
        <v>44228</v>
      </c>
      <c r="H1829" s="11">
        <v>7</v>
      </c>
      <c r="I1829" s="20" t="s">
        <v>205</v>
      </c>
      <c r="J1829" s="11" t="s">
        <v>207</v>
      </c>
      <c r="K1829" s="11" t="s">
        <v>4827</v>
      </c>
      <c r="L1829" s="11">
        <v>2</v>
      </c>
    </row>
    <row r="1830" spans="1:12">
      <c r="A1830" s="11" t="s">
        <v>5390</v>
      </c>
      <c r="D1830" s="11" t="s">
        <v>206</v>
      </c>
      <c r="E1830" s="19" t="s">
        <v>3452</v>
      </c>
      <c r="F1830" s="10">
        <v>42036</v>
      </c>
      <c r="G1830" s="10">
        <v>44228</v>
      </c>
      <c r="H1830" s="11">
        <v>7</v>
      </c>
      <c r="I1830" s="20" t="s">
        <v>205</v>
      </c>
      <c r="J1830" s="11" t="s">
        <v>207</v>
      </c>
      <c r="K1830" s="11" t="s">
        <v>4827</v>
      </c>
      <c r="L1830" s="11">
        <v>2</v>
      </c>
    </row>
    <row r="1831" spans="1:12">
      <c r="A1831" s="11" t="s">
        <v>5391</v>
      </c>
      <c r="D1831" s="11" t="s">
        <v>206</v>
      </c>
      <c r="E1831" s="19" t="s">
        <v>3453</v>
      </c>
      <c r="F1831" s="10">
        <v>42036</v>
      </c>
      <c r="G1831" s="10">
        <v>44228</v>
      </c>
      <c r="H1831" s="11">
        <v>7</v>
      </c>
      <c r="I1831" s="20" t="s">
        <v>205</v>
      </c>
      <c r="J1831" s="11" t="s">
        <v>207</v>
      </c>
      <c r="K1831" s="11" t="s">
        <v>4827</v>
      </c>
      <c r="L1831" s="11">
        <v>2</v>
      </c>
    </row>
    <row r="1832" spans="1:12">
      <c r="A1832" s="11" t="s">
        <v>5392</v>
      </c>
      <c r="D1832" s="11" t="s">
        <v>206</v>
      </c>
      <c r="E1832" s="19" t="s">
        <v>3454</v>
      </c>
      <c r="F1832" s="10">
        <v>42036</v>
      </c>
      <c r="G1832" s="10">
        <v>44228</v>
      </c>
      <c r="H1832" s="11">
        <v>7</v>
      </c>
      <c r="I1832" s="20" t="s">
        <v>205</v>
      </c>
      <c r="J1832" s="11" t="s">
        <v>207</v>
      </c>
      <c r="K1832" s="11" t="s">
        <v>4827</v>
      </c>
      <c r="L1832" s="11">
        <v>2</v>
      </c>
    </row>
    <row r="1833" spans="1:12">
      <c r="A1833" s="11" t="s">
        <v>5393</v>
      </c>
      <c r="D1833" s="11" t="s">
        <v>206</v>
      </c>
      <c r="E1833" s="19" t="s">
        <v>3455</v>
      </c>
      <c r="F1833" s="10">
        <v>42036</v>
      </c>
      <c r="G1833" s="10">
        <v>44228</v>
      </c>
      <c r="H1833" s="11">
        <v>7</v>
      </c>
      <c r="I1833" s="20" t="s">
        <v>205</v>
      </c>
      <c r="J1833" s="11" t="s">
        <v>207</v>
      </c>
      <c r="K1833" s="11" t="s">
        <v>4827</v>
      </c>
      <c r="L1833" s="11">
        <v>2</v>
      </c>
    </row>
    <row r="1834" spans="1:12">
      <c r="A1834" s="11" t="s">
        <v>5394</v>
      </c>
      <c r="D1834" s="11" t="s">
        <v>206</v>
      </c>
      <c r="E1834" s="19" t="s">
        <v>3456</v>
      </c>
      <c r="F1834" s="10">
        <v>42036</v>
      </c>
      <c r="G1834" s="10">
        <v>44228</v>
      </c>
      <c r="H1834" s="11">
        <v>7</v>
      </c>
      <c r="I1834" s="20" t="s">
        <v>205</v>
      </c>
      <c r="J1834" s="11" t="s">
        <v>207</v>
      </c>
      <c r="K1834" s="11" t="s">
        <v>4827</v>
      </c>
      <c r="L1834" s="11">
        <v>2</v>
      </c>
    </row>
    <row r="1835" spans="1:12">
      <c r="A1835" s="11" t="s">
        <v>5395</v>
      </c>
      <c r="D1835" s="11" t="s">
        <v>206</v>
      </c>
      <c r="E1835" s="19" t="s">
        <v>3457</v>
      </c>
      <c r="F1835" s="10">
        <v>42036</v>
      </c>
      <c r="G1835" s="10">
        <v>44228</v>
      </c>
      <c r="H1835" s="11">
        <v>7</v>
      </c>
      <c r="I1835" s="20" t="s">
        <v>205</v>
      </c>
      <c r="J1835" s="11" t="s">
        <v>207</v>
      </c>
      <c r="K1835" s="11" t="s">
        <v>4827</v>
      </c>
      <c r="L1835" s="11">
        <v>2</v>
      </c>
    </row>
    <row r="1836" spans="1:12">
      <c r="A1836" s="11" t="s">
        <v>3208</v>
      </c>
      <c r="D1836" s="11" t="s">
        <v>206</v>
      </c>
      <c r="E1836" s="19" t="s">
        <v>3458</v>
      </c>
      <c r="F1836" s="10">
        <v>42036</v>
      </c>
      <c r="G1836" s="10">
        <v>44228</v>
      </c>
      <c r="H1836" s="11">
        <v>7</v>
      </c>
      <c r="I1836" s="20" t="s">
        <v>205</v>
      </c>
      <c r="J1836" s="11" t="s">
        <v>207</v>
      </c>
      <c r="K1836" s="11" t="s">
        <v>4827</v>
      </c>
      <c r="L1836" s="11">
        <v>2</v>
      </c>
    </row>
    <row r="1837" spans="1:12">
      <c r="A1837" s="11" t="s">
        <v>3209</v>
      </c>
      <c r="D1837" s="11" t="s">
        <v>206</v>
      </c>
      <c r="E1837" s="19" t="s">
        <v>3459</v>
      </c>
      <c r="F1837" s="10">
        <v>42036</v>
      </c>
      <c r="G1837" s="10">
        <v>44228</v>
      </c>
      <c r="H1837" s="11">
        <v>7</v>
      </c>
      <c r="I1837" s="20" t="s">
        <v>205</v>
      </c>
      <c r="J1837" s="11" t="s">
        <v>207</v>
      </c>
      <c r="K1837" s="11" t="s">
        <v>4827</v>
      </c>
      <c r="L1837" s="11">
        <v>2</v>
      </c>
    </row>
    <row r="1838" spans="1:12">
      <c r="A1838" s="11" t="s">
        <v>3210</v>
      </c>
      <c r="D1838" s="11" t="s">
        <v>206</v>
      </c>
      <c r="E1838" s="19" t="s">
        <v>3460</v>
      </c>
      <c r="F1838" s="10">
        <v>42036</v>
      </c>
      <c r="G1838" s="10">
        <v>44228</v>
      </c>
      <c r="H1838" s="11">
        <v>7</v>
      </c>
      <c r="I1838" s="20" t="s">
        <v>205</v>
      </c>
      <c r="J1838" s="11" t="s">
        <v>207</v>
      </c>
      <c r="K1838" s="11" t="s">
        <v>4827</v>
      </c>
      <c r="L1838" s="11">
        <v>2</v>
      </c>
    </row>
    <row r="1839" spans="1:12">
      <c r="A1839" s="11" t="s">
        <v>3211</v>
      </c>
      <c r="D1839" s="11" t="s">
        <v>206</v>
      </c>
      <c r="E1839" s="19" t="s">
        <v>3461</v>
      </c>
      <c r="F1839" s="10">
        <v>42036</v>
      </c>
      <c r="G1839" s="10">
        <v>44228</v>
      </c>
      <c r="H1839" s="11">
        <v>7</v>
      </c>
      <c r="I1839" s="20" t="s">
        <v>205</v>
      </c>
      <c r="J1839" s="11" t="s">
        <v>207</v>
      </c>
      <c r="K1839" s="11" t="s">
        <v>4827</v>
      </c>
      <c r="L1839" s="11">
        <v>2</v>
      </c>
    </row>
    <row r="1840" spans="1:12">
      <c r="A1840" s="11" t="s">
        <v>3212</v>
      </c>
      <c r="D1840" s="11" t="s">
        <v>206</v>
      </c>
      <c r="E1840" s="19" t="s">
        <v>3462</v>
      </c>
      <c r="F1840" s="10">
        <v>42036</v>
      </c>
      <c r="G1840" s="10">
        <v>44228</v>
      </c>
      <c r="H1840" s="11">
        <v>7</v>
      </c>
      <c r="I1840" s="20" t="s">
        <v>205</v>
      </c>
      <c r="J1840" s="11" t="s">
        <v>207</v>
      </c>
      <c r="K1840" s="11" t="s">
        <v>4827</v>
      </c>
      <c r="L1840" s="11">
        <v>2</v>
      </c>
    </row>
    <row r="1841" spans="1:12">
      <c r="A1841" s="11" t="s">
        <v>3213</v>
      </c>
      <c r="D1841" s="11" t="s">
        <v>206</v>
      </c>
      <c r="E1841" s="19" t="s">
        <v>3463</v>
      </c>
      <c r="F1841" s="10">
        <v>42036</v>
      </c>
      <c r="G1841" s="10">
        <v>44228</v>
      </c>
      <c r="H1841" s="11">
        <v>7</v>
      </c>
      <c r="I1841" s="20" t="s">
        <v>205</v>
      </c>
      <c r="J1841" s="11" t="s">
        <v>207</v>
      </c>
      <c r="K1841" s="11" t="s">
        <v>4827</v>
      </c>
      <c r="L1841" s="11">
        <v>2</v>
      </c>
    </row>
    <row r="1842" spans="1:12">
      <c r="A1842" s="11" t="s">
        <v>3214</v>
      </c>
      <c r="D1842" s="11" t="s">
        <v>206</v>
      </c>
      <c r="E1842" s="19" t="s">
        <v>3464</v>
      </c>
      <c r="F1842" s="10">
        <v>42036</v>
      </c>
      <c r="G1842" s="10">
        <v>44228</v>
      </c>
      <c r="H1842" s="11">
        <v>7</v>
      </c>
      <c r="I1842" s="20" t="s">
        <v>205</v>
      </c>
      <c r="J1842" s="11" t="s">
        <v>207</v>
      </c>
      <c r="K1842" s="11" t="s">
        <v>4827</v>
      </c>
      <c r="L1842" s="11">
        <v>2</v>
      </c>
    </row>
    <row r="1843" spans="1:12">
      <c r="A1843" s="11" t="s">
        <v>3215</v>
      </c>
      <c r="D1843" s="11" t="s">
        <v>206</v>
      </c>
      <c r="E1843" s="19" t="s">
        <v>3465</v>
      </c>
      <c r="F1843" s="10">
        <v>42036</v>
      </c>
      <c r="G1843" s="10">
        <v>44228</v>
      </c>
      <c r="H1843" s="11">
        <v>7</v>
      </c>
      <c r="I1843" s="20" t="s">
        <v>205</v>
      </c>
      <c r="J1843" s="11" t="s">
        <v>207</v>
      </c>
      <c r="K1843" s="11" t="s">
        <v>4827</v>
      </c>
      <c r="L1843" s="11">
        <v>2</v>
      </c>
    </row>
    <row r="1844" spans="1:12">
      <c r="A1844" s="11" t="s">
        <v>3216</v>
      </c>
      <c r="D1844" s="11" t="s">
        <v>206</v>
      </c>
      <c r="E1844" s="19" t="s">
        <v>3466</v>
      </c>
      <c r="F1844" s="10">
        <v>42036</v>
      </c>
      <c r="G1844" s="10">
        <v>44228</v>
      </c>
      <c r="H1844" s="11">
        <v>7</v>
      </c>
      <c r="I1844" s="20" t="s">
        <v>205</v>
      </c>
      <c r="J1844" s="11" t="s">
        <v>207</v>
      </c>
      <c r="K1844" s="11" t="s">
        <v>4827</v>
      </c>
      <c r="L1844" s="11">
        <v>2</v>
      </c>
    </row>
    <row r="1845" spans="1:12">
      <c r="A1845" s="11" t="s">
        <v>3217</v>
      </c>
      <c r="D1845" s="11" t="s">
        <v>206</v>
      </c>
      <c r="E1845" s="19" t="s">
        <v>3467</v>
      </c>
      <c r="F1845" s="10">
        <v>42036</v>
      </c>
      <c r="G1845" s="10">
        <v>44228</v>
      </c>
      <c r="H1845" s="11">
        <v>7</v>
      </c>
      <c r="I1845" s="20" t="s">
        <v>205</v>
      </c>
      <c r="J1845" s="11" t="s">
        <v>207</v>
      </c>
      <c r="K1845" s="11" t="s">
        <v>4827</v>
      </c>
      <c r="L1845" s="11">
        <v>2</v>
      </c>
    </row>
    <row r="1846" spans="1:12">
      <c r="A1846" s="11" t="s">
        <v>3218</v>
      </c>
      <c r="D1846" s="11" t="s">
        <v>206</v>
      </c>
      <c r="E1846" s="19" t="s">
        <v>3468</v>
      </c>
      <c r="F1846" s="10">
        <v>42036</v>
      </c>
      <c r="G1846" s="10">
        <v>44228</v>
      </c>
      <c r="H1846" s="11">
        <v>7</v>
      </c>
      <c r="I1846" s="20" t="s">
        <v>205</v>
      </c>
      <c r="J1846" s="11" t="s">
        <v>207</v>
      </c>
      <c r="K1846" s="11" t="s">
        <v>4827</v>
      </c>
      <c r="L1846" s="11">
        <v>2</v>
      </c>
    </row>
    <row r="1847" spans="1:12">
      <c r="A1847" s="11" t="s">
        <v>3219</v>
      </c>
      <c r="D1847" s="11" t="s">
        <v>206</v>
      </c>
      <c r="E1847" s="19" t="s">
        <v>3469</v>
      </c>
      <c r="F1847" s="10">
        <v>42036</v>
      </c>
      <c r="G1847" s="10">
        <v>44228</v>
      </c>
      <c r="H1847" s="11">
        <v>7</v>
      </c>
      <c r="I1847" s="20" t="s">
        <v>205</v>
      </c>
      <c r="J1847" s="11" t="s">
        <v>207</v>
      </c>
      <c r="K1847" s="11" t="s">
        <v>4827</v>
      </c>
      <c r="L1847" s="11">
        <v>2</v>
      </c>
    </row>
    <row r="1848" spans="1:12">
      <c r="A1848" s="11" t="s">
        <v>3220</v>
      </c>
      <c r="D1848" s="11" t="s">
        <v>206</v>
      </c>
      <c r="E1848" s="19" t="s">
        <v>3470</v>
      </c>
      <c r="F1848" s="10">
        <v>42036</v>
      </c>
      <c r="G1848" s="10">
        <v>44228</v>
      </c>
      <c r="H1848" s="11">
        <v>7</v>
      </c>
      <c r="I1848" s="20" t="s">
        <v>205</v>
      </c>
      <c r="J1848" s="11" t="s">
        <v>207</v>
      </c>
      <c r="K1848" s="11" t="s">
        <v>4827</v>
      </c>
      <c r="L1848" s="11">
        <v>2</v>
      </c>
    </row>
    <row r="1849" spans="1:12">
      <c r="A1849" s="11" t="s">
        <v>3221</v>
      </c>
      <c r="D1849" s="11" t="s">
        <v>206</v>
      </c>
      <c r="E1849" s="19" t="s">
        <v>3471</v>
      </c>
      <c r="F1849" s="10">
        <v>42036</v>
      </c>
      <c r="G1849" s="10">
        <v>44228</v>
      </c>
      <c r="H1849" s="11">
        <v>7</v>
      </c>
      <c r="I1849" s="20" t="s">
        <v>205</v>
      </c>
      <c r="J1849" s="11" t="s">
        <v>207</v>
      </c>
      <c r="K1849" s="11" t="s">
        <v>4827</v>
      </c>
      <c r="L1849" s="11">
        <v>2</v>
      </c>
    </row>
    <row r="1850" spans="1:12">
      <c r="A1850" s="11" t="s">
        <v>3222</v>
      </c>
      <c r="D1850" s="11" t="s">
        <v>206</v>
      </c>
      <c r="E1850" s="19" t="s">
        <v>3472</v>
      </c>
      <c r="F1850" s="10">
        <v>42036</v>
      </c>
      <c r="G1850" s="10">
        <v>44228</v>
      </c>
      <c r="H1850" s="11">
        <v>7</v>
      </c>
      <c r="I1850" s="20" t="s">
        <v>205</v>
      </c>
      <c r="J1850" s="11" t="s">
        <v>207</v>
      </c>
      <c r="K1850" s="11" t="s">
        <v>4827</v>
      </c>
      <c r="L1850" s="11">
        <v>2</v>
      </c>
    </row>
    <row r="1851" spans="1:12">
      <c r="A1851" s="11" t="s">
        <v>3223</v>
      </c>
      <c r="D1851" s="11" t="s">
        <v>206</v>
      </c>
      <c r="E1851" s="19" t="s">
        <v>3473</v>
      </c>
      <c r="F1851" s="10">
        <v>42036</v>
      </c>
      <c r="G1851" s="10">
        <v>44228</v>
      </c>
      <c r="H1851" s="11">
        <v>7</v>
      </c>
      <c r="I1851" s="20" t="s">
        <v>205</v>
      </c>
      <c r="J1851" s="11" t="s">
        <v>207</v>
      </c>
      <c r="K1851" s="11" t="s">
        <v>4827</v>
      </c>
      <c r="L1851" s="11">
        <v>2</v>
      </c>
    </row>
    <row r="1852" spans="1:12">
      <c r="A1852" s="11" t="s">
        <v>3224</v>
      </c>
      <c r="D1852" s="11" t="s">
        <v>206</v>
      </c>
      <c r="E1852" s="19" t="s">
        <v>3474</v>
      </c>
      <c r="F1852" s="10">
        <v>42036</v>
      </c>
      <c r="G1852" s="10">
        <v>44228</v>
      </c>
      <c r="H1852" s="11">
        <v>7</v>
      </c>
      <c r="I1852" s="20" t="s">
        <v>205</v>
      </c>
      <c r="J1852" s="11" t="s">
        <v>207</v>
      </c>
      <c r="K1852" s="11" t="s">
        <v>4827</v>
      </c>
      <c r="L1852" s="11">
        <v>2</v>
      </c>
    </row>
    <row r="1853" spans="1:12">
      <c r="A1853" s="11" t="s">
        <v>3225</v>
      </c>
      <c r="D1853" s="11" t="s">
        <v>206</v>
      </c>
      <c r="E1853" s="19" t="s">
        <v>3475</v>
      </c>
      <c r="F1853" s="10">
        <v>42036</v>
      </c>
      <c r="G1853" s="10">
        <v>44228</v>
      </c>
      <c r="H1853" s="11">
        <v>7</v>
      </c>
      <c r="I1853" s="20" t="s">
        <v>205</v>
      </c>
      <c r="J1853" s="11" t="s">
        <v>207</v>
      </c>
      <c r="K1853" s="11" t="s">
        <v>4827</v>
      </c>
      <c r="L1853" s="11">
        <v>2</v>
      </c>
    </row>
    <row r="1854" spans="1:12">
      <c r="A1854" s="11" t="s">
        <v>3226</v>
      </c>
      <c r="D1854" s="11" t="s">
        <v>206</v>
      </c>
      <c r="E1854" s="19" t="s">
        <v>3476</v>
      </c>
      <c r="F1854" s="10">
        <v>42036</v>
      </c>
      <c r="G1854" s="10">
        <v>44228</v>
      </c>
      <c r="H1854" s="11">
        <v>7</v>
      </c>
      <c r="I1854" s="20" t="s">
        <v>205</v>
      </c>
      <c r="J1854" s="11" t="s">
        <v>207</v>
      </c>
      <c r="K1854" s="11" t="s">
        <v>4827</v>
      </c>
      <c r="L1854" s="11">
        <v>2</v>
      </c>
    </row>
    <row r="1855" spans="1:12">
      <c r="A1855" s="11" t="s">
        <v>3227</v>
      </c>
      <c r="D1855" s="11" t="s">
        <v>206</v>
      </c>
      <c r="E1855" s="19" t="s">
        <v>3477</v>
      </c>
      <c r="F1855" s="10">
        <v>42036</v>
      </c>
      <c r="G1855" s="10">
        <v>44228</v>
      </c>
      <c r="H1855" s="11">
        <v>7</v>
      </c>
      <c r="I1855" s="20" t="s">
        <v>205</v>
      </c>
      <c r="J1855" s="11" t="s">
        <v>207</v>
      </c>
      <c r="K1855" s="11" t="s">
        <v>4827</v>
      </c>
      <c r="L1855" s="11">
        <v>2</v>
      </c>
    </row>
    <row r="1856" spans="1:12">
      <c r="A1856" s="11" t="s">
        <v>3228</v>
      </c>
      <c r="D1856" s="11" t="s">
        <v>206</v>
      </c>
      <c r="E1856" s="19" t="s">
        <v>3478</v>
      </c>
      <c r="F1856" s="10">
        <v>42036</v>
      </c>
      <c r="G1856" s="10">
        <v>44228</v>
      </c>
      <c r="H1856" s="11">
        <v>7</v>
      </c>
      <c r="I1856" s="20" t="s">
        <v>205</v>
      </c>
      <c r="J1856" s="11" t="s">
        <v>207</v>
      </c>
      <c r="K1856" s="11" t="s">
        <v>4827</v>
      </c>
      <c r="L1856" s="11">
        <v>2</v>
      </c>
    </row>
    <row r="1857" spans="1:12">
      <c r="A1857" s="11" t="s">
        <v>3229</v>
      </c>
      <c r="D1857" s="11" t="s">
        <v>206</v>
      </c>
      <c r="E1857" s="19" t="s">
        <v>3479</v>
      </c>
      <c r="F1857" s="10">
        <v>42036</v>
      </c>
      <c r="G1857" s="10">
        <v>44228</v>
      </c>
      <c r="H1857" s="11">
        <v>7</v>
      </c>
      <c r="I1857" s="20" t="s">
        <v>205</v>
      </c>
      <c r="J1857" s="11" t="s">
        <v>207</v>
      </c>
      <c r="K1857" s="11" t="s">
        <v>4827</v>
      </c>
      <c r="L1857" s="11">
        <v>2</v>
      </c>
    </row>
    <row r="1858" spans="1:12">
      <c r="A1858" s="11" t="s">
        <v>3230</v>
      </c>
      <c r="D1858" s="11" t="s">
        <v>206</v>
      </c>
      <c r="E1858" s="19" t="s">
        <v>3480</v>
      </c>
      <c r="F1858" s="10">
        <v>42036</v>
      </c>
      <c r="G1858" s="10">
        <v>44228</v>
      </c>
      <c r="H1858" s="11">
        <v>7</v>
      </c>
      <c r="I1858" s="20" t="s">
        <v>205</v>
      </c>
      <c r="J1858" s="11" t="s">
        <v>207</v>
      </c>
      <c r="K1858" s="11" t="s">
        <v>4827</v>
      </c>
      <c r="L1858" s="11">
        <v>2</v>
      </c>
    </row>
    <row r="1859" spans="1:12">
      <c r="A1859" s="11" t="s">
        <v>3231</v>
      </c>
      <c r="D1859" s="11" t="s">
        <v>206</v>
      </c>
      <c r="E1859" s="19" t="s">
        <v>3481</v>
      </c>
      <c r="F1859" s="10">
        <v>42036</v>
      </c>
      <c r="G1859" s="10">
        <v>44228</v>
      </c>
      <c r="H1859" s="11">
        <v>7</v>
      </c>
      <c r="I1859" s="20" t="s">
        <v>205</v>
      </c>
      <c r="J1859" s="11" t="s">
        <v>207</v>
      </c>
      <c r="K1859" s="11" t="s">
        <v>4827</v>
      </c>
      <c r="L1859" s="11">
        <v>2</v>
      </c>
    </row>
    <row r="1860" spans="1:12">
      <c r="A1860" s="11" t="s">
        <v>3232</v>
      </c>
      <c r="D1860" s="11" t="s">
        <v>206</v>
      </c>
      <c r="E1860" s="19" t="s">
        <v>3482</v>
      </c>
      <c r="F1860" s="10">
        <v>42036</v>
      </c>
      <c r="G1860" s="10">
        <v>44228</v>
      </c>
      <c r="H1860" s="11">
        <v>7</v>
      </c>
      <c r="I1860" s="20" t="s">
        <v>205</v>
      </c>
      <c r="J1860" s="11" t="s">
        <v>207</v>
      </c>
      <c r="K1860" s="11" t="s">
        <v>4827</v>
      </c>
      <c r="L1860" s="11">
        <v>2</v>
      </c>
    </row>
    <row r="1861" spans="1:12">
      <c r="A1861" s="11" t="s">
        <v>3233</v>
      </c>
      <c r="D1861" s="11" t="s">
        <v>206</v>
      </c>
      <c r="E1861" s="19" t="s">
        <v>3483</v>
      </c>
      <c r="F1861" s="10">
        <v>42036</v>
      </c>
      <c r="G1861" s="10">
        <v>44228</v>
      </c>
      <c r="H1861" s="11">
        <v>7</v>
      </c>
      <c r="I1861" s="20" t="s">
        <v>205</v>
      </c>
      <c r="J1861" s="11" t="s">
        <v>207</v>
      </c>
      <c r="K1861" s="11" t="s">
        <v>4827</v>
      </c>
      <c r="L1861" s="11">
        <v>2</v>
      </c>
    </row>
    <row r="1862" spans="1:12">
      <c r="A1862" s="11" t="s">
        <v>3234</v>
      </c>
      <c r="D1862" s="11" t="s">
        <v>206</v>
      </c>
      <c r="E1862" s="19" t="s">
        <v>3484</v>
      </c>
      <c r="F1862" s="10">
        <v>42036</v>
      </c>
      <c r="G1862" s="10">
        <v>44228</v>
      </c>
      <c r="H1862" s="11">
        <v>7</v>
      </c>
      <c r="I1862" s="20" t="s">
        <v>205</v>
      </c>
      <c r="J1862" s="11" t="s">
        <v>207</v>
      </c>
      <c r="K1862" s="11" t="s">
        <v>4827</v>
      </c>
      <c r="L1862" s="11">
        <v>2</v>
      </c>
    </row>
    <row r="1863" spans="1:12">
      <c r="A1863" s="11" t="s">
        <v>3235</v>
      </c>
      <c r="D1863" s="11" t="s">
        <v>206</v>
      </c>
      <c r="E1863" s="19" t="s">
        <v>3485</v>
      </c>
      <c r="F1863" s="10">
        <v>42036</v>
      </c>
      <c r="G1863" s="10">
        <v>44228</v>
      </c>
      <c r="H1863" s="11">
        <v>7</v>
      </c>
      <c r="I1863" s="20" t="s">
        <v>205</v>
      </c>
      <c r="J1863" s="11" t="s">
        <v>207</v>
      </c>
      <c r="K1863" s="11" t="s">
        <v>4827</v>
      </c>
      <c r="L1863" s="11">
        <v>2</v>
      </c>
    </row>
    <row r="1864" spans="1:12">
      <c r="A1864" s="11" t="s">
        <v>3236</v>
      </c>
      <c r="D1864" s="11" t="s">
        <v>206</v>
      </c>
      <c r="E1864" s="19" t="s">
        <v>3486</v>
      </c>
      <c r="F1864" s="10">
        <v>42036</v>
      </c>
      <c r="G1864" s="10">
        <v>44228</v>
      </c>
      <c r="H1864" s="11">
        <v>7</v>
      </c>
      <c r="I1864" s="20" t="s">
        <v>205</v>
      </c>
      <c r="J1864" s="11" t="s">
        <v>207</v>
      </c>
      <c r="K1864" s="11" t="s">
        <v>4827</v>
      </c>
      <c r="L1864" s="11">
        <v>2</v>
      </c>
    </row>
    <row r="1865" spans="1:12">
      <c r="A1865" s="11" t="s">
        <v>3237</v>
      </c>
      <c r="D1865" s="11" t="s">
        <v>206</v>
      </c>
      <c r="E1865" s="19" t="s">
        <v>3487</v>
      </c>
      <c r="F1865" s="10">
        <v>42036</v>
      </c>
      <c r="G1865" s="10">
        <v>44228</v>
      </c>
      <c r="H1865" s="11">
        <v>7</v>
      </c>
      <c r="I1865" s="20" t="s">
        <v>205</v>
      </c>
      <c r="J1865" s="11" t="s">
        <v>207</v>
      </c>
      <c r="K1865" s="11" t="s">
        <v>4827</v>
      </c>
      <c r="L1865" s="11">
        <v>2</v>
      </c>
    </row>
    <row r="1866" spans="1:12">
      <c r="A1866" s="11" t="s">
        <v>3238</v>
      </c>
      <c r="D1866" s="11" t="s">
        <v>206</v>
      </c>
      <c r="E1866" s="19" t="s">
        <v>3488</v>
      </c>
      <c r="F1866" s="10">
        <v>42036</v>
      </c>
      <c r="G1866" s="10">
        <v>44228</v>
      </c>
      <c r="H1866" s="11">
        <v>7</v>
      </c>
      <c r="I1866" s="20" t="s">
        <v>205</v>
      </c>
      <c r="J1866" s="11" t="s">
        <v>207</v>
      </c>
      <c r="K1866" s="11" t="s">
        <v>4827</v>
      </c>
      <c r="L1866" s="11">
        <v>2</v>
      </c>
    </row>
    <row r="1867" spans="1:12">
      <c r="A1867" s="11" t="s">
        <v>3239</v>
      </c>
      <c r="D1867" s="11" t="s">
        <v>206</v>
      </c>
      <c r="E1867" s="19" t="s">
        <v>3489</v>
      </c>
      <c r="F1867" s="10">
        <v>42036</v>
      </c>
      <c r="G1867" s="10">
        <v>44228</v>
      </c>
      <c r="H1867" s="11">
        <v>7</v>
      </c>
      <c r="I1867" s="20" t="s">
        <v>205</v>
      </c>
      <c r="J1867" s="11" t="s">
        <v>207</v>
      </c>
      <c r="K1867" s="11" t="s">
        <v>4827</v>
      </c>
      <c r="L1867" s="11">
        <v>2</v>
      </c>
    </row>
    <row r="1868" spans="1:12">
      <c r="A1868" s="11" t="s">
        <v>3240</v>
      </c>
      <c r="D1868" s="11" t="s">
        <v>206</v>
      </c>
      <c r="E1868" s="19" t="s">
        <v>3490</v>
      </c>
      <c r="F1868" s="10">
        <v>42036</v>
      </c>
      <c r="G1868" s="10">
        <v>44228</v>
      </c>
      <c r="H1868" s="11">
        <v>7</v>
      </c>
      <c r="I1868" s="20" t="s">
        <v>205</v>
      </c>
      <c r="J1868" s="11" t="s">
        <v>207</v>
      </c>
      <c r="K1868" s="11" t="s">
        <v>4827</v>
      </c>
      <c r="L1868" s="11">
        <v>2</v>
      </c>
    </row>
    <row r="1869" spans="1:12">
      <c r="A1869" s="11" t="s">
        <v>3241</v>
      </c>
      <c r="D1869" s="11" t="s">
        <v>206</v>
      </c>
      <c r="E1869" s="19" t="s">
        <v>3491</v>
      </c>
      <c r="F1869" s="10">
        <v>42036</v>
      </c>
      <c r="G1869" s="10">
        <v>44228</v>
      </c>
      <c r="H1869" s="11">
        <v>7</v>
      </c>
      <c r="I1869" s="20" t="s">
        <v>205</v>
      </c>
      <c r="J1869" s="11" t="s">
        <v>207</v>
      </c>
      <c r="K1869" s="11" t="s">
        <v>4827</v>
      </c>
      <c r="L1869" s="11">
        <v>2</v>
      </c>
    </row>
    <row r="1870" spans="1:12">
      <c r="A1870" s="11" t="s">
        <v>3242</v>
      </c>
      <c r="D1870" s="11" t="s">
        <v>206</v>
      </c>
      <c r="E1870" s="19" t="s">
        <v>3492</v>
      </c>
      <c r="F1870" s="10">
        <v>42036</v>
      </c>
      <c r="G1870" s="10">
        <v>44228</v>
      </c>
      <c r="H1870" s="11">
        <v>7</v>
      </c>
      <c r="I1870" s="20" t="s">
        <v>205</v>
      </c>
      <c r="J1870" s="11" t="s">
        <v>207</v>
      </c>
      <c r="K1870" s="11" t="s">
        <v>4827</v>
      </c>
      <c r="L1870" s="11">
        <v>2</v>
      </c>
    </row>
    <row r="1871" spans="1:12">
      <c r="A1871" s="11" t="s">
        <v>3243</v>
      </c>
      <c r="D1871" s="11" t="s">
        <v>206</v>
      </c>
      <c r="E1871" s="19" t="s">
        <v>3493</v>
      </c>
      <c r="F1871" s="10">
        <v>42036</v>
      </c>
      <c r="G1871" s="10">
        <v>44228</v>
      </c>
      <c r="H1871" s="11">
        <v>7</v>
      </c>
      <c r="I1871" s="20" t="s">
        <v>205</v>
      </c>
      <c r="J1871" s="11" t="s">
        <v>207</v>
      </c>
      <c r="K1871" s="11" t="s">
        <v>4827</v>
      </c>
      <c r="L1871" s="11">
        <v>2</v>
      </c>
    </row>
    <row r="1872" spans="1:12">
      <c r="A1872" s="11" t="s">
        <v>3244</v>
      </c>
      <c r="D1872" s="11" t="s">
        <v>206</v>
      </c>
      <c r="E1872" s="19" t="s">
        <v>3494</v>
      </c>
      <c r="F1872" s="10">
        <v>42036</v>
      </c>
      <c r="G1872" s="10">
        <v>44228</v>
      </c>
      <c r="H1872" s="11">
        <v>7</v>
      </c>
      <c r="I1872" s="20" t="s">
        <v>205</v>
      </c>
      <c r="J1872" s="11" t="s">
        <v>207</v>
      </c>
      <c r="K1872" s="11" t="s">
        <v>4827</v>
      </c>
      <c r="L1872" s="11">
        <v>2</v>
      </c>
    </row>
    <row r="1873" spans="1:12">
      <c r="A1873" s="11" t="s">
        <v>3245</v>
      </c>
      <c r="D1873" s="11" t="s">
        <v>206</v>
      </c>
      <c r="E1873" s="19" t="s">
        <v>3495</v>
      </c>
      <c r="F1873" s="10">
        <v>42036</v>
      </c>
      <c r="G1873" s="10">
        <v>44228</v>
      </c>
      <c r="H1873" s="11">
        <v>7</v>
      </c>
      <c r="I1873" s="20" t="s">
        <v>205</v>
      </c>
      <c r="J1873" s="11" t="s">
        <v>207</v>
      </c>
      <c r="K1873" s="11" t="s">
        <v>4827</v>
      </c>
      <c r="L1873" s="11">
        <v>2</v>
      </c>
    </row>
    <row r="1874" spans="1:12">
      <c r="A1874" s="11" t="s">
        <v>3246</v>
      </c>
      <c r="D1874" s="11" t="s">
        <v>206</v>
      </c>
      <c r="E1874" s="19" t="s">
        <v>3496</v>
      </c>
      <c r="F1874" s="10">
        <v>42036</v>
      </c>
      <c r="G1874" s="10">
        <v>44228</v>
      </c>
      <c r="H1874" s="11">
        <v>7</v>
      </c>
      <c r="I1874" s="20" t="s">
        <v>205</v>
      </c>
      <c r="J1874" s="11" t="s">
        <v>207</v>
      </c>
      <c r="K1874" s="11" t="s">
        <v>4827</v>
      </c>
      <c r="L1874" s="11">
        <v>2</v>
      </c>
    </row>
    <row r="1875" spans="1:12">
      <c r="A1875" s="11" t="s">
        <v>3247</v>
      </c>
      <c r="D1875" s="11" t="s">
        <v>206</v>
      </c>
      <c r="E1875" s="19" t="s">
        <v>3497</v>
      </c>
      <c r="F1875" s="10">
        <v>42036</v>
      </c>
      <c r="G1875" s="10">
        <v>44228</v>
      </c>
      <c r="H1875" s="11">
        <v>7</v>
      </c>
      <c r="I1875" s="20" t="s">
        <v>205</v>
      </c>
      <c r="J1875" s="11" t="s">
        <v>207</v>
      </c>
      <c r="K1875" s="11" t="s">
        <v>4827</v>
      </c>
      <c r="L1875" s="11">
        <v>2</v>
      </c>
    </row>
    <row r="1876" spans="1:12">
      <c r="A1876" s="11" t="s">
        <v>3248</v>
      </c>
      <c r="D1876" s="11" t="s">
        <v>206</v>
      </c>
      <c r="E1876" s="19" t="s">
        <v>3498</v>
      </c>
      <c r="F1876" s="10">
        <v>42036</v>
      </c>
      <c r="G1876" s="10">
        <v>44228</v>
      </c>
      <c r="H1876" s="11">
        <v>7</v>
      </c>
      <c r="I1876" s="20" t="s">
        <v>205</v>
      </c>
      <c r="J1876" s="11" t="s">
        <v>207</v>
      </c>
      <c r="K1876" s="11" t="s">
        <v>4827</v>
      </c>
      <c r="L1876" s="11">
        <v>2</v>
      </c>
    </row>
    <row r="1877" spans="1:12">
      <c r="A1877" s="11" t="s">
        <v>3249</v>
      </c>
      <c r="D1877" s="11" t="s">
        <v>206</v>
      </c>
      <c r="E1877" s="19" t="s">
        <v>3499</v>
      </c>
      <c r="F1877" s="10">
        <v>42036</v>
      </c>
      <c r="G1877" s="10">
        <v>44228</v>
      </c>
      <c r="H1877" s="11">
        <v>7</v>
      </c>
      <c r="I1877" s="20" t="s">
        <v>205</v>
      </c>
      <c r="J1877" s="11" t="s">
        <v>207</v>
      </c>
      <c r="K1877" s="11" t="s">
        <v>4827</v>
      </c>
      <c r="L1877" s="11">
        <v>2</v>
      </c>
    </row>
    <row r="1878" spans="1:12">
      <c r="A1878" s="11" t="s">
        <v>3250</v>
      </c>
      <c r="D1878" s="11" t="s">
        <v>206</v>
      </c>
      <c r="E1878" s="19" t="s">
        <v>3500</v>
      </c>
      <c r="F1878" s="10">
        <v>42036</v>
      </c>
      <c r="G1878" s="10">
        <v>44228</v>
      </c>
      <c r="H1878" s="11">
        <v>7</v>
      </c>
      <c r="I1878" s="20" t="s">
        <v>205</v>
      </c>
      <c r="J1878" s="11" t="s">
        <v>207</v>
      </c>
      <c r="K1878" s="11" t="s">
        <v>4827</v>
      </c>
      <c r="L1878" s="11">
        <v>2</v>
      </c>
    </row>
    <row r="1879" spans="1:12">
      <c r="A1879" s="11" t="s">
        <v>3251</v>
      </c>
      <c r="D1879" s="11" t="s">
        <v>206</v>
      </c>
      <c r="E1879" s="19" t="s">
        <v>3501</v>
      </c>
      <c r="F1879" s="10">
        <v>42036</v>
      </c>
      <c r="G1879" s="10">
        <v>44228</v>
      </c>
      <c r="H1879" s="11">
        <v>7</v>
      </c>
      <c r="I1879" s="20" t="s">
        <v>205</v>
      </c>
      <c r="J1879" s="11" t="s">
        <v>207</v>
      </c>
      <c r="K1879" s="11" t="s">
        <v>4827</v>
      </c>
      <c r="L1879" s="11">
        <v>2</v>
      </c>
    </row>
    <row r="1880" spans="1:12">
      <c r="A1880" s="11" t="s">
        <v>3252</v>
      </c>
      <c r="D1880" s="11" t="s">
        <v>206</v>
      </c>
      <c r="E1880" s="19" t="s">
        <v>3502</v>
      </c>
      <c r="F1880" s="10">
        <v>42036</v>
      </c>
      <c r="G1880" s="10">
        <v>44228</v>
      </c>
      <c r="H1880" s="11">
        <v>7</v>
      </c>
      <c r="I1880" s="20" t="s">
        <v>205</v>
      </c>
      <c r="J1880" s="11" t="s">
        <v>207</v>
      </c>
      <c r="K1880" s="11" t="s">
        <v>4827</v>
      </c>
      <c r="L1880" s="11">
        <v>2</v>
      </c>
    </row>
    <row r="1881" spans="1:12">
      <c r="A1881" s="11" t="s">
        <v>3253</v>
      </c>
      <c r="D1881" s="11" t="s">
        <v>206</v>
      </c>
      <c r="E1881" s="19" t="s">
        <v>3503</v>
      </c>
      <c r="F1881" s="10">
        <v>42036</v>
      </c>
      <c r="G1881" s="10">
        <v>44228</v>
      </c>
      <c r="H1881" s="11">
        <v>7</v>
      </c>
      <c r="I1881" s="20" t="s">
        <v>205</v>
      </c>
      <c r="J1881" s="11" t="s">
        <v>207</v>
      </c>
      <c r="K1881" s="11" t="s">
        <v>4827</v>
      </c>
      <c r="L1881" s="11">
        <v>2</v>
      </c>
    </row>
    <row r="1882" spans="1:12">
      <c r="A1882" s="11" t="s">
        <v>3254</v>
      </c>
      <c r="D1882" s="11" t="s">
        <v>206</v>
      </c>
      <c r="E1882" s="19" t="s">
        <v>3504</v>
      </c>
      <c r="F1882" s="10">
        <v>42036</v>
      </c>
      <c r="G1882" s="10">
        <v>44228</v>
      </c>
      <c r="H1882" s="11">
        <v>7</v>
      </c>
      <c r="I1882" s="20" t="s">
        <v>205</v>
      </c>
      <c r="J1882" s="11" t="s">
        <v>207</v>
      </c>
      <c r="K1882" s="11" t="s">
        <v>4827</v>
      </c>
      <c r="L1882" s="11">
        <v>2</v>
      </c>
    </row>
    <row r="1883" spans="1:12">
      <c r="A1883" s="11" t="s">
        <v>3255</v>
      </c>
      <c r="D1883" s="11" t="s">
        <v>206</v>
      </c>
      <c r="E1883" s="19" t="s">
        <v>3505</v>
      </c>
      <c r="F1883" s="10">
        <v>42036</v>
      </c>
      <c r="G1883" s="10">
        <v>44228</v>
      </c>
      <c r="H1883" s="11">
        <v>7</v>
      </c>
      <c r="I1883" s="20" t="s">
        <v>205</v>
      </c>
      <c r="J1883" s="11" t="s">
        <v>207</v>
      </c>
      <c r="K1883" s="11" t="s">
        <v>4827</v>
      </c>
      <c r="L1883" s="11">
        <v>2</v>
      </c>
    </row>
    <row r="1884" spans="1:12">
      <c r="A1884" s="11" t="s">
        <v>3256</v>
      </c>
      <c r="D1884" s="11" t="s">
        <v>206</v>
      </c>
      <c r="E1884" s="19" t="s">
        <v>3506</v>
      </c>
      <c r="F1884" s="10">
        <v>42036</v>
      </c>
      <c r="G1884" s="10">
        <v>44228</v>
      </c>
      <c r="H1884" s="11">
        <v>7</v>
      </c>
      <c r="I1884" s="20" t="s">
        <v>205</v>
      </c>
      <c r="J1884" s="11" t="s">
        <v>207</v>
      </c>
      <c r="K1884" s="11" t="s">
        <v>4827</v>
      </c>
      <c r="L1884" s="11">
        <v>2</v>
      </c>
    </row>
    <row r="1885" spans="1:12">
      <c r="A1885" s="11" t="s">
        <v>3257</v>
      </c>
      <c r="D1885" s="11" t="s">
        <v>206</v>
      </c>
      <c r="E1885" s="19" t="s">
        <v>3507</v>
      </c>
      <c r="F1885" s="10">
        <v>42036</v>
      </c>
      <c r="G1885" s="10">
        <v>44228</v>
      </c>
      <c r="H1885" s="11">
        <v>7</v>
      </c>
      <c r="I1885" s="20" t="s">
        <v>205</v>
      </c>
      <c r="J1885" s="11" t="s">
        <v>207</v>
      </c>
      <c r="K1885" s="11" t="s">
        <v>4827</v>
      </c>
      <c r="L1885" s="11">
        <v>2</v>
      </c>
    </row>
    <row r="1886" spans="1:12">
      <c r="A1886" s="11" t="s">
        <v>3258</v>
      </c>
      <c r="D1886" s="11" t="s">
        <v>206</v>
      </c>
      <c r="E1886" s="19" t="s">
        <v>3508</v>
      </c>
      <c r="F1886" s="10">
        <v>42036</v>
      </c>
      <c r="G1886" s="10">
        <v>44228</v>
      </c>
      <c r="H1886" s="11">
        <v>7</v>
      </c>
      <c r="I1886" s="20" t="s">
        <v>205</v>
      </c>
      <c r="J1886" s="11" t="s">
        <v>207</v>
      </c>
      <c r="K1886" s="11" t="s">
        <v>4827</v>
      </c>
      <c r="L1886" s="11">
        <v>2</v>
      </c>
    </row>
    <row r="1887" spans="1:12">
      <c r="A1887" s="11" t="s">
        <v>3259</v>
      </c>
      <c r="D1887" s="11" t="s">
        <v>206</v>
      </c>
      <c r="E1887" s="19" t="s">
        <v>3509</v>
      </c>
      <c r="F1887" s="10">
        <v>42036</v>
      </c>
      <c r="G1887" s="10">
        <v>44228</v>
      </c>
      <c r="H1887" s="11">
        <v>7</v>
      </c>
      <c r="I1887" s="20" t="s">
        <v>205</v>
      </c>
      <c r="J1887" s="11" t="s">
        <v>207</v>
      </c>
      <c r="K1887" s="11" t="s">
        <v>4827</v>
      </c>
      <c r="L1887" s="11">
        <v>2</v>
      </c>
    </row>
    <row r="1888" spans="1:12">
      <c r="A1888" s="11" t="s">
        <v>3260</v>
      </c>
      <c r="D1888" s="11" t="s">
        <v>206</v>
      </c>
      <c r="E1888" s="19" t="s">
        <v>3510</v>
      </c>
      <c r="F1888" s="10">
        <v>42036</v>
      </c>
      <c r="G1888" s="10">
        <v>44228</v>
      </c>
      <c r="H1888" s="11">
        <v>7</v>
      </c>
      <c r="I1888" s="20" t="s">
        <v>205</v>
      </c>
      <c r="J1888" s="11" t="s">
        <v>207</v>
      </c>
      <c r="K1888" s="11" t="s">
        <v>4827</v>
      </c>
      <c r="L1888" s="11">
        <v>2</v>
      </c>
    </row>
    <row r="1889" spans="1:12">
      <c r="A1889" s="11" t="s">
        <v>3261</v>
      </c>
      <c r="D1889" s="11" t="s">
        <v>206</v>
      </c>
      <c r="E1889" s="19" t="s">
        <v>3511</v>
      </c>
      <c r="F1889" s="10">
        <v>42036</v>
      </c>
      <c r="G1889" s="10">
        <v>44228</v>
      </c>
      <c r="H1889" s="11">
        <v>7</v>
      </c>
      <c r="I1889" s="20" t="s">
        <v>205</v>
      </c>
      <c r="J1889" s="11" t="s">
        <v>207</v>
      </c>
      <c r="K1889" s="11" t="s">
        <v>4827</v>
      </c>
      <c r="L1889" s="11">
        <v>2</v>
      </c>
    </row>
    <row r="1890" spans="1:12">
      <c r="A1890" s="11" t="s">
        <v>3262</v>
      </c>
      <c r="D1890" s="11" t="s">
        <v>206</v>
      </c>
      <c r="E1890" s="19" t="s">
        <v>3512</v>
      </c>
      <c r="F1890" s="10">
        <v>42036</v>
      </c>
      <c r="G1890" s="10">
        <v>44228</v>
      </c>
      <c r="H1890" s="11">
        <v>7</v>
      </c>
      <c r="I1890" s="20" t="s">
        <v>205</v>
      </c>
      <c r="J1890" s="11" t="s">
        <v>207</v>
      </c>
      <c r="K1890" s="11" t="s">
        <v>4827</v>
      </c>
      <c r="L1890" s="11">
        <v>2</v>
      </c>
    </row>
    <row r="1891" spans="1:12">
      <c r="A1891" s="11" t="s">
        <v>3263</v>
      </c>
      <c r="D1891" s="11" t="s">
        <v>206</v>
      </c>
      <c r="E1891" s="19" t="s">
        <v>3513</v>
      </c>
      <c r="F1891" s="10">
        <v>42036</v>
      </c>
      <c r="G1891" s="10">
        <v>44228</v>
      </c>
      <c r="H1891" s="11">
        <v>7</v>
      </c>
      <c r="I1891" s="20" t="s">
        <v>205</v>
      </c>
      <c r="J1891" s="11" t="s">
        <v>207</v>
      </c>
      <c r="K1891" s="11" t="s">
        <v>4827</v>
      </c>
      <c r="L1891" s="11">
        <v>2</v>
      </c>
    </row>
    <row r="1892" spans="1:12">
      <c r="A1892" s="11" t="s">
        <v>3264</v>
      </c>
      <c r="D1892" s="11" t="s">
        <v>206</v>
      </c>
      <c r="E1892" s="19" t="s">
        <v>3514</v>
      </c>
      <c r="F1892" s="10">
        <v>42036</v>
      </c>
      <c r="G1892" s="10">
        <v>44228</v>
      </c>
      <c r="H1892" s="11">
        <v>7</v>
      </c>
      <c r="I1892" s="20" t="s">
        <v>205</v>
      </c>
      <c r="J1892" s="11" t="s">
        <v>207</v>
      </c>
      <c r="K1892" s="11" t="s">
        <v>4827</v>
      </c>
      <c r="L1892" s="11">
        <v>2</v>
      </c>
    </row>
    <row r="1893" spans="1:12">
      <c r="A1893" s="11" t="s">
        <v>3265</v>
      </c>
      <c r="D1893" s="11" t="s">
        <v>206</v>
      </c>
      <c r="E1893" s="19" t="s">
        <v>3515</v>
      </c>
      <c r="F1893" s="10">
        <v>42036</v>
      </c>
      <c r="G1893" s="10">
        <v>44228</v>
      </c>
      <c r="H1893" s="11">
        <v>7</v>
      </c>
      <c r="I1893" s="20" t="s">
        <v>205</v>
      </c>
      <c r="J1893" s="11" t="s">
        <v>207</v>
      </c>
      <c r="K1893" s="11" t="s">
        <v>4827</v>
      </c>
      <c r="L1893" s="11">
        <v>2</v>
      </c>
    </row>
    <row r="1894" spans="1:12">
      <c r="A1894" s="11" t="s">
        <v>3266</v>
      </c>
      <c r="D1894" s="11" t="s">
        <v>206</v>
      </c>
      <c r="E1894" s="19" t="s">
        <v>3516</v>
      </c>
      <c r="F1894" s="10">
        <v>42036</v>
      </c>
      <c r="G1894" s="10">
        <v>44228</v>
      </c>
      <c r="H1894" s="11">
        <v>7</v>
      </c>
      <c r="I1894" s="20" t="s">
        <v>205</v>
      </c>
      <c r="J1894" s="11" t="s">
        <v>207</v>
      </c>
      <c r="K1894" s="11" t="s">
        <v>4827</v>
      </c>
      <c r="L1894" s="11">
        <v>2</v>
      </c>
    </row>
    <row r="1895" spans="1:12">
      <c r="A1895" s="11" t="s">
        <v>3267</v>
      </c>
      <c r="D1895" s="11" t="s">
        <v>206</v>
      </c>
      <c r="E1895" s="19" t="s">
        <v>3517</v>
      </c>
      <c r="F1895" s="10">
        <v>42036</v>
      </c>
      <c r="G1895" s="10">
        <v>44228</v>
      </c>
      <c r="H1895" s="11">
        <v>7</v>
      </c>
      <c r="I1895" s="20" t="s">
        <v>205</v>
      </c>
      <c r="J1895" s="11" t="s">
        <v>207</v>
      </c>
      <c r="K1895" s="11" t="s">
        <v>4827</v>
      </c>
      <c r="L1895" s="11">
        <v>2</v>
      </c>
    </row>
    <row r="1896" spans="1:12">
      <c r="A1896" s="11" t="s">
        <v>3268</v>
      </c>
      <c r="D1896" s="11" t="s">
        <v>206</v>
      </c>
      <c r="E1896" s="19" t="s">
        <v>3518</v>
      </c>
      <c r="F1896" s="10">
        <v>42036</v>
      </c>
      <c r="G1896" s="10">
        <v>44228</v>
      </c>
      <c r="H1896" s="11">
        <v>7</v>
      </c>
      <c r="I1896" s="20" t="s">
        <v>205</v>
      </c>
      <c r="J1896" s="11" t="s">
        <v>207</v>
      </c>
      <c r="K1896" s="11" t="s">
        <v>4827</v>
      </c>
      <c r="L1896" s="11">
        <v>2</v>
      </c>
    </row>
    <row r="1897" spans="1:12">
      <c r="A1897" s="11" t="s">
        <v>3269</v>
      </c>
      <c r="D1897" s="11" t="s">
        <v>206</v>
      </c>
      <c r="E1897" s="19" t="s">
        <v>3519</v>
      </c>
      <c r="F1897" s="10">
        <v>42036</v>
      </c>
      <c r="G1897" s="10">
        <v>44228</v>
      </c>
      <c r="H1897" s="11">
        <v>7</v>
      </c>
      <c r="I1897" s="20" t="s">
        <v>205</v>
      </c>
      <c r="J1897" s="11" t="s">
        <v>207</v>
      </c>
      <c r="K1897" s="11" t="s">
        <v>4827</v>
      </c>
      <c r="L1897" s="11">
        <v>2</v>
      </c>
    </row>
    <row r="1898" spans="1:12">
      <c r="A1898" s="11" t="s">
        <v>3270</v>
      </c>
      <c r="D1898" s="11" t="s">
        <v>206</v>
      </c>
      <c r="E1898" s="19" t="s">
        <v>3520</v>
      </c>
      <c r="F1898" s="10">
        <v>42036</v>
      </c>
      <c r="G1898" s="10">
        <v>44228</v>
      </c>
      <c r="H1898" s="11">
        <v>7</v>
      </c>
      <c r="I1898" s="20" t="s">
        <v>205</v>
      </c>
      <c r="J1898" s="11" t="s">
        <v>207</v>
      </c>
      <c r="K1898" s="11" t="s">
        <v>4827</v>
      </c>
      <c r="L1898" s="11">
        <v>2</v>
      </c>
    </row>
    <row r="1899" spans="1:12">
      <c r="A1899" s="11" t="s">
        <v>3271</v>
      </c>
      <c r="D1899" s="11" t="s">
        <v>206</v>
      </c>
      <c r="E1899" s="19" t="s">
        <v>3521</v>
      </c>
      <c r="F1899" s="10">
        <v>42036</v>
      </c>
      <c r="G1899" s="10">
        <v>44228</v>
      </c>
      <c r="H1899" s="11">
        <v>7</v>
      </c>
      <c r="I1899" s="20" t="s">
        <v>205</v>
      </c>
      <c r="J1899" s="11" t="s">
        <v>207</v>
      </c>
      <c r="K1899" s="11" t="s">
        <v>4827</v>
      </c>
      <c r="L1899" s="11">
        <v>2</v>
      </c>
    </row>
    <row r="1900" spans="1:12">
      <c r="A1900" s="11" t="s">
        <v>3272</v>
      </c>
      <c r="D1900" s="11" t="s">
        <v>206</v>
      </c>
      <c r="E1900" s="19" t="s">
        <v>3522</v>
      </c>
      <c r="F1900" s="10">
        <v>42036</v>
      </c>
      <c r="G1900" s="10">
        <v>44228</v>
      </c>
      <c r="H1900" s="11">
        <v>7</v>
      </c>
      <c r="I1900" s="20" t="s">
        <v>205</v>
      </c>
      <c r="J1900" s="11" t="s">
        <v>207</v>
      </c>
      <c r="K1900" s="11" t="s">
        <v>4827</v>
      </c>
      <c r="L1900" s="11">
        <v>2</v>
      </c>
    </row>
    <row r="1901" spans="1:12">
      <c r="A1901" s="11" t="s">
        <v>3273</v>
      </c>
      <c r="D1901" s="11" t="s">
        <v>206</v>
      </c>
      <c r="E1901" s="19" t="s">
        <v>3523</v>
      </c>
      <c r="F1901" s="10">
        <v>42036</v>
      </c>
      <c r="G1901" s="10">
        <v>44228</v>
      </c>
      <c r="H1901" s="11">
        <v>7</v>
      </c>
      <c r="I1901" s="20" t="s">
        <v>205</v>
      </c>
      <c r="J1901" s="11" t="s">
        <v>207</v>
      </c>
      <c r="K1901" s="11" t="s">
        <v>4827</v>
      </c>
      <c r="L1901" s="11">
        <v>2</v>
      </c>
    </row>
    <row r="1902" spans="1:12">
      <c r="A1902" s="11" t="s">
        <v>3274</v>
      </c>
      <c r="D1902" s="11" t="s">
        <v>206</v>
      </c>
      <c r="E1902" s="19" t="s">
        <v>3524</v>
      </c>
      <c r="F1902" s="10">
        <v>42036</v>
      </c>
      <c r="G1902" s="10">
        <v>44228</v>
      </c>
      <c r="H1902" s="11">
        <v>7</v>
      </c>
      <c r="I1902" s="20" t="s">
        <v>205</v>
      </c>
      <c r="J1902" s="11" t="s">
        <v>207</v>
      </c>
      <c r="K1902" s="11" t="s">
        <v>4827</v>
      </c>
      <c r="L1902" s="11">
        <v>2</v>
      </c>
    </row>
    <row r="1903" spans="1:12">
      <c r="A1903" s="11" t="s">
        <v>3275</v>
      </c>
      <c r="D1903" s="11" t="s">
        <v>206</v>
      </c>
      <c r="E1903" s="19" t="s">
        <v>3525</v>
      </c>
      <c r="F1903" s="10">
        <v>42036</v>
      </c>
      <c r="G1903" s="10">
        <v>44228</v>
      </c>
      <c r="H1903" s="11">
        <v>7</v>
      </c>
      <c r="I1903" s="20" t="s">
        <v>205</v>
      </c>
      <c r="J1903" s="11" t="s">
        <v>207</v>
      </c>
      <c r="K1903" s="11" t="s">
        <v>4827</v>
      </c>
      <c r="L1903" s="11">
        <v>2</v>
      </c>
    </row>
    <row r="1904" spans="1:12">
      <c r="A1904" s="11" t="s">
        <v>3276</v>
      </c>
      <c r="D1904" s="11" t="s">
        <v>206</v>
      </c>
      <c r="E1904" s="19" t="s">
        <v>3526</v>
      </c>
      <c r="F1904" s="10">
        <v>42036</v>
      </c>
      <c r="G1904" s="10">
        <v>44228</v>
      </c>
      <c r="H1904" s="11">
        <v>7</v>
      </c>
      <c r="I1904" s="20" t="s">
        <v>205</v>
      </c>
      <c r="J1904" s="11" t="s">
        <v>207</v>
      </c>
      <c r="K1904" s="11" t="s">
        <v>4827</v>
      </c>
      <c r="L1904" s="11">
        <v>2</v>
      </c>
    </row>
    <row r="1905" spans="1:12">
      <c r="A1905" s="11" t="s">
        <v>3277</v>
      </c>
      <c r="D1905" s="11" t="s">
        <v>206</v>
      </c>
      <c r="E1905" s="19" t="s">
        <v>3527</v>
      </c>
      <c r="F1905" s="10">
        <v>42036</v>
      </c>
      <c r="G1905" s="10">
        <v>44228</v>
      </c>
      <c r="H1905" s="11">
        <v>7</v>
      </c>
      <c r="I1905" s="20" t="s">
        <v>205</v>
      </c>
      <c r="J1905" s="11" t="s">
        <v>207</v>
      </c>
      <c r="K1905" s="11" t="s">
        <v>4827</v>
      </c>
      <c r="L1905" s="11">
        <v>2</v>
      </c>
    </row>
    <row r="1906" spans="1:12">
      <c r="A1906" s="11" t="s">
        <v>3278</v>
      </c>
      <c r="D1906" s="11" t="s">
        <v>206</v>
      </c>
      <c r="E1906" s="19" t="s">
        <v>3528</v>
      </c>
      <c r="F1906" s="10">
        <v>42036</v>
      </c>
      <c r="G1906" s="10">
        <v>44228</v>
      </c>
      <c r="H1906" s="11">
        <v>7</v>
      </c>
      <c r="I1906" s="20" t="s">
        <v>205</v>
      </c>
      <c r="J1906" s="11" t="s">
        <v>207</v>
      </c>
      <c r="K1906" s="11" t="s">
        <v>4827</v>
      </c>
      <c r="L1906" s="11">
        <v>2</v>
      </c>
    </row>
    <row r="1907" spans="1:12">
      <c r="A1907" s="11" t="s">
        <v>3279</v>
      </c>
      <c r="D1907" s="11" t="s">
        <v>206</v>
      </c>
      <c r="E1907" s="19" t="s">
        <v>3529</v>
      </c>
      <c r="F1907" s="10">
        <v>42036</v>
      </c>
      <c r="G1907" s="10">
        <v>44228</v>
      </c>
      <c r="H1907" s="11">
        <v>7</v>
      </c>
      <c r="I1907" s="20" t="s">
        <v>205</v>
      </c>
      <c r="J1907" s="11" t="s">
        <v>207</v>
      </c>
      <c r="K1907" s="11" t="s">
        <v>4827</v>
      </c>
      <c r="L1907" s="11">
        <v>2</v>
      </c>
    </row>
    <row r="1908" spans="1:12">
      <c r="A1908" s="11" t="s">
        <v>3280</v>
      </c>
      <c r="D1908" s="11" t="s">
        <v>206</v>
      </c>
      <c r="E1908" s="19" t="s">
        <v>3530</v>
      </c>
      <c r="F1908" s="10">
        <v>42036</v>
      </c>
      <c r="G1908" s="10">
        <v>44228</v>
      </c>
      <c r="H1908" s="11">
        <v>7</v>
      </c>
      <c r="I1908" s="20" t="s">
        <v>205</v>
      </c>
      <c r="J1908" s="11" t="s">
        <v>207</v>
      </c>
      <c r="K1908" s="11" t="s">
        <v>4827</v>
      </c>
      <c r="L1908" s="11">
        <v>2</v>
      </c>
    </row>
    <row r="1909" spans="1:12">
      <c r="A1909" s="11" t="s">
        <v>3281</v>
      </c>
      <c r="D1909" s="11" t="s">
        <v>206</v>
      </c>
      <c r="E1909" s="19" t="s">
        <v>3531</v>
      </c>
      <c r="F1909" s="10">
        <v>42036</v>
      </c>
      <c r="G1909" s="10">
        <v>44228</v>
      </c>
      <c r="H1909" s="11">
        <v>7</v>
      </c>
      <c r="I1909" s="20" t="s">
        <v>205</v>
      </c>
      <c r="J1909" s="11" t="s">
        <v>207</v>
      </c>
      <c r="K1909" s="11" t="s">
        <v>4827</v>
      </c>
      <c r="L1909" s="11">
        <v>2</v>
      </c>
    </row>
    <row r="1910" spans="1:12">
      <c r="A1910" s="11" t="s">
        <v>3282</v>
      </c>
      <c r="D1910" s="11" t="s">
        <v>206</v>
      </c>
      <c r="E1910" s="19" t="s">
        <v>3532</v>
      </c>
      <c r="F1910" s="10">
        <v>42036</v>
      </c>
      <c r="G1910" s="10">
        <v>44228</v>
      </c>
      <c r="H1910" s="11">
        <v>7</v>
      </c>
      <c r="I1910" s="20" t="s">
        <v>205</v>
      </c>
      <c r="J1910" s="11" t="s">
        <v>207</v>
      </c>
      <c r="K1910" s="11" t="s">
        <v>4827</v>
      </c>
      <c r="L1910" s="11">
        <v>2</v>
      </c>
    </row>
    <row r="1911" spans="1:12">
      <c r="A1911" s="11" t="s">
        <v>3283</v>
      </c>
      <c r="D1911" s="11" t="s">
        <v>206</v>
      </c>
      <c r="E1911" s="19" t="s">
        <v>3533</v>
      </c>
      <c r="F1911" s="10">
        <v>42036</v>
      </c>
      <c r="G1911" s="10">
        <v>44228</v>
      </c>
      <c r="H1911" s="11">
        <v>7</v>
      </c>
      <c r="I1911" s="20" t="s">
        <v>205</v>
      </c>
      <c r="J1911" s="11" t="s">
        <v>207</v>
      </c>
      <c r="K1911" s="11" t="s">
        <v>4827</v>
      </c>
      <c r="L1911" s="11">
        <v>2</v>
      </c>
    </row>
    <row r="1912" spans="1:12">
      <c r="A1912" s="11" t="s">
        <v>3284</v>
      </c>
      <c r="D1912" s="11" t="s">
        <v>206</v>
      </c>
      <c r="E1912" s="19" t="s">
        <v>3534</v>
      </c>
      <c r="F1912" s="10">
        <v>42036</v>
      </c>
      <c r="G1912" s="10">
        <v>44228</v>
      </c>
      <c r="H1912" s="11">
        <v>7</v>
      </c>
      <c r="I1912" s="20" t="s">
        <v>205</v>
      </c>
      <c r="J1912" s="11" t="s">
        <v>207</v>
      </c>
      <c r="K1912" s="11" t="s">
        <v>4827</v>
      </c>
      <c r="L1912" s="11">
        <v>2</v>
      </c>
    </row>
    <row r="1913" spans="1:12">
      <c r="A1913" s="11" t="s">
        <v>3285</v>
      </c>
      <c r="D1913" s="11" t="s">
        <v>206</v>
      </c>
      <c r="E1913" s="19" t="s">
        <v>3535</v>
      </c>
      <c r="F1913" s="10">
        <v>42036</v>
      </c>
      <c r="G1913" s="10">
        <v>44228</v>
      </c>
      <c r="H1913" s="11">
        <v>7</v>
      </c>
      <c r="I1913" s="20" t="s">
        <v>205</v>
      </c>
      <c r="J1913" s="11" t="s">
        <v>207</v>
      </c>
      <c r="K1913" s="11" t="s">
        <v>4827</v>
      </c>
      <c r="L1913" s="11">
        <v>2</v>
      </c>
    </row>
    <row r="1914" spans="1:12">
      <c r="A1914" s="11" t="s">
        <v>3286</v>
      </c>
      <c r="D1914" s="11" t="s">
        <v>206</v>
      </c>
      <c r="E1914" s="19" t="s">
        <v>3536</v>
      </c>
      <c r="F1914" s="10">
        <v>42036</v>
      </c>
      <c r="G1914" s="10">
        <v>44228</v>
      </c>
      <c r="H1914" s="11">
        <v>7</v>
      </c>
      <c r="I1914" s="20" t="s">
        <v>205</v>
      </c>
      <c r="J1914" s="11" t="s">
        <v>207</v>
      </c>
      <c r="K1914" s="11" t="s">
        <v>4827</v>
      </c>
      <c r="L1914" s="11">
        <v>2</v>
      </c>
    </row>
    <row r="1915" spans="1:12">
      <c r="A1915" s="11" t="s">
        <v>3287</v>
      </c>
      <c r="D1915" s="11" t="s">
        <v>206</v>
      </c>
      <c r="E1915" s="19" t="s">
        <v>3537</v>
      </c>
      <c r="F1915" s="10">
        <v>42036</v>
      </c>
      <c r="G1915" s="10">
        <v>44228</v>
      </c>
      <c r="H1915" s="11">
        <v>7</v>
      </c>
      <c r="I1915" s="20" t="s">
        <v>205</v>
      </c>
      <c r="J1915" s="11" t="s">
        <v>207</v>
      </c>
      <c r="K1915" s="11" t="s">
        <v>4827</v>
      </c>
      <c r="L1915" s="11">
        <v>2</v>
      </c>
    </row>
    <row r="1916" spans="1:12">
      <c r="A1916" s="11" t="s">
        <v>3288</v>
      </c>
      <c r="D1916" s="11" t="s">
        <v>206</v>
      </c>
      <c r="E1916" s="19" t="s">
        <v>3538</v>
      </c>
      <c r="F1916" s="10">
        <v>42036</v>
      </c>
      <c r="G1916" s="10">
        <v>44228</v>
      </c>
      <c r="H1916" s="11">
        <v>7</v>
      </c>
      <c r="I1916" s="20" t="s">
        <v>205</v>
      </c>
      <c r="J1916" s="11" t="s">
        <v>207</v>
      </c>
      <c r="K1916" s="11" t="s">
        <v>4827</v>
      </c>
      <c r="L1916" s="11">
        <v>2</v>
      </c>
    </row>
    <row r="1917" spans="1:12">
      <c r="A1917" s="11" t="s">
        <v>3289</v>
      </c>
      <c r="D1917" s="11" t="s">
        <v>206</v>
      </c>
      <c r="E1917" s="19" t="s">
        <v>3539</v>
      </c>
      <c r="F1917" s="10">
        <v>42036</v>
      </c>
      <c r="G1917" s="10">
        <v>44228</v>
      </c>
      <c r="H1917" s="11">
        <v>7</v>
      </c>
      <c r="I1917" s="20" t="s">
        <v>205</v>
      </c>
      <c r="J1917" s="11" t="s">
        <v>207</v>
      </c>
      <c r="K1917" s="11" t="s">
        <v>4827</v>
      </c>
      <c r="L1917" s="11">
        <v>2</v>
      </c>
    </row>
    <row r="1918" spans="1:12">
      <c r="A1918" s="11" t="s">
        <v>3290</v>
      </c>
      <c r="D1918" s="11" t="s">
        <v>206</v>
      </c>
      <c r="E1918" s="19" t="s">
        <v>3540</v>
      </c>
      <c r="F1918" s="10">
        <v>42036</v>
      </c>
      <c r="G1918" s="10">
        <v>44228</v>
      </c>
      <c r="H1918" s="11">
        <v>7</v>
      </c>
      <c r="I1918" s="20" t="s">
        <v>205</v>
      </c>
      <c r="J1918" s="11" t="s">
        <v>207</v>
      </c>
      <c r="K1918" s="11" t="s">
        <v>4827</v>
      </c>
      <c r="L1918" s="11">
        <v>2</v>
      </c>
    </row>
    <row r="1919" spans="1:12">
      <c r="A1919" s="11" t="s">
        <v>3291</v>
      </c>
      <c r="D1919" s="11" t="s">
        <v>206</v>
      </c>
      <c r="E1919" s="19" t="s">
        <v>3541</v>
      </c>
      <c r="F1919" s="10">
        <v>42036</v>
      </c>
      <c r="G1919" s="10">
        <v>44228</v>
      </c>
      <c r="H1919" s="11">
        <v>7</v>
      </c>
      <c r="I1919" s="20" t="s">
        <v>205</v>
      </c>
      <c r="J1919" s="11" t="s">
        <v>207</v>
      </c>
      <c r="K1919" s="11" t="s">
        <v>4827</v>
      </c>
      <c r="L1919" s="11">
        <v>2</v>
      </c>
    </row>
    <row r="1920" spans="1:12">
      <c r="A1920" s="11" t="s">
        <v>3292</v>
      </c>
      <c r="D1920" s="11" t="s">
        <v>206</v>
      </c>
      <c r="E1920" s="19" t="s">
        <v>3542</v>
      </c>
      <c r="F1920" s="10">
        <v>42036</v>
      </c>
      <c r="G1920" s="10">
        <v>44228</v>
      </c>
      <c r="H1920" s="11">
        <v>7</v>
      </c>
      <c r="I1920" s="20" t="s">
        <v>205</v>
      </c>
      <c r="J1920" s="11" t="s">
        <v>207</v>
      </c>
      <c r="K1920" s="11" t="s">
        <v>4827</v>
      </c>
      <c r="L1920" s="11">
        <v>2</v>
      </c>
    </row>
    <row r="1921" spans="1:12">
      <c r="A1921" s="11" t="s">
        <v>3293</v>
      </c>
      <c r="D1921" s="11" t="s">
        <v>206</v>
      </c>
      <c r="E1921" s="19" t="s">
        <v>3543</v>
      </c>
      <c r="F1921" s="10">
        <v>42036</v>
      </c>
      <c r="G1921" s="10">
        <v>44228</v>
      </c>
      <c r="H1921" s="11">
        <v>7</v>
      </c>
      <c r="I1921" s="20" t="s">
        <v>205</v>
      </c>
      <c r="J1921" s="11" t="s">
        <v>207</v>
      </c>
      <c r="K1921" s="11" t="s">
        <v>4827</v>
      </c>
      <c r="L1921" s="11">
        <v>2</v>
      </c>
    </row>
    <row r="1922" spans="1:12">
      <c r="A1922" s="11" t="s">
        <v>3294</v>
      </c>
      <c r="D1922" s="11" t="s">
        <v>206</v>
      </c>
      <c r="E1922" s="19" t="s">
        <v>3544</v>
      </c>
      <c r="F1922" s="10">
        <v>42036</v>
      </c>
      <c r="G1922" s="10">
        <v>44228</v>
      </c>
      <c r="H1922" s="11">
        <v>7</v>
      </c>
      <c r="I1922" s="20" t="s">
        <v>205</v>
      </c>
      <c r="J1922" s="11" t="s">
        <v>207</v>
      </c>
      <c r="K1922" s="11" t="s">
        <v>4827</v>
      </c>
      <c r="L1922" s="11">
        <v>2</v>
      </c>
    </row>
    <row r="1923" spans="1:12">
      <c r="A1923" s="11" t="s">
        <v>3295</v>
      </c>
      <c r="D1923" s="11" t="s">
        <v>206</v>
      </c>
      <c r="E1923" s="19" t="s">
        <v>3545</v>
      </c>
      <c r="F1923" s="10">
        <v>42036</v>
      </c>
      <c r="G1923" s="10">
        <v>44228</v>
      </c>
      <c r="H1923" s="11">
        <v>7</v>
      </c>
      <c r="I1923" s="20" t="s">
        <v>205</v>
      </c>
      <c r="J1923" s="11" t="s">
        <v>207</v>
      </c>
      <c r="K1923" s="11" t="s">
        <v>4827</v>
      </c>
      <c r="L1923" s="11">
        <v>2</v>
      </c>
    </row>
    <row r="1924" spans="1:12">
      <c r="A1924" s="11" t="s">
        <v>3296</v>
      </c>
      <c r="D1924" s="11" t="s">
        <v>206</v>
      </c>
      <c r="E1924" s="19" t="s">
        <v>3546</v>
      </c>
      <c r="F1924" s="10">
        <v>42036</v>
      </c>
      <c r="G1924" s="10">
        <v>44228</v>
      </c>
      <c r="H1924" s="11">
        <v>7</v>
      </c>
      <c r="I1924" s="20" t="s">
        <v>205</v>
      </c>
      <c r="J1924" s="11" t="s">
        <v>207</v>
      </c>
      <c r="K1924" s="11" t="s">
        <v>4827</v>
      </c>
      <c r="L1924" s="11">
        <v>2</v>
      </c>
    </row>
    <row r="1925" spans="1:12">
      <c r="A1925" s="11" t="s">
        <v>3297</v>
      </c>
      <c r="D1925" s="11" t="s">
        <v>206</v>
      </c>
      <c r="E1925" s="19" t="s">
        <v>3547</v>
      </c>
      <c r="F1925" s="10">
        <v>42036</v>
      </c>
      <c r="G1925" s="10">
        <v>44228</v>
      </c>
      <c r="H1925" s="11">
        <v>7</v>
      </c>
      <c r="I1925" s="20" t="s">
        <v>205</v>
      </c>
      <c r="J1925" s="11" t="s">
        <v>207</v>
      </c>
      <c r="K1925" s="11" t="s">
        <v>4827</v>
      </c>
      <c r="L1925" s="11">
        <v>2</v>
      </c>
    </row>
    <row r="1926" spans="1:12">
      <c r="A1926" s="11" t="s">
        <v>3298</v>
      </c>
      <c r="D1926" s="11" t="s">
        <v>206</v>
      </c>
      <c r="E1926" s="19" t="s">
        <v>3548</v>
      </c>
      <c r="F1926" s="10">
        <v>42036</v>
      </c>
      <c r="G1926" s="10">
        <v>44228</v>
      </c>
      <c r="H1926" s="11">
        <v>7</v>
      </c>
      <c r="I1926" s="20" t="s">
        <v>205</v>
      </c>
      <c r="J1926" s="11" t="s">
        <v>207</v>
      </c>
      <c r="K1926" s="11" t="s">
        <v>4827</v>
      </c>
      <c r="L1926" s="11">
        <v>2</v>
      </c>
    </row>
    <row r="1927" spans="1:12">
      <c r="A1927" s="11" t="s">
        <v>3299</v>
      </c>
      <c r="D1927" s="11" t="s">
        <v>206</v>
      </c>
      <c r="E1927" s="19" t="s">
        <v>3549</v>
      </c>
      <c r="F1927" s="10">
        <v>42036</v>
      </c>
      <c r="G1927" s="10">
        <v>44228</v>
      </c>
      <c r="H1927" s="11">
        <v>7</v>
      </c>
      <c r="I1927" s="20" t="s">
        <v>205</v>
      </c>
      <c r="J1927" s="11" t="s">
        <v>207</v>
      </c>
      <c r="K1927" s="11" t="s">
        <v>4827</v>
      </c>
      <c r="L1927" s="11">
        <v>2</v>
      </c>
    </row>
    <row r="1928" spans="1:12">
      <c r="A1928" s="11" t="s">
        <v>3300</v>
      </c>
      <c r="D1928" s="11" t="s">
        <v>206</v>
      </c>
      <c r="E1928" s="19" t="s">
        <v>3550</v>
      </c>
      <c r="F1928" s="10">
        <v>42036</v>
      </c>
      <c r="G1928" s="10">
        <v>44228</v>
      </c>
      <c r="H1928" s="11">
        <v>7</v>
      </c>
      <c r="I1928" s="20" t="s">
        <v>205</v>
      </c>
      <c r="J1928" s="11" t="s">
        <v>207</v>
      </c>
      <c r="K1928" s="11" t="s">
        <v>4827</v>
      </c>
      <c r="L1928" s="11">
        <v>2</v>
      </c>
    </row>
    <row r="1929" spans="1:12">
      <c r="A1929" s="11" t="s">
        <v>3301</v>
      </c>
      <c r="D1929" s="11" t="s">
        <v>206</v>
      </c>
      <c r="E1929" s="19" t="s">
        <v>3551</v>
      </c>
      <c r="F1929" s="10">
        <v>42036</v>
      </c>
      <c r="G1929" s="10">
        <v>44228</v>
      </c>
      <c r="H1929" s="11">
        <v>7</v>
      </c>
      <c r="I1929" s="20" t="s">
        <v>205</v>
      </c>
      <c r="J1929" s="11" t="s">
        <v>207</v>
      </c>
      <c r="K1929" s="11" t="s">
        <v>4827</v>
      </c>
      <c r="L1929" s="11">
        <v>2</v>
      </c>
    </row>
    <row r="1930" spans="1:12">
      <c r="A1930" s="11" t="s">
        <v>3302</v>
      </c>
      <c r="D1930" s="11" t="s">
        <v>206</v>
      </c>
      <c r="E1930" s="19" t="s">
        <v>3552</v>
      </c>
      <c r="F1930" s="10">
        <v>42036</v>
      </c>
      <c r="G1930" s="10">
        <v>44228</v>
      </c>
      <c r="H1930" s="11">
        <v>7</v>
      </c>
      <c r="I1930" s="20" t="s">
        <v>205</v>
      </c>
      <c r="J1930" s="11" t="s">
        <v>207</v>
      </c>
      <c r="K1930" s="11" t="s">
        <v>4827</v>
      </c>
      <c r="L1930" s="11">
        <v>2</v>
      </c>
    </row>
    <row r="1931" spans="1:12">
      <c r="A1931" s="11" t="s">
        <v>3303</v>
      </c>
      <c r="D1931" s="11" t="s">
        <v>206</v>
      </c>
      <c r="E1931" s="19" t="s">
        <v>3553</v>
      </c>
      <c r="F1931" s="10">
        <v>42036</v>
      </c>
      <c r="G1931" s="10">
        <v>44228</v>
      </c>
      <c r="H1931" s="11">
        <v>7</v>
      </c>
      <c r="I1931" s="20" t="s">
        <v>205</v>
      </c>
      <c r="J1931" s="11" t="s">
        <v>207</v>
      </c>
      <c r="K1931" s="11" t="s">
        <v>4827</v>
      </c>
      <c r="L1931" s="11">
        <v>2</v>
      </c>
    </row>
    <row r="1932" spans="1:12">
      <c r="A1932" s="11" t="s">
        <v>3304</v>
      </c>
      <c r="D1932" s="11" t="s">
        <v>206</v>
      </c>
      <c r="E1932" s="19" t="s">
        <v>3554</v>
      </c>
      <c r="F1932" s="10">
        <v>42036</v>
      </c>
      <c r="G1932" s="10">
        <v>44228</v>
      </c>
      <c r="H1932" s="11">
        <v>7</v>
      </c>
      <c r="I1932" s="20" t="s">
        <v>205</v>
      </c>
      <c r="J1932" s="11" t="s">
        <v>207</v>
      </c>
      <c r="K1932" s="11" t="s">
        <v>4827</v>
      </c>
      <c r="L1932" s="11">
        <v>2</v>
      </c>
    </row>
    <row r="1933" spans="1:12">
      <c r="A1933" s="11" t="s">
        <v>3305</v>
      </c>
      <c r="D1933" s="11" t="s">
        <v>206</v>
      </c>
      <c r="E1933" s="19" t="s">
        <v>3555</v>
      </c>
      <c r="F1933" s="10">
        <v>42036</v>
      </c>
      <c r="G1933" s="10">
        <v>44228</v>
      </c>
      <c r="H1933" s="11">
        <v>7</v>
      </c>
      <c r="I1933" s="20" t="s">
        <v>205</v>
      </c>
      <c r="J1933" s="11" t="s">
        <v>207</v>
      </c>
      <c r="K1933" s="11" t="s">
        <v>4827</v>
      </c>
      <c r="L1933" s="11">
        <v>2</v>
      </c>
    </row>
    <row r="1934" spans="1:12">
      <c r="A1934" s="11" t="s">
        <v>3306</v>
      </c>
      <c r="D1934" s="11" t="s">
        <v>206</v>
      </c>
      <c r="E1934" s="19" t="s">
        <v>3556</v>
      </c>
      <c r="F1934" s="10">
        <v>42036</v>
      </c>
      <c r="G1934" s="10">
        <v>44228</v>
      </c>
      <c r="H1934" s="11">
        <v>7</v>
      </c>
      <c r="I1934" s="20" t="s">
        <v>205</v>
      </c>
      <c r="J1934" s="11" t="s">
        <v>207</v>
      </c>
      <c r="K1934" s="11" t="s">
        <v>4827</v>
      </c>
      <c r="L1934" s="11">
        <v>2</v>
      </c>
    </row>
    <row r="1935" spans="1:12">
      <c r="A1935" s="11" t="s">
        <v>3307</v>
      </c>
      <c r="D1935" s="11" t="s">
        <v>206</v>
      </c>
      <c r="E1935" s="19" t="s">
        <v>3557</v>
      </c>
      <c r="F1935" s="10">
        <v>42036</v>
      </c>
      <c r="G1935" s="10">
        <v>44228</v>
      </c>
      <c r="H1935" s="11">
        <v>7</v>
      </c>
      <c r="I1935" s="20" t="s">
        <v>205</v>
      </c>
      <c r="J1935" s="11" t="s">
        <v>207</v>
      </c>
      <c r="K1935" s="11" t="s">
        <v>4827</v>
      </c>
      <c r="L1935" s="11">
        <v>2</v>
      </c>
    </row>
    <row r="1936" spans="1:12">
      <c r="A1936" s="11" t="s">
        <v>3308</v>
      </c>
      <c r="D1936" s="11" t="s">
        <v>206</v>
      </c>
      <c r="E1936" s="19" t="s">
        <v>3558</v>
      </c>
      <c r="F1936" s="10">
        <v>42036</v>
      </c>
      <c r="G1936" s="10">
        <v>44228</v>
      </c>
      <c r="H1936" s="11">
        <v>7</v>
      </c>
      <c r="I1936" s="20" t="s">
        <v>205</v>
      </c>
      <c r="J1936" s="11" t="s">
        <v>207</v>
      </c>
      <c r="K1936" s="11" t="s">
        <v>4827</v>
      </c>
      <c r="L1936" s="11">
        <v>2</v>
      </c>
    </row>
    <row r="1937" spans="1:12">
      <c r="A1937" s="11" t="s">
        <v>3309</v>
      </c>
      <c r="D1937" s="11" t="s">
        <v>206</v>
      </c>
      <c r="E1937" s="19" t="s">
        <v>3559</v>
      </c>
      <c r="F1937" s="10">
        <v>42036</v>
      </c>
      <c r="G1937" s="10">
        <v>44228</v>
      </c>
      <c r="H1937" s="11">
        <v>7</v>
      </c>
      <c r="I1937" s="20" t="s">
        <v>205</v>
      </c>
      <c r="J1937" s="11" t="s">
        <v>207</v>
      </c>
      <c r="K1937" s="11" t="s">
        <v>4827</v>
      </c>
      <c r="L1937" s="11">
        <v>2</v>
      </c>
    </row>
    <row r="1938" spans="1:12">
      <c r="A1938" s="11" t="s">
        <v>3310</v>
      </c>
      <c r="D1938" s="11" t="s">
        <v>206</v>
      </c>
      <c r="E1938" s="19" t="s">
        <v>3560</v>
      </c>
      <c r="F1938" s="10">
        <v>42036</v>
      </c>
      <c r="G1938" s="10">
        <v>44228</v>
      </c>
      <c r="H1938" s="11">
        <v>7</v>
      </c>
      <c r="I1938" s="20" t="s">
        <v>205</v>
      </c>
      <c r="J1938" s="11" t="s">
        <v>207</v>
      </c>
      <c r="K1938" s="11" t="s">
        <v>4827</v>
      </c>
      <c r="L1938" s="11">
        <v>2</v>
      </c>
    </row>
    <row r="1939" spans="1:12">
      <c r="A1939" s="11" t="s">
        <v>3311</v>
      </c>
      <c r="D1939" s="11" t="s">
        <v>206</v>
      </c>
      <c r="E1939" s="19" t="s">
        <v>3561</v>
      </c>
      <c r="F1939" s="10">
        <v>42036</v>
      </c>
      <c r="G1939" s="10">
        <v>44228</v>
      </c>
      <c r="H1939" s="11">
        <v>7</v>
      </c>
      <c r="I1939" s="20" t="s">
        <v>205</v>
      </c>
      <c r="J1939" s="11" t="s">
        <v>207</v>
      </c>
      <c r="K1939" s="11" t="s">
        <v>4827</v>
      </c>
      <c r="L1939" s="11">
        <v>2</v>
      </c>
    </row>
    <row r="1940" spans="1:12">
      <c r="A1940" s="11" t="s">
        <v>3312</v>
      </c>
      <c r="D1940" s="11" t="s">
        <v>206</v>
      </c>
      <c r="E1940" s="19" t="s">
        <v>3562</v>
      </c>
      <c r="F1940" s="10">
        <v>42036</v>
      </c>
      <c r="G1940" s="10">
        <v>44228</v>
      </c>
      <c r="H1940" s="11">
        <v>7</v>
      </c>
      <c r="I1940" s="20" t="s">
        <v>205</v>
      </c>
      <c r="J1940" s="11" t="s">
        <v>207</v>
      </c>
      <c r="K1940" s="11" t="s">
        <v>4827</v>
      </c>
      <c r="L1940" s="11">
        <v>2</v>
      </c>
    </row>
    <row r="1941" spans="1:12">
      <c r="A1941" s="11" t="s">
        <v>3313</v>
      </c>
      <c r="D1941" s="11" t="s">
        <v>206</v>
      </c>
      <c r="E1941" s="19" t="s">
        <v>3563</v>
      </c>
      <c r="F1941" s="10">
        <v>42036</v>
      </c>
      <c r="G1941" s="10">
        <v>44228</v>
      </c>
      <c r="H1941" s="11">
        <v>7</v>
      </c>
      <c r="I1941" s="20" t="s">
        <v>205</v>
      </c>
      <c r="J1941" s="11" t="s">
        <v>207</v>
      </c>
      <c r="K1941" s="11" t="s">
        <v>4827</v>
      </c>
      <c r="L1941" s="11">
        <v>2</v>
      </c>
    </row>
    <row r="1942" spans="1:12">
      <c r="A1942" s="11" t="s">
        <v>3314</v>
      </c>
      <c r="D1942" s="11" t="s">
        <v>206</v>
      </c>
      <c r="E1942" s="19" t="s">
        <v>3564</v>
      </c>
      <c r="F1942" s="10">
        <v>42036</v>
      </c>
      <c r="G1942" s="10">
        <v>44228</v>
      </c>
      <c r="H1942" s="11">
        <v>7</v>
      </c>
      <c r="I1942" s="20" t="s">
        <v>205</v>
      </c>
      <c r="J1942" s="11" t="s">
        <v>207</v>
      </c>
      <c r="K1942" s="11" t="s">
        <v>4827</v>
      </c>
      <c r="L1942" s="11">
        <v>2</v>
      </c>
    </row>
    <row r="1943" spans="1:12">
      <c r="A1943" s="11" t="s">
        <v>3315</v>
      </c>
      <c r="D1943" s="11" t="s">
        <v>206</v>
      </c>
      <c r="E1943" s="19" t="s">
        <v>3565</v>
      </c>
      <c r="F1943" s="10">
        <v>42036</v>
      </c>
      <c r="G1943" s="10">
        <v>44228</v>
      </c>
      <c r="H1943" s="11">
        <v>7</v>
      </c>
      <c r="I1943" s="20" t="s">
        <v>205</v>
      </c>
      <c r="J1943" s="11" t="s">
        <v>207</v>
      </c>
      <c r="K1943" s="11" t="s">
        <v>4827</v>
      </c>
      <c r="L1943" s="11">
        <v>2</v>
      </c>
    </row>
    <row r="1944" spans="1:12">
      <c r="A1944" s="11" t="s">
        <v>3316</v>
      </c>
      <c r="D1944" s="11" t="s">
        <v>206</v>
      </c>
      <c r="E1944" s="19" t="s">
        <v>3566</v>
      </c>
      <c r="F1944" s="10">
        <v>42036</v>
      </c>
      <c r="G1944" s="10">
        <v>44228</v>
      </c>
      <c r="H1944" s="11">
        <v>7</v>
      </c>
      <c r="I1944" s="20" t="s">
        <v>205</v>
      </c>
      <c r="J1944" s="11" t="s">
        <v>207</v>
      </c>
      <c r="K1944" s="11" t="s">
        <v>4827</v>
      </c>
      <c r="L1944" s="11">
        <v>2</v>
      </c>
    </row>
    <row r="1945" spans="1:12">
      <c r="A1945" s="11" t="s">
        <v>3317</v>
      </c>
      <c r="D1945" s="11" t="s">
        <v>206</v>
      </c>
      <c r="E1945" s="19" t="s">
        <v>3567</v>
      </c>
      <c r="F1945" s="10">
        <v>42036</v>
      </c>
      <c r="G1945" s="10">
        <v>44228</v>
      </c>
      <c r="H1945" s="11">
        <v>7</v>
      </c>
      <c r="I1945" s="20" t="s">
        <v>205</v>
      </c>
      <c r="J1945" s="11" t="s">
        <v>207</v>
      </c>
      <c r="K1945" s="11" t="s">
        <v>4827</v>
      </c>
      <c r="L1945" s="11">
        <v>2</v>
      </c>
    </row>
    <row r="1946" spans="1:12">
      <c r="A1946" s="11" t="s">
        <v>3318</v>
      </c>
      <c r="D1946" s="11" t="s">
        <v>206</v>
      </c>
      <c r="E1946" s="19" t="s">
        <v>3568</v>
      </c>
      <c r="F1946" s="10">
        <v>42036</v>
      </c>
      <c r="G1946" s="10">
        <v>44228</v>
      </c>
      <c r="H1946" s="11">
        <v>7</v>
      </c>
      <c r="I1946" s="20" t="s">
        <v>205</v>
      </c>
      <c r="J1946" s="11" t="s">
        <v>207</v>
      </c>
      <c r="K1946" s="11" t="s">
        <v>4827</v>
      </c>
      <c r="L1946" s="11">
        <v>2</v>
      </c>
    </row>
    <row r="1947" spans="1:12">
      <c r="A1947" s="11" t="s">
        <v>3319</v>
      </c>
      <c r="D1947" s="11" t="s">
        <v>206</v>
      </c>
      <c r="E1947" s="19" t="s">
        <v>3569</v>
      </c>
      <c r="F1947" s="10">
        <v>42036</v>
      </c>
      <c r="G1947" s="10">
        <v>44228</v>
      </c>
      <c r="H1947" s="11">
        <v>7</v>
      </c>
      <c r="I1947" s="20" t="s">
        <v>205</v>
      </c>
      <c r="J1947" s="11" t="s">
        <v>207</v>
      </c>
      <c r="K1947" s="11" t="s">
        <v>4827</v>
      </c>
      <c r="L1947" s="11">
        <v>2</v>
      </c>
    </row>
    <row r="1948" spans="1:12">
      <c r="A1948" s="11" t="s">
        <v>3320</v>
      </c>
      <c r="D1948" s="11" t="s">
        <v>206</v>
      </c>
      <c r="E1948" s="19" t="s">
        <v>3570</v>
      </c>
      <c r="F1948" s="10">
        <v>42036</v>
      </c>
      <c r="G1948" s="10">
        <v>44228</v>
      </c>
      <c r="H1948" s="11">
        <v>7</v>
      </c>
      <c r="I1948" s="20" t="s">
        <v>205</v>
      </c>
      <c r="J1948" s="11" t="s">
        <v>207</v>
      </c>
      <c r="K1948" s="11" t="s">
        <v>4827</v>
      </c>
      <c r="L1948" s="11">
        <v>2</v>
      </c>
    </row>
    <row r="1949" spans="1:12">
      <c r="A1949" s="11" t="s">
        <v>3321</v>
      </c>
      <c r="D1949" s="11" t="s">
        <v>206</v>
      </c>
      <c r="E1949" s="19" t="s">
        <v>3571</v>
      </c>
      <c r="F1949" s="10">
        <v>42036</v>
      </c>
      <c r="G1949" s="10">
        <v>44228</v>
      </c>
      <c r="H1949" s="11">
        <v>7</v>
      </c>
      <c r="I1949" s="20" t="s">
        <v>205</v>
      </c>
      <c r="J1949" s="11" t="s">
        <v>207</v>
      </c>
      <c r="K1949" s="11" t="s">
        <v>4827</v>
      </c>
      <c r="L1949" s="11">
        <v>2</v>
      </c>
    </row>
    <row r="1950" spans="1:12">
      <c r="A1950" s="11" t="s">
        <v>3322</v>
      </c>
      <c r="D1950" s="11" t="s">
        <v>206</v>
      </c>
      <c r="E1950" s="19" t="s">
        <v>3572</v>
      </c>
      <c r="F1950" s="10">
        <v>42036</v>
      </c>
      <c r="G1950" s="10">
        <v>44228</v>
      </c>
      <c r="H1950" s="11">
        <v>7</v>
      </c>
      <c r="I1950" s="20" t="s">
        <v>205</v>
      </c>
      <c r="J1950" s="11" t="s">
        <v>207</v>
      </c>
      <c r="K1950" s="11" t="s">
        <v>4827</v>
      </c>
      <c r="L1950" s="11">
        <v>2</v>
      </c>
    </row>
    <row r="1951" spans="1:12">
      <c r="A1951" s="11" t="s">
        <v>3323</v>
      </c>
      <c r="D1951" s="11" t="s">
        <v>206</v>
      </c>
      <c r="E1951" s="19" t="s">
        <v>3573</v>
      </c>
      <c r="F1951" s="10">
        <v>42036</v>
      </c>
      <c r="G1951" s="10">
        <v>44228</v>
      </c>
      <c r="H1951" s="11">
        <v>7</v>
      </c>
      <c r="I1951" s="20" t="s">
        <v>205</v>
      </c>
      <c r="J1951" s="11" t="s">
        <v>207</v>
      </c>
      <c r="K1951" s="11" t="s">
        <v>4827</v>
      </c>
      <c r="L1951" s="11">
        <v>2</v>
      </c>
    </row>
    <row r="1952" spans="1:12">
      <c r="A1952" s="11" t="s">
        <v>3324</v>
      </c>
      <c r="D1952" s="11" t="s">
        <v>206</v>
      </c>
      <c r="E1952" s="19" t="s">
        <v>3574</v>
      </c>
      <c r="F1952" s="10">
        <v>42036</v>
      </c>
      <c r="G1952" s="10">
        <v>44228</v>
      </c>
      <c r="H1952" s="11">
        <v>7</v>
      </c>
      <c r="I1952" s="20" t="s">
        <v>205</v>
      </c>
      <c r="J1952" s="11" t="s">
        <v>207</v>
      </c>
      <c r="K1952" s="11" t="s">
        <v>4827</v>
      </c>
      <c r="L1952" s="11">
        <v>2</v>
      </c>
    </row>
    <row r="1953" spans="1:12">
      <c r="A1953" s="11" t="s">
        <v>3325</v>
      </c>
      <c r="D1953" s="11" t="s">
        <v>206</v>
      </c>
      <c r="E1953" s="19" t="s">
        <v>3575</v>
      </c>
      <c r="F1953" s="10">
        <v>42036</v>
      </c>
      <c r="G1953" s="10">
        <v>44228</v>
      </c>
      <c r="H1953" s="11">
        <v>7</v>
      </c>
      <c r="I1953" s="20" t="s">
        <v>205</v>
      </c>
      <c r="J1953" s="11" t="s">
        <v>207</v>
      </c>
      <c r="K1953" s="11" t="s">
        <v>4827</v>
      </c>
      <c r="L1953" s="11">
        <v>2</v>
      </c>
    </row>
    <row r="1954" spans="1:12">
      <c r="A1954" s="11" t="s">
        <v>3326</v>
      </c>
      <c r="D1954" s="11" t="s">
        <v>206</v>
      </c>
      <c r="E1954" s="19" t="s">
        <v>3576</v>
      </c>
      <c r="F1954" s="10">
        <v>42036</v>
      </c>
      <c r="G1954" s="10">
        <v>44228</v>
      </c>
      <c r="H1954" s="11">
        <v>7</v>
      </c>
      <c r="I1954" s="20" t="s">
        <v>205</v>
      </c>
      <c r="J1954" s="11" t="s">
        <v>207</v>
      </c>
      <c r="K1954" s="11" t="s">
        <v>4827</v>
      </c>
      <c r="L1954" s="11">
        <v>2</v>
      </c>
    </row>
    <row r="1955" spans="1:12">
      <c r="A1955" s="11" t="s">
        <v>3327</v>
      </c>
      <c r="D1955" s="11" t="s">
        <v>206</v>
      </c>
      <c r="E1955" s="19" t="s">
        <v>3577</v>
      </c>
      <c r="F1955" s="10">
        <v>42036</v>
      </c>
      <c r="G1955" s="10">
        <v>44228</v>
      </c>
      <c r="H1955" s="11">
        <v>7</v>
      </c>
      <c r="I1955" s="20" t="s">
        <v>205</v>
      </c>
      <c r="J1955" s="11" t="s">
        <v>207</v>
      </c>
      <c r="K1955" s="11" t="s">
        <v>4827</v>
      </c>
      <c r="L1955" s="11">
        <v>2</v>
      </c>
    </row>
    <row r="1956" spans="1:12">
      <c r="A1956" s="11" t="s">
        <v>3328</v>
      </c>
      <c r="D1956" s="11" t="s">
        <v>206</v>
      </c>
      <c r="E1956" s="19" t="s">
        <v>3578</v>
      </c>
      <c r="F1956" s="10">
        <v>42036</v>
      </c>
      <c r="G1956" s="10">
        <v>44228</v>
      </c>
      <c r="H1956" s="11">
        <v>7</v>
      </c>
      <c r="I1956" s="20" t="s">
        <v>205</v>
      </c>
      <c r="J1956" s="11" t="s">
        <v>207</v>
      </c>
      <c r="K1956" s="11" t="s">
        <v>4827</v>
      </c>
      <c r="L1956" s="11">
        <v>2</v>
      </c>
    </row>
    <row r="1957" spans="1:12">
      <c r="A1957" s="11" t="s">
        <v>3329</v>
      </c>
      <c r="D1957" s="11" t="s">
        <v>206</v>
      </c>
      <c r="E1957" s="19" t="s">
        <v>3579</v>
      </c>
      <c r="F1957" s="10">
        <v>42036</v>
      </c>
      <c r="G1957" s="10">
        <v>44228</v>
      </c>
      <c r="H1957" s="11">
        <v>7</v>
      </c>
      <c r="I1957" s="20" t="s">
        <v>205</v>
      </c>
      <c r="J1957" s="11" t="s">
        <v>207</v>
      </c>
      <c r="K1957" s="11" t="s">
        <v>4827</v>
      </c>
      <c r="L1957" s="11">
        <v>2</v>
      </c>
    </row>
    <row r="1958" spans="1:12">
      <c r="A1958" s="11" t="s">
        <v>3330</v>
      </c>
      <c r="D1958" s="11" t="s">
        <v>206</v>
      </c>
      <c r="E1958" s="19" t="s">
        <v>3580</v>
      </c>
      <c r="F1958" s="10">
        <v>42036</v>
      </c>
      <c r="G1958" s="10">
        <v>44228</v>
      </c>
      <c r="H1958" s="11">
        <v>7</v>
      </c>
      <c r="I1958" s="20" t="s">
        <v>205</v>
      </c>
      <c r="J1958" s="11" t="s">
        <v>207</v>
      </c>
      <c r="K1958" s="11" t="s">
        <v>4827</v>
      </c>
      <c r="L1958" s="11">
        <v>2</v>
      </c>
    </row>
    <row r="1959" spans="1:12">
      <c r="A1959" s="11" t="s">
        <v>3331</v>
      </c>
      <c r="D1959" s="11" t="s">
        <v>206</v>
      </c>
      <c r="E1959" s="19" t="s">
        <v>3581</v>
      </c>
      <c r="F1959" s="10">
        <v>42036</v>
      </c>
      <c r="G1959" s="10">
        <v>44228</v>
      </c>
      <c r="H1959" s="11">
        <v>7</v>
      </c>
      <c r="I1959" s="20" t="s">
        <v>205</v>
      </c>
      <c r="J1959" s="11" t="s">
        <v>207</v>
      </c>
      <c r="K1959" s="11" t="s">
        <v>4827</v>
      </c>
      <c r="L1959" s="11">
        <v>2</v>
      </c>
    </row>
    <row r="1960" spans="1:12">
      <c r="A1960" s="11" t="s">
        <v>3332</v>
      </c>
      <c r="D1960" s="11" t="s">
        <v>206</v>
      </c>
      <c r="E1960" s="19" t="s">
        <v>3582</v>
      </c>
      <c r="F1960" s="10">
        <v>42036</v>
      </c>
      <c r="G1960" s="10">
        <v>44228</v>
      </c>
      <c r="H1960" s="11">
        <v>7</v>
      </c>
      <c r="I1960" s="20" t="s">
        <v>205</v>
      </c>
      <c r="J1960" s="11" t="s">
        <v>207</v>
      </c>
      <c r="K1960" s="11" t="s">
        <v>4827</v>
      </c>
      <c r="L1960" s="11">
        <v>2</v>
      </c>
    </row>
    <row r="1961" spans="1:12">
      <c r="A1961" s="11" t="s">
        <v>3333</v>
      </c>
      <c r="D1961" s="11" t="s">
        <v>206</v>
      </c>
      <c r="E1961" s="19" t="s">
        <v>3583</v>
      </c>
      <c r="F1961" s="10">
        <v>42036</v>
      </c>
      <c r="G1961" s="10">
        <v>44228</v>
      </c>
      <c r="H1961" s="11">
        <v>7</v>
      </c>
      <c r="I1961" s="20" t="s">
        <v>205</v>
      </c>
      <c r="J1961" s="11" t="s">
        <v>207</v>
      </c>
      <c r="K1961" s="11" t="s">
        <v>4827</v>
      </c>
      <c r="L1961" s="11">
        <v>2</v>
      </c>
    </row>
    <row r="1962" spans="1:12">
      <c r="A1962" s="11" t="s">
        <v>3334</v>
      </c>
      <c r="D1962" s="11" t="s">
        <v>206</v>
      </c>
      <c r="E1962" s="19" t="s">
        <v>3584</v>
      </c>
      <c r="F1962" s="10">
        <v>42036</v>
      </c>
      <c r="G1962" s="10">
        <v>44228</v>
      </c>
      <c r="H1962" s="11">
        <v>7</v>
      </c>
      <c r="I1962" s="20" t="s">
        <v>205</v>
      </c>
      <c r="J1962" s="11" t="s">
        <v>207</v>
      </c>
      <c r="K1962" s="11" t="s">
        <v>4827</v>
      </c>
      <c r="L1962" s="11">
        <v>2</v>
      </c>
    </row>
    <row r="1963" spans="1:12">
      <c r="A1963" s="11" t="s">
        <v>3335</v>
      </c>
      <c r="D1963" s="11" t="s">
        <v>206</v>
      </c>
      <c r="E1963" s="19" t="s">
        <v>3585</v>
      </c>
      <c r="F1963" s="10">
        <v>42036</v>
      </c>
      <c r="G1963" s="10">
        <v>44228</v>
      </c>
      <c r="H1963" s="11">
        <v>7</v>
      </c>
      <c r="I1963" s="20" t="s">
        <v>205</v>
      </c>
      <c r="J1963" s="11" t="s">
        <v>207</v>
      </c>
      <c r="K1963" s="11" t="s">
        <v>4827</v>
      </c>
      <c r="L1963" s="11">
        <v>2</v>
      </c>
    </row>
    <row r="1964" spans="1:12">
      <c r="A1964" s="11" t="s">
        <v>3336</v>
      </c>
      <c r="D1964" s="11" t="s">
        <v>206</v>
      </c>
      <c r="E1964" s="19" t="s">
        <v>3586</v>
      </c>
      <c r="F1964" s="10">
        <v>42036</v>
      </c>
      <c r="G1964" s="10">
        <v>44228</v>
      </c>
      <c r="H1964" s="11">
        <v>7</v>
      </c>
      <c r="I1964" s="20" t="s">
        <v>205</v>
      </c>
      <c r="J1964" s="11" t="s">
        <v>207</v>
      </c>
      <c r="K1964" s="11" t="s">
        <v>4827</v>
      </c>
      <c r="L1964" s="11">
        <v>2</v>
      </c>
    </row>
    <row r="1965" spans="1:12">
      <c r="A1965" s="11" t="s">
        <v>3337</v>
      </c>
      <c r="D1965" s="11" t="s">
        <v>206</v>
      </c>
      <c r="E1965" s="19" t="s">
        <v>3587</v>
      </c>
      <c r="F1965" s="10">
        <v>42036</v>
      </c>
      <c r="G1965" s="10">
        <v>44228</v>
      </c>
      <c r="H1965" s="11">
        <v>7</v>
      </c>
      <c r="I1965" s="20" t="s">
        <v>205</v>
      </c>
      <c r="J1965" s="11" t="s">
        <v>207</v>
      </c>
      <c r="K1965" s="11" t="s">
        <v>4827</v>
      </c>
      <c r="L1965" s="11">
        <v>2</v>
      </c>
    </row>
    <row r="1966" spans="1:12">
      <c r="A1966" s="11" t="s">
        <v>3338</v>
      </c>
      <c r="D1966" s="11" t="s">
        <v>206</v>
      </c>
      <c r="E1966" s="19" t="s">
        <v>3588</v>
      </c>
      <c r="F1966" s="10">
        <v>42036</v>
      </c>
      <c r="G1966" s="10">
        <v>44228</v>
      </c>
      <c r="H1966" s="11">
        <v>7</v>
      </c>
      <c r="I1966" s="20" t="s">
        <v>205</v>
      </c>
      <c r="J1966" s="11" t="s">
        <v>207</v>
      </c>
      <c r="K1966" s="11" t="s">
        <v>4827</v>
      </c>
      <c r="L1966" s="11">
        <v>2</v>
      </c>
    </row>
    <row r="1967" spans="1:12">
      <c r="A1967" s="11" t="s">
        <v>3339</v>
      </c>
      <c r="D1967" s="11" t="s">
        <v>206</v>
      </c>
      <c r="E1967" s="19" t="s">
        <v>3589</v>
      </c>
      <c r="F1967" s="10">
        <v>42036</v>
      </c>
      <c r="G1967" s="10">
        <v>44228</v>
      </c>
      <c r="H1967" s="11">
        <v>7</v>
      </c>
      <c r="I1967" s="20" t="s">
        <v>205</v>
      </c>
      <c r="J1967" s="11" t="s">
        <v>207</v>
      </c>
      <c r="K1967" s="11" t="s">
        <v>4827</v>
      </c>
      <c r="L1967" s="11">
        <v>2</v>
      </c>
    </row>
    <row r="1968" spans="1:12">
      <c r="A1968" s="11" t="s">
        <v>3340</v>
      </c>
      <c r="D1968" s="11" t="s">
        <v>206</v>
      </c>
      <c r="E1968" s="19" t="s">
        <v>3590</v>
      </c>
      <c r="F1968" s="10">
        <v>42036</v>
      </c>
      <c r="G1968" s="10">
        <v>44228</v>
      </c>
      <c r="H1968" s="11">
        <v>7</v>
      </c>
      <c r="I1968" s="20" t="s">
        <v>205</v>
      </c>
      <c r="J1968" s="11" t="s">
        <v>207</v>
      </c>
      <c r="K1968" s="11" t="s">
        <v>4827</v>
      </c>
      <c r="L1968" s="11">
        <v>2</v>
      </c>
    </row>
    <row r="1969" spans="1:12">
      <c r="A1969" s="11" t="s">
        <v>3341</v>
      </c>
      <c r="D1969" s="11" t="s">
        <v>206</v>
      </c>
      <c r="E1969" s="19" t="s">
        <v>3591</v>
      </c>
      <c r="F1969" s="10">
        <v>42036</v>
      </c>
      <c r="G1969" s="10">
        <v>44228</v>
      </c>
      <c r="H1969" s="11">
        <v>7</v>
      </c>
      <c r="I1969" s="20" t="s">
        <v>205</v>
      </c>
      <c r="J1969" s="11" t="s">
        <v>207</v>
      </c>
      <c r="K1969" s="11" t="s">
        <v>4827</v>
      </c>
      <c r="L1969" s="11">
        <v>2</v>
      </c>
    </row>
    <row r="1970" spans="1:12">
      <c r="A1970" s="11" t="s">
        <v>3342</v>
      </c>
      <c r="D1970" s="11" t="s">
        <v>206</v>
      </c>
      <c r="E1970" s="19" t="s">
        <v>3592</v>
      </c>
      <c r="F1970" s="10">
        <v>42036</v>
      </c>
      <c r="G1970" s="10">
        <v>44228</v>
      </c>
      <c r="H1970" s="11">
        <v>7</v>
      </c>
      <c r="I1970" s="20" t="s">
        <v>205</v>
      </c>
      <c r="J1970" s="11" t="s">
        <v>207</v>
      </c>
      <c r="K1970" s="11" t="s">
        <v>4827</v>
      </c>
      <c r="L1970" s="11">
        <v>2</v>
      </c>
    </row>
    <row r="1971" spans="1:12">
      <c r="A1971" s="11" t="s">
        <v>3343</v>
      </c>
      <c r="D1971" s="11" t="s">
        <v>206</v>
      </c>
      <c r="E1971" s="19" t="s">
        <v>3593</v>
      </c>
      <c r="F1971" s="10">
        <v>42036</v>
      </c>
      <c r="G1971" s="10">
        <v>44228</v>
      </c>
      <c r="H1971" s="11">
        <v>7</v>
      </c>
      <c r="I1971" s="20" t="s">
        <v>205</v>
      </c>
      <c r="J1971" s="11" t="s">
        <v>207</v>
      </c>
      <c r="K1971" s="11" t="s">
        <v>4827</v>
      </c>
      <c r="L1971" s="11">
        <v>2</v>
      </c>
    </row>
    <row r="1972" spans="1:12">
      <c r="A1972" s="11" t="s">
        <v>3344</v>
      </c>
      <c r="D1972" s="11" t="s">
        <v>206</v>
      </c>
      <c r="E1972" s="19" t="s">
        <v>3594</v>
      </c>
      <c r="F1972" s="10">
        <v>42036</v>
      </c>
      <c r="G1972" s="10">
        <v>44228</v>
      </c>
      <c r="H1972" s="11">
        <v>7</v>
      </c>
      <c r="I1972" s="20" t="s">
        <v>205</v>
      </c>
      <c r="J1972" s="11" t="s">
        <v>207</v>
      </c>
      <c r="K1972" s="11" t="s">
        <v>4827</v>
      </c>
      <c r="L1972" s="11">
        <v>2</v>
      </c>
    </row>
    <row r="1973" spans="1:12">
      <c r="A1973" s="11" t="s">
        <v>3345</v>
      </c>
      <c r="D1973" s="11" t="s">
        <v>206</v>
      </c>
      <c r="E1973" s="19" t="s">
        <v>3595</v>
      </c>
      <c r="F1973" s="10">
        <v>42036</v>
      </c>
      <c r="G1973" s="10">
        <v>44228</v>
      </c>
      <c r="H1973" s="11">
        <v>7</v>
      </c>
      <c r="I1973" s="20" t="s">
        <v>205</v>
      </c>
      <c r="J1973" s="11" t="s">
        <v>207</v>
      </c>
      <c r="K1973" s="11" t="s">
        <v>4827</v>
      </c>
      <c r="L1973" s="11">
        <v>2</v>
      </c>
    </row>
    <row r="1974" spans="1:12">
      <c r="A1974" s="11" t="s">
        <v>3346</v>
      </c>
      <c r="D1974" s="11" t="s">
        <v>206</v>
      </c>
      <c r="E1974" s="19" t="s">
        <v>3596</v>
      </c>
      <c r="F1974" s="10">
        <v>42036</v>
      </c>
      <c r="G1974" s="10">
        <v>44228</v>
      </c>
      <c r="H1974" s="11">
        <v>7</v>
      </c>
      <c r="I1974" s="20" t="s">
        <v>205</v>
      </c>
      <c r="J1974" s="11" t="s">
        <v>207</v>
      </c>
      <c r="K1974" s="11" t="s">
        <v>4827</v>
      </c>
      <c r="L1974" s="11">
        <v>2</v>
      </c>
    </row>
    <row r="1975" spans="1:12">
      <c r="A1975" s="11" t="s">
        <v>3347</v>
      </c>
      <c r="D1975" s="11" t="s">
        <v>206</v>
      </c>
      <c r="E1975" s="19" t="s">
        <v>3597</v>
      </c>
      <c r="F1975" s="10">
        <v>42036</v>
      </c>
      <c r="G1975" s="10">
        <v>44228</v>
      </c>
      <c r="H1975" s="11">
        <v>7</v>
      </c>
      <c r="I1975" s="20" t="s">
        <v>205</v>
      </c>
      <c r="J1975" s="11" t="s">
        <v>207</v>
      </c>
      <c r="K1975" s="11" t="s">
        <v>4827</v>
      </c>
      <c r="L1975" s="11">
        <v>2</v>
      </c>
    </row>
    <row r="1976" spans="1:12">
      <c r="A1976" s="11" t="s">
        <v>3348</v>
      </c>
      <c r="D1976" s="11" t="s">
        <v>206</v>
      </c>
      <c r="E1976" s="19" t="s">
        <v>3598</v>
      </c>
      <c r="F1976" s="10">
        <v>42036</v>
      </c>
      <c r="G1976" s="10">
        <v>44228</v>
      </c>
      <c r="H1976" s="11">
        <v>7</v>
      </c>
      <c r="I1976" s="20" t="s">
        <v>205</v>
      </c>
      <c r="J1976" s="11" t="s">
        <v>207</v>
      </c>
      <c r="K1976" s="11" t="s">
        <v>4827</v>
      </c>
      <c r="L1976" s="11">
        <v>2</v>
      </c>
    </row>
    <row r="1977" spans="1:12">
      <c r="A1977" s="11" t="s">
        <v>3349</v>
      </c>
      <c r="D1977" s="11" t="s">
        <v>206</v>
      </c>
      <c r="E1977" s="19" t="s">
        <v>3599</v>
      </c>
      <c r="F1977" s="10">
        <v>42036</v>
      </c>
      <c r="G1977" s="10">
        <v>44228</v>
      </c>
      <c r="H1977" s="11">
        <v>7</v>
      </c>
      <c r="I1977" s="20" t="s">
        <v>205</v>
      </c>
      <c r="J1977" s="11" t="s">
        <v>207</v>
      </c>
      <c r="K1977" s="11" t="s">
        <v>4827</v>
      </c>
      <c r="L1977" s="11">
        <v>2</v>
      </c>
    </row>
    <row r="1978" spans="1:12">
      <c r="A1978" s="11" t="s">
        <v>3350</v>
      </c>
      <c r="D1978" s="11" t="s">
        <v>206</v>
      </c>
      <c r="E1978" s="19" t="s">
        <v>3600</v>
      </c>
      <c r="F1978" s="10">
        <v>42036</v>
      </c>
      <c r="G1978" s="10">
        <v>44228</v>
      </c>
      <c r="H1978" s="11">
        <v>7</v>
      </c>
      <c r="I1978" s="20" t="s">
        <v>205</v>
      </c>
      <c r="J1978" s="11" t="s">
        <v>207</v>
      </c>
      <c r="K1978" s="11" t="s">
        <v>4827</v>
      </c>
      <c r="L1978" s="11">
        <v>2</v>
      </c>
    </row>
    <row r="1979" spans="1:12">
      <c r="A1979" s="11" t="s">
        <v>3351</v>
      </c>
      <c r="D1979" s="11" t="s">
        <v>206</v>
      </c>
      <c r="E1979" s="19" t="s">
        <v>3601</v>
      </c>
      <c r="F1979" s="10">
        <v>42036</v>
      </c>
      <c r="G1979" s="10">
        <v>44228</v>
      </c>
      <c r="H1979" s="11">
        <v>7</v>
      </c>
      <c r="I1979" s="20" t="s">
        <v>205</v>
      </c>
      <c r="J1979" s="11" t="s">
        <v>207</v>
      </c>
      <c r="K1979" s="11" t="s">
        <v>4827</v>
      </c>
      <c r="L1979" s="11">
        <v>2</v>
      </c>
    </row>
    <row r="1980" spans="1:12">
      <c r="A1980" s="11" t="s">
        <v>3352</v>
      </c>
      <c r="D1980" s="11" t="s">
        <v>206</v>
      </c>
      <c r="E1980" s="19" t="s">
        <v>3602</v>
      </c>
      <c r="F1980" s="10">
        <v>42036</v>
      </c>
      <c r="G1980" s="10">
        <v>44228</v>
      </c>
      <c r="H1980" s="11">
        <v>7</v>
      </c>
      <c r="I1980" s="20" t="s">
        <v>205</v>
      </c>
      <c r="J1980" s="11" t="s">
        <v>207</v>
      </c>
      <c r="K1980" s="11" t="s">
        <v>4827</v>
      </c>
      <c r="L1980" s="11">
        <v>2</v>
      </c>
    </row>
    <row r="1981" spans="1:12">
      <c r="A1981" s="11" t="s">
        <v>3353</v>
      </c>
      <c r="D1981" s="11" t="s">
        <v>206</v>
      </c>
      <c r="E1981" s="19" t="s">
        <v>3603</v>
      </c>
      <c r="F1981" s="10">
        <v>42036</v>
      </c>
      <c r="G1981" s="10">
        <v>44228</v>
      </c>
      <c r="H1981" s="11">
        <v>7</v>
      </c>
      <c r="I1981" s="20" t="s">
        <v>205</v>
      </c>
      <c r="J1981" s="11" t="s">
        <v>207</v>
      </c>
      <c r="K1981" s="11" t="s">
        <v>4827</v>
      </c>
      <c r="L1981" s="11">
        <v>2</v>
      </c>
    </row>
    <row r="1982" spans="1:12">
      <c r="A1982" s="11" t="s">
        <v>3354</v>
      </c>
      <c r="D1982" s="11" t="s">
        <v>206</v>
      </c>
      <c r="E1982" s="19" t="s">
        <v>3604</v>
      </c>
      <c r="F1982" s="10">
        <v>42036</v>
      </c>
      <c r="G1982" s="10">
        <v>44228</v>
      </c>
      <c r="H1982" s="11">
        <v>7</v>
      </c>
      <c r="I1982" s="20" t="s">
        <v>205</v>
      </c>
      <c r="J1982" s="11" t="s">
        <v>207</v>
      </c>
      <c r="K1982" s="11" t="s">
        <v>4827</v>
      </c>
      <c r="L1982" s="11">
        <v>2</v>
      </c>
    </row>
    <row r="1983" spans="1:12">
      <c r="A1983" s="11" t="s">
        <v>3355</v>
      </c>
      <c r="D1983" s="11" t="s">
        <v>206</v>
      </c>
      <c r="E1983" s="19" t="s">
        <v>3605</v>
      </c>
      <c r="F1983" s="10">
        <v>42036</v>
      </c>
      <c r="G1983" s="10">
        <v>44228</v>
      </c>
      <c r="H1983" s="11">
        <v>7</v>
      </c>
      <c r="I1983" s="20" t="s">
        <v>205</v>
      </c>
      <c r="J1983" s="11" t="s">
        <v>207</v>
      </c>
      <c r="K1983" s="11" t="s">
        <v>4827</v>
      </c>
      <c r="L1983" s="11">
        <v>2</v>
      </c>
    </row>
    <row r="1984" spans="1:12">
      <c r="A1984" s="11" t="s">
        <v>3356</v>
      </c>
      <c r="D1984" s="11" t="s">
        <v>206</v>
      </c>
      <c r="E1984" s="19" t="s">
        <v>3606</v>
      </c>
      <c r="F1984" s="10">
        <v>42036</v>
      </c>
      <c r="G1984" s="10">
        <v>44228</v>
      </c>
      <c r="H1984" s="11">
        <v>7</v>
      </c>
      <c r="I1984" s="20" t="s">
        <v>205</v>
      </c>
      <c r="J1984" s="11" t="s">
        <v>207</v>
      </c>
      <c r="K1984" s="11" t="s">
        <v>4827</v>
      </c>
      <c r="L1984" s="11">
        <v>2</v>
      </c>
    </row>
    <row r="1985" spans="1:12">
      <c r="A1985" s="11" t="s">
        <v>3357</v>
      </c>
      <c r="D1985" s="11" t="s">
        <v>206</v>
      </c>
      <c r="E1985" s="19" t="s">
        <v>3607</v>
      </c>
      <c r="F1985" s="10">
        <v>42036</v>
      </c>
      <c r="G1985" s="10">
        <v>44228</v>
      </c>
      <c r="H1985" s="11">
        <v>7</v>
      </c>
      <c r="I1985" s="20" t="s">
        <v>205</v>
      </c>
      <c r="J1985" s="11" t="s">
        <v>207</v>
      </c>
      <c r="K1985" s="11" t="s">
        <v>4827</v>
      </c>
      <c r="L1985" s="11">
        <v>2</v>
      </c>
    </row>
    <row r="1986" spans="1:12">
      <c r="A1986" s="11" t="s">
        <v>3358</v>
      </c>
      <c r="D1986" s="11" t="s">
        <v>206</v>
      </c>
      <c r="E1986" s="19" t="s">
        <v>3608</v>
      </c>
      <c r="F1986" s="10">
        <v>42036</v>
      </c>
      <c r="G1986" s="10">
        <v>44228</v>
      </c>
      <c r="H1986" s="11">
        <v>7</v>
      </c>
      <c r="I1986" s="20" t="s">
        <v>205</v>
      </c>
      <c r="J1986" s="11" t="s">
        <v>207</v>
      </c>
      <c r="K1986" s="11" t="s">
        <v>4827</v>
      </c>
      <c r="L1986" s="11">
        <v>2</v>
      </c>
    </row>
    <row r="1987" spans="1:12">
      <c r="A1987" s="11" t="s">
        <v>3359</v>
      </c>
      <c r="D1987" s="11" t="s">
        <v>206</v>
      </c>
      <c r="E1987" s="19" t="s">
        <v>3609</v>
      </c>
      <c r="F1987" s="10">
        <v>42036</v>
      </c>
      <c r="G1987" s="10">
        <v>44228</v>
      </c>
      <c r="H1987" s="11">
        <v>7</v>
      </c>
      <c r="I1987" s="20" t="s">
        <v>205</v>
      </c>
      <c r="J1987" s="11" t="s">
        <v>207</v>
      </c>
      <c r="K1987" s="11" t="s">
        <v>4827</v>
      </c>
      <c r="L1987" s="11">
        <v>2</v>
      </c>
    </row>
    <row r="1988" spans="1:12">
      <c r="A1988" s="11" t="s">
        <v>3360</v>
      </c>
      <c r="D1988" s="11" t="s">
        <v>206</v>
      </c>
      <c r="E1988" s="19" t="s">
        <v>3610</v>
      </c>
      <c r="F1988" s="10">
        <v>42036</v>
      </c>
      <c r="G1988" s="10">
        <v>44228</v>
      </c>
      <c r="H1988" s="11">
        <v>7</v>
      </c>
      <c r="I1988" s="20" t="s">
        <v>205</v>
      </c>
      <c r="J1988" s="11" t="s">
        <v>207</v>
      </c>
      <c r="K1988" s="11" t="s">
        <v>4827</v>
      </c>
      <c r="L1988" s="11">
        <v>2</v>
      </c>
    </row>
    <row r="1989" spans="1:12">
      <c r="A1989" s="11" t="s">
        <v>3361</v>
      </c>
      <c r="D1989" s="11" t="s">
        <v>206</v>
      </c>
      <c r="E1989" s="19" t="s">
        <v>3611</v>
      </c>
      <c r="F1989" s="10">
        <v>42036</v>
      </c>
      <c r="G1989" s="10">
        <v>44228</v>
      </c>
      <c r="H1989" s="11">
        <v>7</v>
      </c>
      <c r="I1989" s="20" t="s">
        <v>205</v>
      </c>
      <c r="J1989" s="11" t="s">
        <v>207</v>
      </c>
      <c r="K1989" s="11" t="s">
        <v>4827</v>
      </c>
      <c r="L1989" s="11">
        <v>2</v>
      </c>
    </row>
    <row r="1990" spans="1:12">
      <c r="A1990" s="11" t="s">
        <v>3362</v>
      </c>
      <c r="D1990" s="11" t="s">
        <v>206</v>
      </c>
      <c r="E1990" s="19" t="s">
        <v>3612</v>
      </c>
      <c r="F1990" s="10">
        <v>42036</v>
      </c>
      <c r="G1990" s="10">
        <v>44228</v>
      </c>
      <c r="H1990" s="11">
        <v>7</v>
      </c>
      <c r="I1990" s="20" t="s">
        <v>205</v>
      </c>
      <c r="J1990" s="11" t="s">
        <v>207</v>
      </c>
      <c r="K1990" s="11" t="s">
        <v>4827</v>
      </c>
      <c r="L1990" s="11">
        <v>2</v>
      </c>
    </row>
    <row r="1991" spans="1:12">
      <c r="A1991" s="11" t="s">
        <v>3363</v>
      </c>
      <c r="D1991" s="11" t="s">
        <v>206</v>
      </c>
      <c r="E1991" s="19" t="s">
        <v>3613</v>
      </c>
      <c r="F1991" s="10">
        <v>42036</v>
      </c>
      <c r="G1991" s="10">
        <v>44228</v>
      </c>
      <c r="H1991" s="11">
        <v>7</v>
      </c>
      <c r="I1991" s="20" t="s">
        <v>205</v>
      </c>
      <c r="J1991" s="11" t="s">
        <v>207</v>
      </c>
      <c r="K1991" s="11" t="s">
        <v>4827</v>
      </c>
      <c r="L1991" s="11">
        <v>2</v>
      </c>
    </row>
    <row r="1992" spans="1:12">
      <c r="A1992" s="11" t="s">
        <v>3364</v>
      </c>
      <c r="D1992" s="11" t="s">
        <v>206</v>
      </c>
      <c r="E1992" s="19" t="s">
        <v>3614</v>
      </c>
      <c r="F1992" s="10">
        <v>42036</v>
      </c>
      <c r="G1992" s="10">
        <v>44228</v>
      </c>
      <c r="H1992" s="11">
        <v>7</v>
      </c>
      <c r="I1992" s="20" t="s">
        <v>205</v>
      </c>
      <c r="J1992" s="11" t="s">
        <v>207</v>
      </c>
      <c r="K1992" s="11" t="s">
        <v>4827</v>
      </c>
      <c r="L1992" s="11">
        <v>2</v>
      </c>
    </row>
    <row r="1993" spans="1:12">
      <c r="A1993" s="11" t="s">
        <v>3365</v>
      </c>
      <c r="D1993" s="11" t="s">
        <v>206</v>
      </c>
      <c r="E1993" s="19" t="s">
        <v>3615</v>
      </c>
      <c r="F1993" s="10">
        <v>42036</v>
      </c>
      <c r="G1993" s="10">
        <v>44228</v>
      </c>
      <c r="H1993" s="11">
        <v>7</v>
      </c>
      <c r="I1993" s="20" t="s">
        <v>205</v>
      </c>
      <c r="J1993" s="11" t="s">
        <v>207</v>
      </c>
      <c r="K1993" s="11" t="s">
        <v>4827</v>
      </c>
      <c r="L1993" s="11">
        <v>2</v>
      </c>
    </row>
    <row r="1994" spans="1:12">
      <c r="A1994" s="11" t="s">
        <v>3366</v>
      </c>
      <c r="D1994" s="11" t="s">
        <v>206</v>
      </c>
      <c r="E1994" s="19" t="s">
        <v>3616</v>
      </c>
      <c r="F1994" s="10">
        <v>42036</v>
      </c>
      <c r="G1994" s="10">
        <v>44228</v>
      </c>
      <c r="H1994" s="11">
        <v>7</v>
      </c>
      <c r="I1994" s="20" t="s">
        <v>205</v>
      </c>
      <c r="J1994" s="11" t="s">
        <v>207</v>
      </c>
      <c r="K1994" s="11" t="s">
        <v>4827</v>
      </c>
      <c r="L1994" s="11">
        <v>2</v>
      </c>
    </row>
    <row r="1995" spans="1:12">
      <c r="A1995" s="11" t="s">
        <v>3367</v>
      </c>
      <c r="D1995" s="11" t="s">
        <v>206</v>
      </c>
      <c r="E1995" s="19" t="s">
        <v>3617</v>
      </c>
      <c r="F1995" s="10">
        <v>42036</v>
      </c>
      <c r="G1995" s="10">
        <v>44228</v>
      </c>
      <c r="H1995" s="11">
        <v>7</v>
      </c>
      <c r="I1995" s="20" t="s">
        <v>205</v>
      </c>
      <c r="J1995" s="11" t="s">
        <v>207</v>
      </c>
      <c r="K1995" s="11" t="s">
        <v>4827</v>
      </c>
      <c r="L1995" s="11">
        <v>2</v>
      </c>
    </row>
    <row r="1996" spans="1:12">
      <c r="A1996" s="11" t="s">
        <v>3368</v>
      </c>
      <c r="D1996" s="11" t="s">
        <v>206</v>
      </c>
      <c r="E1996" s="19" t="s">
        <v>3618</v>
      </c>
      <c r="F1996" s="10">
        <v>42036</v>
      </c>
      <c r="G1996" s="10">
        <v>44228</v>
      </c>
      <c r="H1996" s="11">
        <v>7</v>
      </c>
      <c r="I1996" s="20" t="s">
        <v>205</v>
      </c>
      <c r="J1996" s="11" t="s">
        <v>207</v>
      </c>
      <c r="K1996" s="11" t="s">
        <v>4827</v>
      </c>
      <c r="L1996" s="11">
        <v>2</v>
      </c>
    </row>
    <row r="1997" spans="1:12">
      <c r="A1997" s="11" t="s">
        <v>3369</v>
      </c>
      <c r="D1997" s="11" t="s">
        <v>206</v>
      </c>
      <c r="E1997" s="19" t="s">
        <v>3619</v>
      </c>
      <c r="F1997" s="10">
        <v>42036</v>
      </c>
      <c r="G1997" s="10">
        <v>44228</v>
      </c>
      <c r="H1997" s="11">
        <v>7</v>
      </c>
      <c r="I1997" s="20" t="s">
        <v>205</v>
      </c>
      <c r="J1997" s="11" t="s">
        <v>207</v>
      </c>
      <c r="K1997" s="11" t="s">
        <v>4827</v>
      </c>
      <c r="L1997" s="11">
        <v>2</v>
      </c>
    </row>
    <row r="1998" spans="1:12">
      <c r="A1998" s="11" t="s">
        <v>3370</v>
      </c>
      <c r="D1998" s="11" t="s">
        <v>206</v>
      </c>
      <c r="E1998" s="19" t="s">
        <v>3620</v>
      </c>
      <c r="F1998" s="10">
        <v>42036</v>
      </c>
      <c r="G1998" s="10">
        <v>44228</v>
      </c>
      <c r="H1998" s="11">
        <v>7</v>
      </c>
      <c r="I1998" s="20" t="s">
        <v>205</v>
      </c>
      <c r="J1998" s="11" t="s">
        <v>207</v>
      </c>
      <c r="K1998" s="11" t="s">
        <v>4827</v>
      </c>
      <c r="L1998" s="11">
        <v>2</v>
      </c>
    </row>
    <row r="1999" spans="1:12">
      <c r="A1999" s="11" t="s">
        <v>3371</v>
      </c>
      <c r="D1999" s="11" t="s">
        <v>206</v>
      </c>
      <c r="E1999" s="19" t="s">
        <v>3621</v>
      </c>
      <c r="F1999" s="10">
        <v>42036</v>
      </c>
      <c r="G1999" s="10">
        <v>44228</v>
      </c>
      <c r="H1999" s="11">
        <v>7</v>
      </c>
      <c r="I1999" s="20" t="s">
        <v>205</v>
      </c>
      <c r="J1999" s="11" t="s">
        <v>207</v>
      </c>
      <c r="K1999" s="11" t="s">
        <v>4827</v>
      </c>
      <c r="L1999" s="11">
        <v>2</v>
      </c>
    </row>
    <row r="2000" spans="1:12">
      <c r="A2000" s="11" t="s">
        <v>3372</v>
      </c>
      <c r="D2000" s="11" t="s">
        <v>206</v>
      </c>
      <c r="E2000" s="19" t="s">
        <v>3622</v>
      </c>
      <c r="F2000" s="10">
        <v>42036</v>
      </c>
      <c r="G2000" s="10">
        <v>44228</v>
      </c>
      <c r="H2000" s="11">
        <v>7</v>
      </c>
      <c r="I2000" s="20" t="s">
        <v>205</v>
      </c>
      <c r="J2000" s="11" t="s">
        <v>207</v>
      </c>
      <c r="K2000" s="11" t="s">
        <v>4827</v>
      </c>
      <c r="L2000" s="11">
        <v>2</v>
      </c>
    </row>
    <row r="2001" spans="1:12">
      <c r="A2001" s="11" t="s">
        <v>3373</v>
      </c>
      <c r="D2001" s="11" t="s">
        <v>206</v>
      </c>
      <c r="E2001" s="19" t="s">
        <v>3623</v>
      </c>
      <c r="F2001" s="10">
        <v>42036</v>
      </c>
      <c r="G2001" s="10">
        <v>44228</v>
      </c>
      <c r="H2001" s="11">
        <v>7</v>
      </c>
      <c r="I2001" s="20" t="s">
        <v>205</v>
      </c>
      <c r="J2001" s="11" t="s">
        <v>207</v>
      </c>
      <c r="K2001" s="11" t="s">
        <v>4827</v>
      </c>
      <c r="L2001" s="11">
        <v>2</v>
      </c>
    </row>
    <row r="2002" spans="1:12">
      <c r="A2002" s="11" t="s">
        <v>3374</v>
      </c>
      <c r="D2002" s="11" t="s">
        <v>206</v>
      </c>
      <c r="E2002" s="19" t="s">
        <v>3624</v>
      </c>
      <c r="F2002" s="10">
        <v>42036</v>
      </c>
      <c r="G2002" s="10">
        <v>44228</v>
      </c>
      <c r="H2002" s="11">
        <v>7</v>
      </c>
      <c r="I2002" s="20" t="s">
        <v>205</v>
      </c>
      <c r="J2002" s="11" t="s">
        <v>207</v>
      </c>
      <c r="K2002" s="11" t="s">
        <v>4827</v>
      </c>
      <c r="L2002" s="11">
        <v>2</v>
      </c>
    </row>
    <row r="2003" spans="1:12">
      <c r="A2003" s="11" t="s">
        <v>3375</v>
      </c>
      <c r="D2003" s="11" t="s">
        <v>206</v>
      </c>
      <c r="E2003" s="19" t="s">
        <v>3625</v>
      </c>
      <c r="F2003" s="10">
        <v>42036</v>
      </c>
      <c r="G2003" s="10">
        <v>44228</v>
      </c>
      <c r="H2003" s="11">
        <v>7</v>
      </c>
      <c r="I2003" s="20" t="s">
        <v>205</v>
      </c>
      <c r="J2003" s="11" t="s">
        <v>207</v>
      </c>
      <c r="K2003" s="11" t="s">
        <v>4827</v>
      </c>
      <c r="L2003" s="11">
        <v>2</v>
      </c>
    </row>
    <row r="2004" spans="1:12">
      <c r="A2004" s="11" t="s">
        <v>3376</v>
      </c>
      <c r="D2004" s="11" t="s">
        <v>206</v>
      </c>
      <c r="E2004" s="19" t="s">
        <v>3626</v>
      </c>
      <c r="F2004" s="10">
        <v>42036</v>
      </c>
      <c r="G2004" s="10">
        <v>44228</v>
      </c>
      <c r="H2004" s="11">
        <v>7</v>
      </c>
      <c r="I2004" s="20" t="s">
        <v>205</v>
      </c>
      <c r="J2004" s="11" t="s">
        <v>207</v>
      </c>
      <c r="K2004" s="11" t="s">
        <v>4827</v>
      </c>
      <c r="L2004" s="11">
        <v>2</v>
      </c>
    </row>
    <row r="2005" spans="1:12">
      <c r="A2005" s="11" t="s">
        <v>3377</v>
      </c>
      <c r="D2005" s="11" t="s">
        <v>206</v>
      </c>
      <c r="E2005" s="19" t="s">
        <v>3627</v>
      </c>
      <c r="F2005" s="10">
        <v>42036</v>
      </c>
      <c r="G2005" s="10">
        <v>44228</v>
      </c>
      <c r="H2005" s="11">
        <v>7</v>
      </c>
      <c r="I2005" s="20" t="s">
        <v>205</v>
      </c>
      <c r="J2005" s="11" t="s">
        <v>207</v>
      </c>
      <c r="K2005" s="11" t="s">
        <v>4827</v>
      </c>
      <c r="L2005" s="11">
        <v>2</v>
      </c>
    </row>
    <row r="2006" spans="1:12">
      <c r="A2006" s="11" t="s">
        <v>3378</v>
      </c>
      <c r="D2006" s="11" t="s">
        <v>206</v>
      </c>
      <c r="E2006" s="19" t="s">
        <v>3628</v>
      </c>
      <c r="F2006" s="10">
        <v>42036</v>
      </c>
      <c r="G2006" s="10">
        <v>44228</v>
      </c>
      <c r="H2006" s="11">
        <v>7</v>
      </c>
      <c r="I2006" s="20" t="s">
        <v>205</v>
      </c>
      <c r="J2006" s="11" t="s">
        <v>207</v>
      </c>
      <c r="K2006" s="11" t="s">
        <v>4827</v>
      </c>
      <c r="L2006" s="11">
        <v>2</v>
      </c>
    </row>
    <row r="2007" spans="1:12">
      <c r="A2007" s="11" t="s">
        <v>3379</v>
      </c>
      <c r="D2007" s="11" t="s">
        <v>206</v>
      </c>
      <c r="E2007" s="19" t="s">
        <v>3629</v>
      </c>
      <c r="F2007" s="10">
        <v>42036</v>
      </c>
      <c r="G2007" s="10">
        <v>44228</v>
      </c>
      <c r="H2007" s="11">
        <v>7</v>
      </c>
      <c r="I2007" s="20" t="s">
        <v>205</v>
      </c>
      <c r="J2007" s="11" t="s">
        <v>207</v>
      </c>
      <c r="K2007" s="11" t="s">
        <v>4827</v>
      </c>
      <c r="L2007" s="11">
        <v>2</v>
      </c>
    </row>
    <row r="2008" spans="1:12">
      <c r="A2008" s="11" t="s">
        <v>3380</v>
      </c>
      <c r="D2008" s="11" t="s">
        <v>206</v>
      </c>
      <c r="E2008" s="19" t="s">
        <v>3630</v>
      </c>
      <c r="F2008" s="10">
        <v>42036</v>
      </c>
      <c r="G2008" s="10">
        <v>44228</v>
      </c>
      <c r="H2008" s="11">
        <v>7</v>
      </c>
      <c r="I2008" s="20" t="s">
        <v>205</v>
      </c>
      <c r="J2008" s="11" t="s">
        <v>207</v>
      </c>
      <c r="K2008" s="11" t="s">
        <v>4827</v>
      </c>
      <c r="L2008" s="11">
        <v>2</v>
      </c>
    </row>
    <row r="2009" spans="1:12">
      <c r="A2009" s="11" t="s">
        <v>3381</v>
      </c>
      <c r="D2009" s="11" t="s">
        <v>206</v>
      </c>
      <c r="E2009" s="19" t="s">
        <v>3631</v>
      </c>
      <c r="F2009" s="10">
        <v>42036</v>
      </c>
      <c r="G2009" s="10">
        <v>44228</v>
      </c>
      <c r="H2009" s="11">
        <v>7</v>
      </c>
      <c r="I2009" s="20" t="s">
        <v>205</v>
      </c>
      <c r="J2009" s="11" t="s">
        <v>207</v>
      </c>
      <c r="K2009" s="11" t="s">
        <v>4827</v>
      </c>
      <c r="L2009" s="11">
        <v>2</v>
      </c>
    </row>
    <row r="2010" spans="1:12">
      <c r="A2010" s="11" t="s">
        <v>3382</v>
      </c>
      <c r="D2010" s="11" t="s">
        <v>206</v>
      </c>
      <c r="E2010" s="19" t="s">
        <v>3632</v>
      </c>
      <c r="F2010" s="10">
        <v>42036</v>
      </c>
      <c r="G2010" s="10">
        <v>44228</v>
      </c>
      <c r="H2010" s="11">
        <v>7</v>
      </c>
      <c r="I2010" s="20" t="s">
        <v>205</v>
      </c>
      <c r="J2010" s="11" t="s">
        <v>207</v>
      </c>
      <c r="K2010" s="11" t="s">
        <v>4827</v>
      </c>
      <c r="L2010" s="11">
        <v>2</v>
      </c>
    </row>
    <row r="2011" spans="1:12">
      <c r="A2011" s="11" t="s">
        <v>3383</v>
      </c>
      <c r="D2011" s="11" t="s">
        <v>206</v>
      </c>
      <c r="E2011" s="19" t="s">
        <v>3633</v>
      </c>
      <c r="F2011" s="10">
        <v>42036</v>
      </c>
      <c r="G2011" s="10">
        <v>44228</v>
      </c>
      <c r="H2011" s="11">
        <v>7</v>
      </c>
      <c r="I2011" s="20" t="s">
        <v>205</v>
      </c>
      <c r="J2011" s="11" t="s">
        <v>207</v>
      </c>
      <c r="K2011" s="11" t="s">
        <v>4827</v>
      </c>
      <c r="L2011" s="11">
        <v>2</v>
      </c>
    </row>
    <row r="2012" spans="1:12">
      <c r="A2012" s="11" t="s">
        <v>3634</v>
      </c>
      <c r="D2012" s="11" t="s">
        <v>206</v>
      </c>
      <c r="E2012" s="19" t="s">
        <v>3830</v>
      </c>
      <c r="F2012" s="10">
        <v>42036</v>
      </c>
      <c r="G2012" s="10">
        <v>44228</v>
      </c>
      <c r="H2012" s="11">
        <v>7</v>
      </c>
      <c r="I2012" s="20" t="s">
        <v>205</v>
      </c>
      <c r="J2012" s="11" t="s">
        <v>207</v>
      </c>
      <c r="K2012" s="11" t="s">
        <v>4827</v>
      </c>
      <c r="L2012" s="11">
        <v>2</v>
      </c>
    </row>
    <row r="2013" spans="1:12">
      <c r="A2013" s="11" t="s">
        <v>3635</v>
      </c>
      <c r="D2013" s="11" t="s">
        <v>206</v>
      </c>
      <c r="E2013" s="19" t="s">
        <v>3831</v>
      </c>
      <c r="F2013" s="10">
        <v>42036</v>
      </c>
      <c r="G2013" s="10">
        <v>44228</v>
      </c>
      <c r="H2013" s="11">
        <v>7</v>
      </c>
      <c r="I2013" s="20" t="s">
        <v>205</v>
      </c>
      <c r="J2013" s="11" t="s">
        <v>207</v>
      </c>
      <c r="K2013" s="11" t="s">
        <v>4827</v>
      </c>
      <c r="L2013" s="11">
        <v>2</v>
      </c>
    </row>
    <row r="2014" spans="1:12">
      <c r="A2014" s="11" t="s">
        <v>3636</v>
      </c>
      <c r="D2014" s="11" t="s">
        <v>206</v>
      </c>
      <c r="E2014" s="19" t="s">
        <v>3832</v>
      </c>
      <c r="F2014" s="10">
        <v>42036</v>
      </c>
      <c r="G2014" s="10">
        <v>44228</v>
      </c>
      <c r="H2014" s="11">
        <v>7</v>
      </c>
      <c r="I2014" s="20" t="s">
        <v>205</v>
      </c>
      <c r="J2014" s="11" t="s">
        <v>207</v>
      </c>
      <c r="K2014" s="11" t="s">
        <v>4827</v>
      </c>
      <c r="L2014" s="11">
        <v>2</v>
      </c>
    </row>
    <row r="2015" spans="1:12">
      <c r="A2015" s="11" t="s">
        <v>3637</v>
      </c>
      <c r="D2015" s="11" t="s">
        <v>206</v>
      </c>
      <c r="E2015" s="19" t="s">
        <v>3833</v>
      </c>
      <c r="F2015" s="10">
        <v>42036</v>
      </c>
      <c r="G2015" s="10">
        <v>44228</v>
      </c>
      <c r="H2015" s="11">
        <v>7</v>
      </c>
      <c r="I2015" s="20" t="s">
        <v>205</v>
      </c>
      <c r="J2015" s="11" t="s">
        <v>207</v>
      </c>
      <c r="K2015" s="11" t="s">
        <v>4827</v>
      </c>
      <c r="L2015" s="11">
        <v>2</v>
      </c>
    </row>
    <row r="2016" spans="1:12">
      <c r="A2016" s="11" t="s">
        <v>3638</v>
      </c>
      <c r="D2016" s="11" t="s">
        <v>206</v>
      </c>
      <c r="E2016" s="19" t="s">
        <v>3834</v>
      </c>
      <c r="F2016" s="10">
        <v>42036</v>
      </c>
      <c r="G2016" s="10">
        <v>44228</v>
      </c>
      <c r="H2016" s="11">
        <v>7</v>
      </c>
      <c r="I2016" s="20" t="s">
        <v>205</v>
      </c>
      <c r="J2016" s="11" t="s">
        <v>207</v>
      </c>
      <c r="K2016" s="11" t="s">
        <v>4827</v>
      </c>
      <c r="L2016" s="11">
        <v>2</v>
      </c>
    </row>
    <row r="2017" spans="1:12">
      <c r="A2017" s="11" t="s">
        <v>3639</v>
      </c>
      <c r="D2017" s="11" t="s">
        <v>206</v>
      </c>
      <c r="E2017" s="19" t="s">
        <v>3835</v>
      </c>
      <c r="F2017" s="10">
        <v>42036</v>
      </c>
      <c r="G2017" s="10">
        <v>44228</v>
      </c>
      <c r="H2017" s="11">
        <v>7</v>
      </c>
      <c r="I2017" s="20" t="s">
        <v>205</v>
      </c>
      <c r="J2017" s="11" t="s">
        <v>207</v>
      </c>
      <c r="K2017" s="11" t="s">
        <v>4827</v>
      </c>
      <c r="L2017" s="11">
        <v>2</v>
      </c>
    </row>
    <row r="2018" spans="1:12">
      <c r="A2018" s="11" t="s">
        <v>3640</v>
      </c>
      <c r="D2018" s="11" t="s">
        <v>206</v>
      </c>
      <c r="E2018" s="19" t="s">
        <v>3836</v>
      </c>
      <c r="F2018" s="10">
        <v>42036</v>
      </c>
      <c r="G2018" s="10">
        <v>44228</v>
      </c>
      <c r="H2018" s="11">
        <v>7</v>
      </c>
      <c r="I2018" s="20" t="s">
        <v>205</v>
      </c>
      <c r="J2018" s="11" t="s">
        <v>207</v>
      </c>
      <c r="K2018" s="11" t="s">
        <v>4827</v>
      </c>
      <c r="L2018" s="11">
        <v>2</v>
      </c>
    </row>
    <row r="2019" spans="1:12">
      <c r="A2019" s="11" t="s">
        <v>3641</v>
      </c>
      <c r="D2019" s="11" t="s">
        <v>206</v>
      </c>
      <c r="E2019" s="19" t="s">
        <v>3837</v>
      </c>
      <c r="F2019" s="10">
        <v>42036</v>
      </c>
      <c r="G2019" s="10">
        <v>44228</v>
      </c>
      <c r="H2019" s="11">
        <v>7</v>
      </c>
      <c r="I2019" s="20" t="s">
        <v>205</v>
      </c>
      <c r="J2019" s="11" t="s">
        <v>207</v>
      </c>
      <c r="K2019" s="11" t="s">
        <v>4827</v>
      </c>
      <c r="L2019" s="11">
        <v>2</v>
      </c>
    </row>
    <row r="2020" spans="1:12">
      <c r="A2020" s="11" t="s">
        <v>3642</v>
      </c>
      <c r="D2020" s="11" t="s">
        <v>206</v>
      </c>
      <c r="E2020" s="19" t="s">
        <v>3838</v>
      </c>
      <c r="F2020" s="10">
        <v>42036</v>
      </c>
      <c r="G2020" s="10">
        <v>44228</v>
      </c>
      <c r="H2020" s="11">
        <v>7</v>
      </c>
      <c r="I2020" s="20" t="s">
        <v>205</v>
      </c>
      <c r="J2020" s="11" t="s">
        <v>207</v>
      </c>
      <c r="K2020" s="11" t="s">
        <v>4827</v>
      </c>
      <c r="L2020" s="11">
        <v>2</v>
      </c>
    </row>
    <row r="2021" spans="1:12">
      <c r="A2021" s="11" t="s">
        <v>3643</v>
      </c>
      <c r="D2021" s="11" t="s">
        <v>206</v>
      </c>
      <c r="E2021" s="19" t="s">
        <v>3839</v>
      </c>
      <c r="F2021" s="10">
        <v>42036</v>
      </c>
      <c r="G2021" s="10">
        <v>44228</v>
      </c>
      <c r="H2021" s="11">
        <v>7</v>
      </c>
      <c r="I2021" s="20" t="s">
        <v>205</v>
      </c>
      <c r="J2021" s="11" t="s">
        <v>207</v>
      </c>
      <c r="K2021" s="11" t="s">
        <v>4827</v>
      </c>
      <c r="L2021" s="11">
        <v>2</v>
      </c>
    </row>
    <row r="2022" spans="1:12">
      <c r="A2022" s="11" t="s">
        <v>3644</v>
      </c>
      <c r="D2022" s="11" t="s">
        <v>206</v>
      </c>
      <c r="E2022" s="19" t="s">
        <v>3840</v>
      </c>
      <c r="F2022" s="10">
        <v>42036</v>
      </c>
      <c r="G2022" s="10">
        <v>44228</v>
      </c>
      <c r="H2022" s="11">
        <v>7</v>
      </c>
      <c r="I2022" s="20" t="s">
        <v>205</v>
      </c>
      <c r="J2022" s="11" t="s">
        <v>207</v>
      </c>
      <c r="K2022" s="11" t="s">
        <v>4827</v>
      </c>
      <c r="L2022" s="11">
        <v>2</v>
      </c>
    </row>
    <row r="2023" spans="1:12">
      <c r="A2023" s="11" t="s">
        <v>3645</v>
      </c>
      <c r="D2023" s="11" t="s">
        <v>206</v>
      </c>
      <c r="E2023" s="19" t="s">
        <v>3841</v>
      </c>
      <c r="F2023" s="10">
        <v>42036</v>
      </c>
      <c r="G2023" s="10">
        <v>44228</v>
      </c>
      <c r="H2023" s="11">
        <v>7</v>
      </c>
      <c r="I2023" s="20" t="s">
        <v>205</v>
      </c>
      <c r="J2023" s="11" t="s">
        <v>207</v>
      </c>
      <c r="K2023" s="11" t="s">
        <v>4827</v>
      </c>
      <c r="L2023" s="11">
        <v>2</v>
      </c>
    </row>
    <row r="2024" spans="1:12">
      <c r="A2024" s="11" t="s">
        <v>3646</v>
      </c>
      <c r="D2024" s="11" t="s">
        <v>206</v>
      </c>
      <c r="E2024" s="19" t="s">
        <v>3842</v>
      </c>
      <c r="F2024" s="10">
        <v>42036</v>
      </c>
      <c r="G2024" s="10">
        <v>44228</v>
      </c>
      <c r="H2024" s="11">
        <v>7</v>
      </c>
      <c r="I2024" s="20" t="s">
        <v>205</v>
      </c>
      <c r="J2024" s="11" t="s">
        <v>207</v>
      </c>
      <c r="K2024" s="11" t="s">
        <v>4827</v>
      </c>
      <c r="L2024" s="11">
        <v>2</v>
      </c>
    </row>
    <row r="2025" spans="1:12">
      <c r="A2025" s="11" t="s">
        <v>3647</v>
      </c>
      <c r="D2025" s="11" t="s">
        <v>206</v>
      </c>
      <c r="E2025" s="19" t="s">
        <v>3843</v>
      </c>
      <c r="F2025" s="10">
        <v>42036</v>
      </c>
      <c r="G2025" s="10">
        <v>44228</v>
      </c>
      <c r="H2025" s="11">
        <v>7</v>
      </c>
      <c r="I2025" s="20" t="s">
        <v>205</v>
      </c>
      <c r="J2025" s="11" t="s">
        <v>207</v>
      </c>
      <c r="K2025" s="11" t="s">
        <v>4827</v>
      </c>
      <c r="L2025" s="11">
        <v>2</v>
      </c>
    </row>
    <row r="2026" spans="1:12">
      <c r="A2026" s="11" t="s">
        <v>3648</v>
      </c>
      <c r="D2026" s="11" t="s">
        <v>206</v>
      </c>
      <c r="E2026" s="19" t="s">
        <v>3844</v>
      </c>
      <c r="F2026" s="10">
        <v>42036</v>
      </c>
      <c r="G2026" s="10">
        <v>44228</v>
      </c>
      <c r="H2026" s="11">
        <v>7</v>
      </c>
      <c r="I2026" s="20" t="s">
        <v>205</v>
      </c>
      <c r="J2026" s="11" t="s">
        <v>207</v>
      </c>
      <c r="K2026" s="11" t="s">
        <v>4827</v>
      </c>
      <c r="L2026" s="11">
        <v>2</v>
      </c>
    </row>
    <row r="2027" spans="1:12">
      <c r="A2027" s="11" t="s">
        <v>3649</v>
      </c>
      <c r="D2027" s="11" t="s">
        <v>206</v>
      </c>
      <c r="E2027" s="19" t="s">
        <v>3845</v>
      </c>
      <c r="F2027" s="10">
        <v>42036</v>
      </c>
      <c r="G2027" s="10">
        <v>44228</v>
      </c>
      <c r="H2027" s="11">
        <v>7</v>
      </c>
      <c r="I2027" s="20" t="s">
        <v>205</v>
      </c>
      <c r="J2027" s="11" t="s">
        <v>207</v>
      </c>
      <c r="K2027" s="11" t="s">
        <v>4827</v>
      </c>
      <c r="L2027" s="11">
        <v>2</v>
      </c>
    </row>
    <row r="2028" spans="1:12">
      <c r="A2028" s="11" t="s">
        <v>3650</v>
      </c>
      <c r="D2028" s="11" t="s">
        <v>206</v>
      </c>
      <c r="E2028" s="19" t="s">
        <v>3846</v>
      </c>
      <c r="F2028" s="10">
        <v>42036</v>
      </c>
      <c r="G2028" s="10">
        <v>44228</v>
      </c>
      <c r="H2028" s="11">
        <v>7</v>
      </c>
      <c r="I2028" s="20" t="s">
        <v>205</v>
      </c>
      <c r="J2028" s="11" t="s">
        <v>207</v>
      </c>
      <c r="K2028" s="11" t="s">
        <v>4827</v>
      </c>
      <c r="L2028" s="11">
        <v>2</v>
      </c>
    </row>
    <row r="2029" spans="1:12">
      <c r="A2029" s="11" t="s">
        <v>3651</v>
      </c>
      <c r="D2029" s="11" t="s">
        <v>206</v>
      </c>
      <c r="E2029" s="19" t="s">
        <v>3847</v>
      </c>
      <c r="F2029" s="10">
        <v>42036</v>
      </c>
      <c r="G2029" s="10">
        <v>44228</v>
      </c>
      <c r="H2029" s="11">
        <v>7</v>
      </c>
      <c r="I2029" s="20" t="s">
        <v>205</v>
      </c>
      <c r="J2029" s="11" t="s">
        <v>207</v>
      </c>
      <c r="K2029" s="11" t="s">
        <v>4827</v>
      </c>
      <c r="L2029" s="11">
        <v>2</v>
      </c>
    </row>
    <row r="2030" spans="1:12">
      <c r="A2030" s="11" t="s">
        <v>3652</v>
      </c>
      <c r="D2030" s="11" t="s">
        <v>206</v>
      </c>
      <c r="E2030" s="19" t="s">
        <v>3848</v>
      </c>
      <c r="F2030" s="10">
        <v>42036</v>
      </c>
      <c r="G2030" s="10">
        <v>44228</v>
      </c>
      <c r="H2030" s="11">
        <v>7</v>
      </c>
      <c r="I2030" s="20" t="s">
        <v>205</v>
      </c>
      <c r="J2030" s="11" t="s">
        <v>207</v>
      </c>
      <c r="K2030" s="11" t="s">
        <v>4827</v>
      </c>
      <c r="L2030" s="11">
        <v>2</v>
      </c>
    </row>
    <row r="2031" spans="1:12">
      <c r="A2031" s="11" t="s">
        <v>3653</v>
      </c>
      <c r="D2031" s="11" t="s">
        <v>206</v>
      </c>
      <c r="E2031" s="19" t="s">
        <v>3849</v>
      </c>
      <c r="F2031" s="10">
        <v>42036</v>
      </c>
      <c r="G2031" s="10">
        <v>44228</v>
      </c>
      <c r="H2031" s="11">
        <v>7</v>
      </c>
      <c r="I2031" s="20" t="s">
        <v>205</v>
      </c>
      <c r="J2031" s="11" t="s">
        <v>207</v>
      </c>
      <c r="K2031" s="11" t="s">
        <v>4827</v>
      </c>
      <c r="L2031" s="11">
        <v>2</v>
      </c>
    </row>
    <row r="2032" spans="1:12">
      <c r="A2032" s="11" t="s">
        <v>3654</v>
      </c>
      <c r="D2032" s="11" t="s">
        <v>206</v>
      </c>
      <c r="E2032" s="19" t="s">
        <v>3850</v>
      </c>
      <c r="F2032" s="10">
        <v>42036</v>
      </c>
      <c r="G2032" s="10">
        <v>44228</v>
      </c>
      <c r="H2032" s="11">
        <v>7</v>
      </c>
      <c r="I2032" s="20" t="s">
        <v>205</v>
      </c>
      <c r="J2032" s="11" t="s">
        <v>207</v>
      </c>
      <c r="K2032" s="11" t="s">
        <v>4827</v>
      </c>
      <c r="L2032" s="11">
        <v>2</v>
      </c>
    </row>
    <row r="2033" spans="1:12">
      <c r="A2033" s="11" t="s">
        <v>3655</v>
      </c>
      <c r="D2033" s="11" t="s">
        <v>206</v>
      </c>
      <c r="E2033" s="19" t="s">
        <v>3851</v>
      </c>
      <c r="F2033" s="10">
        <v>42036</v>
      </c>
      <c r="G2033" s="10">
        <v>44228</v>
      </c>
      <c r="H2033" s="11">
        <v>7</v>
      </c>
      <c r="I2033" s="20" t="s">
        <v>205</v>
      </c>
      <c r="J2033" s="11" t="s">
        <v>207</v>
      </c>
      <c r="K2033" s="11" t="s">
        <v>4827</v>
      </c>
      <c r="L2033" s="11">
        <v>2</v>
      </c>
    </row>
    <row r="2034" spans="1:12">
      <c r="A2034" s="11" t="s">
        <v>3656</v>
      </c>
      <c r="D2034" s="11" t="s">
        <v>206</v>
      </c>
      <c r="E2034" s="19" t="s">
        <v>3852</v>
      </c>
      <c r="F2034" s="10">
        <v>42036</v>
      </c>
      <c r="G2034" s="10">
        <v>44228</v>
      </c>
      <c r="H2034" s="11">
        <v>7</v>
      </c>
      <c r="I2034" s="20" t="s">
        <v>205</v>
      </c>
      <c r="J2034" s="11" t="s">
        <v>207</v>
      </c>
      <c r="K2034" s="11" t="s">
        <v>4827</v>
      </c>
      <c r="L2034" s="11">
        <v>2</v>
      </c>
    </row>
    <row r="2035" spans="1:12">
      <c r="A2035" s="11" t="s">
        <v>3657</v>
      </c>
      <c r="D2035" s="11" t="s">
        <v>206</v>
      </c>
      <c r="E2035" s="19" t="s">
        <v>3853</v>
      </c>
      <c r="F2035" s="10">
        <v>42036</v>
      </c>
      <c r="G2035" s="10">
        <v>44228</v>
      </c>
      <c r="H2035" s="11">
        <v>7</v>
      </c>
      <c r="I2035" s="20" t="s">
        <v>205</v>
      </c>
      <c r="J2035" s="11" t="s">
        <v>207</v>
      </c>
      <c r="K2035" s="11" t="s">
        <v>4827</v>
      </c>
      <c r="L2035" s="11">
        <v>2</v>
      </c>
    </row>
    <row r="2036" spans="1:12">
      <c r="A2036" s="11" t="s">
        <v>3658</v>
      </c>
      <c r="D2036" s="11" t="s">
        <v>206</v>
      </c>
      <c r="E2036" s="19" t="s">
        <v>3854</v>
      </c>
      <c r="F2036" s="10">
        <v>42036</v>
      </c>
      <c r="G2036" s="10">
        <v>44228</v>
      </c>
      <c r="H2036" s="11">
        <v>7</v>
      </c>
      <c r="I2036" s="20" t="s">
        <v>205</v>
      </c>
      <c r="J2036" s="11" t="s">
        <v>207</v>
      </c>
      <c r="K2036" s="11" t="s">
        <v>4827</v>
      </c>
      <c r="L2036" s="11">
        <v>2</v>
      </c>
    </row>
    <row r="2037" spans="1:12">
      <c r="A2037" s="11" t="s">
        <v>3659</v>
      </c>
      <c r="D2037" s="11" t="s">
        <v>206</v>
      </c>
      <c r="E2037" s="19" t="s">
        <v>3855</v>
      </c>
      <c r="F2037" s="10">
        <v>42036</v>
      </c>
      <c r="G2037" s="10">
        <v>44228</v>
      </c>
      <c r="H2037" s="11">
        <v>7</v>
      </c>
      <c r="I2037" s="20" t="s">
        <v>205</v>
      </c>
      <c r="J2037" s="11" t="s">
        <v>207</v>
      </c>
      <c r="K2037" s="11" t="s">
        <v>4827</v>
      </c>
      <c r="L2037" s="11">
        <v>2</v>
      </c>
    </row>
    <row r="2038" spans="1:12">
      <c r="A2038" s="11" t="s">
        <v>3660</v>
      </c>
      <c r="D2038" s="11" t="s">
        <v>206</v>
      </c>
      <c r="E2038" s="19" t="s">
        <v>3856</v>
      </c>
      <c r="F2038" s="10">
        <v>42036</v>
      </c>
      <c r="G2038" s="10">
        <v>44228</v>
      </c>
      <c r="H2038" s="11">
        <v>7</v>
      </c>
      <c r="I2038" s="20" t="s">
        <v>205</v>
      </c>
      <c r="J2038" s="11" t="s">
        <v>207</v>
      </c>
      <c r="K2038" s="11" t="s">
        <v>4827</v>
      </c>
      <c r="L2038" s="11">
        <v>2</v>
      </c>
    </row>
    <row r="2039" spans="1:12">
      <c r="A2039" s="11" t="s">
        <v>3661</v>
      </c>
      <c r="D2039" s="11" t="s">
        <v>206</v>
      </c>
      <c r="E2039" s="19" t="s">
        <v>3857</v>
      </c>
      <c r="F2039" s="10">
        <v>42036</v>
      </c>
      <c r="G2039" s="10">
        <v>44228</v>
      </c>
      <c r="H2039" s="11">
        <v>7</v>
      </c>
      <c r="I2039" s="20" t="s">
        <v>205</v>
      </c>
      <c r="J2039" s="11" t="s">
        <v>207</v>
      </c>
      <c r="K2039" s="11" t="s">
        <v>4827</v>
      </c>
      <c r="L2039" s="11">
        <v>2</v>
      </c>
    </row>
    <row r="2040" spans="1:12">
      <c r="A2040" s="11" t="s">
        <v>3662</v>
      </c>
      <c r="D2040" s="11" t="s">
        <v>206</v>
      </c>
      <c r="E2040" s="19" t="s">
        <v>3858</v>
      </c>
      <c r="F2040" s="10">
        <v>42036</v>
      </c>
      <c r="G2040" s="10">
        <v>44228</v>
      </c>
      <c r="H2040" s="11">
        <v>7</v>
      </c>
      <c r="I2040" s="20" t="s">
        <v>205</v>
      </c>
      <c r="J2040" s="11" t="s">
        <v>207</v>
      </c>
      <c r="K2040" s="11" t="s">
        <v>4827</v>
      </c>
      <c r="L2040" s="11">
        <v>2</v>
      </c>
    </row>
    <row r="2041" spans="1:12">
      <c r="A2041" s="11" t="s">
        <v>3663</v>
      </c>
      <c r="D2041" s="11" t="s">
        <v>206</v>
      </c>
      <c r="E2041" s="19" t="s">
        <v>3859</v>
      </c>
      <c r="F2041" s="10">
        <v>42036</v>
      </c>
      <c r="G2041" s="10">
        <v>44228</v>
      </c>
      <c r="H2041" s="11">
        <v>7</v>
      </c>
      <c r="I2041" s="20" t="s">
        <v>205</v>
      </c>
      <c r="J2041" s="11" t="s">
        <v>207</v>
      </c>
      <c r="K2041" s="11" t="s">
        <v>4827</v>
      </c>
      <c r="L2041" s="11">
        <v>2</v>
      </c>
    </row>
    <row r="2042" spans="1:12">
      <c r="A2042" s="11" t="s">
        <v>3664</v>
      </c>
      <c r="D2042" s="11" t="s">
        <v>206</v>
      </c>
      <c r="E2042" s="19" t="s">
        <v>3860</v>
      </c>
      <c r="F2042" s="10">
        <v>42036</v>
      </c>
      <c r="G2042" s="10">
        <v>44228</v>
      </c>
      <c r="H2042" s="11">
        <v>7</v>
      </c>
      <c r="I2042" s="20" t="s">
        <v>205</v>
      </c>
      <c r="J2042" s="11" t="s">
        <v>207</v>
      </c>
      <c r="K2042" s="11" t="s">
        <v>4827</v>
      </c>
      <c r="L2042" s="11">
        <v>2</v>
      </c>
    </row>
    <row r="2043" spans="1:12">
      <c r="A2043" s="11" t="s">
        <v>3665</v>
      </c>
      <c r="D2043" s="11" t="s">
        <v>206</v>
      </c>
      <c r="E2043" s="19" t="s">
        <v>3861</v>
      </c>
      <c r="F2043" s="10">
        <v>42036</v>
      </c>
      <c r="G2043" s="10">
        <v>44228</v>
      </c>
      <c r="H2043" s="11">
        <v>7</v>
      </c>
      <c r="I2043" s="20" t="s">
        <v>205</v>
      </c>
      <c r="J2043" s="11" t="s">
        <v>207</v>
      </c>
      <c r="K2043" s="11" t="s">
        <v>4827</v>
      </c>
      <c r="L2043" s="11">
        <v>2</v>
      </c>
    </row>
    <row r="2044" spans="1:12">
      <c r="A2044" s="11" t="s">
        <v>3666</v>
      </c>
      <c r="D2044" s="11" t="s">
        <v>206</v>
      </c>
      <c r="E2044" s="19" t="s">
        <v>3862</v>
      </c>
      <c r="F2044" s="10">
        <v>42036</v>
      </c>
      <c r="G2044" s="10">
        <v>44228</v>
      </c>
      <c r="H2044" s="11">
        <v>7</v>
      </c>
      <c r="I2044" s="20" t="s">
        <v>205</v>
      </c>
      <c r="J2044" s="11" t="s">
        <v>207</v>
      </c>
      <c r="K2044" s="11" t="s">
        <v>4827</v>
      </c>
      <c r="L2044" s="11">
        <v>2</v>
      </c>
    </row>
    <row r="2045" spans="1:12">
      <c r="A2045" s="11" t="s">
        <v>3667</v>
      </c>
      <c r="D2045" s="11" t="s">
        <v>206</v>
      </c>
      <c r="E2045" s="19" t="s">
        <v>3863</v>
      </c>
      <c r="F2045" s="10">
        <v>42036</v>
      </c>
      <c r="G2045" s="10">
        <v>44228</v>
      </c>
      <c r="H2045" s="11">
        <v>7</v>
      </c>
      <c r="I2045" s="20" t="s">
        <v>205</v>
      </c>
      <c r="J2045" s="11" t="s">
        <v>207</v>
      </c>
      <c r="K2045" s="11" t="s">
        <v>4827</v>
      </c>
      <c r="L2045" s="11">
        <v>2</v>
      </c>
    </row>
    <row r="2046" spans="1:12">
      <c r="A2046" s="11" t="s">
        <v>3668</v>
      </c>
      <c r="D2046" s="11" t="s">
        <v>206</v>
      </c>
      <c r="E2046" s="19" t="s">
        <v>3864</v>
      </c>
      <c r="F2046" s="10">
        <v>42036</v>
      </c>
      <c r="G2046" s="10">
        <v>44228</v>
      </c>
      <c r="H2046" s="11">
        <v>7</v>
      </c>
      <c r="I2046" s="20" t="s">
        <v>205</v>
      </c>
      <c r="J2046" s="11" t="s">
        <v>207</v>
      </c>
      <c r="K2046" s="11" t="s">
        <v>4827</v>
      </c>
      <c r="L2046" s="11">
        <v>2</v>
      </c>
    </row>
    <row r="2047" spans="1:12">
      <c r="A2047" s="11" t="s">
        <v>3669</v>
      </c>
      <c r="D2047" s="11" t="s">
        <v>206</v>
      </c>
      <c r="E2047" s="19" t="s">
        <v>3865</v>
      </c>
      <c r="F2047" s="10">
        <v>42036</v>
      </c>
      <c r="G2047" s="10">
        <v>44228</v>
      </c>
      <c r="H2047" s="11">
        <v>7</v>
      </c>
      <c r="I2047" s="20" t="s">
        <v>205</v>
      </c>
      <c r="J2047" s="11" t="s">
        <v>207</v>
      </c>
      <c r="K2047" s="11" t="s">
        <v>4827</v>
      </c>
      <c r="L2047" s="11">
        <v>2</v>
      </c>
    </row>
    <row r="2048" spans="1:12">
      <c r="A2048" s="11" t="s">
        <v>3670</v>
      </c>
      <c r="D2048" s="11" t="s">
        <v>206</v>
      </c>
      <c r="E2048" s="19" t="s">
        <v>3866</v>
      </c>
      <c r="F2048" s="10">
        <v>42036</v>
      </c>
      <c r="G2048" s="10">
        <v>44228</v>
      </c>
      <c r="H2048" s="11">
        <v>7</v>
      </c>
      <c r="I2048" s="20" t="s">
        <v>205</v>
      </c>
      <c r="J2048" s="11" t="s">
        <v>207</v>
      </c>
      <c r="K2048" s="11" t="s">
        <v>4827</v>
      </c>
      <c r="L2048" s="11">
        <v>2</v>
      </c>
    </row>
    <row r="2049" spans="1:12">
      <c r="A2049" s="11" t="s">
        <v>3671</v>
      </c>
      <c r="D2049" s="11" t="s">
        <v>206</v>
      </c>
      <c r="E2049" s="19" t="s">
        <v>3867</v>
      </c>
      <c r="F2049" s="10">
        <v>42036</v>
      </c>
      <c r="G2049" s="10">
        <v>44228</v>
      </c>
      <c r="H2049" s="11">
        <v>7</v>
      </c>
      <c r="I2049" s="20" t="s">
        <v>205</v>
      </c>
      <c r="J2049" s="11" t="s">
        <v>207</v>
      </c>
      <c r="K2049" s="11" t="s">
        <v>4827</v>
      </c>
      <c r="L2049" s="11">
        <v>2</v>
      </c>
    </row>
    <row r="2050" spans="1:12">
      <c r="A2050" s="11" t="s">
        <v>3672</v>
      </c>
      <c r="D2050" s="11" t="s">
        <v>206</v>
      </c>
      <c r="E2050" s="19" t="s">
        <v>3868</v>
      </c>
      <c r="F2050" s="10">
        <v>42036</v>
      </c>
      <c r="G2050" s="10">
        <v>44228</v>
      </c>
      <c r="H2050" s="11">
        <v>7</v>
      </c>
      <c r="I2050" s="20" t="s">
        <v>205</v>
      </c>
      <c r="J2050" s="11" t="s">
        <v>207</v>
      </c>
      <c r="K2050" s="11" t="s">
        <v>4827</v>
      </c>
      <c r="L2050" s="11">
        <v>2</v>
      </c>
    </row>
    <row r="2051" spans="1:12">
      <c r="A2051" s="11" t="s">
        <v>3673</v>
      </c>
      <c r="D2051" s="11" t="s">
        <v>206</v>
      </c>
      <c r="E2051" s="19" t="s">
        <v>3869</v>
      </c>
      <c r="F2051" s="10">
        <v>42036</v>
      </c>
      <c r="G2051" s="10">
        <v>44228</v>
      </c>
      <c r="H2051" s="11">
        <v>7</v>
      </c>
      <c r="I2051" s="20" t="s">
        <v>205</v>
      </c>
      <c r="J2051" s="11" t="s">
        <v>207</v>
      </c>
      <c r="K2051" s="11" t="s">
        <v>4827</v>
      </c>
      <c r="L2051" s="11">
        <v>2</v>
      </c>
    </row>
    <row r="2052" spans="1:12">
      <c r="A2052" s="11" t="s">
        <v>3674</v>
      </c>
      <c r="D2052" s="11" t="s">
        <v>206</v>
      </c>
      <c r="E2052" s="19" t="s">
        <v>3870</v>
      </c>
      <c r="F2052" s="10">
        <v>42036</v>
      </c>
      <c r="G2052" s="10">
        <v>44228</v>
      </c>
      <c r="H2052" s="11">
        <v>7</v>
      </c>
      <c r="I2052" s="20" t="s">
        <v>205</v>
      </c>
      <c r="J2052" s="11" t="s">
        <v>207</v>
      </c>
      <c r="K2052" s="11" t="s">
        <v>4827</v>
      </c>
      <c r="L2052" s="11">
        <v>2</v>
      </c>
    </row>
    <row r="2053" spans="1:12">
      <c r="A2053" s="11" t="s">
        <v>3675</v>
      </c>
      <c r="D2053" s="11" t="s">
        <v>206</v>
      </c>
      <c r="E2053" s="19" t="s">
        <v>3871</v>
      </c>
      <c r="F2053" s="10">
        <v>42036</v>
      </c>
      <c r="G2053" s="10">
        <v>44228</v>
      </c>
      <c r="H2053" s="11">
        <v>7</v>
      </c>
      <c r="I2053" s="20" t="s">
        <v>205</v>
      </c>
      <c r="J2053" s="11" t="s">
        <v>207</v>
      </c>
      <c r="K2053" s="11" t="s">
        <v>4827</v>
      </c>
      <c r="L2053" s="11">
        <v>2</v>
      </c>
    </row>
    <row r="2054" spans="1:12">
      <c r="A2054" s="11" t="s">
        <v>3676</v>
      </c>
      <c r="D2054" s="11" t="s">
        <v>206</v>
      </c>
      <c r="E2054" s="19" t="s">
        <v>3872</v>
      </c>
      <c r="F2054" s="10">
        <v>42036</v>
      </c>
      <c r="G2054" s="10">
        <v>44228</v>
      </c>
      <c r="H2054" s="11">
        <v>7</v>
      </c>
      <c r="I2054" s="20" t="s">
        <v>205</v>
      </c>
      <c r="J2054" s="11" t="s">
        <v>207</v>
      </c>
      <c r="K2054" s="11" t="s">
        <v>4827</v>
      </c>
      <c r="L2054" s="11">
        <v>2</v>
      </c>
    </row>
    <row r="2055" spans="1:12">
      <c r="A2055" s="11" t="s">
        <v>3677</v>
      </c>
      <c r="D2055" s="11" t="s">
        <v>206</v>
      </c>
      <c r="E2055" s="19" t="s">
        <v>3873</v>
      </c>
      <c r="F2055" s="10">
        <v>42036</v>
      </c>
      <c r="G2055" s="10">
        <v>44228</v>
      </c>
      <c r="H2055" s="11">
        <v>7</v>
      </c>
      <c r="I2055" s="20" t="s">
        <v>205</v>
      </c>
      <c r="J2055" s="11" t="s">
        <v>207</v>
      </c>
      <c r="K2055" s="11" t="s">
        <v>4827</v>
      </c>
      <c r="L2055" s="11">
        <v>2</v>
      </c>
    </row>
    <row r="2056" spans="1:12">
      <c r="A2056" s="11" t="s">
        <v>3678</v>
      </c>
      <c r="D2056" s="11" t="s">
        <v>206</v>
      </c>
      <c r="E2056" s="19" t="s">
        <v>3874</v>
      </c>
      <c r="F2056" s="10">
        <v>42036</v>
      </c>
      <c r="G2056" s="10">
        <v>44228</v>
      </c>
      <c r="H2056" s="11">
        <v>7</v>
      </c>
      <c r="I2056" s="20" t="s">
        <v>205</v>
      </c>
      <c r="J2056" s="11" t="s">
        <v>207</v>
      </c>
      <c r="K2056" s="11" t="s">
        <v>4827</v>
      </c>
      <c r="L2056" s="11">
        <v>2</v>
      </c>
    </row>
    <row r="2057" spans="1:12">
      <c r="A2057" s="11" t="s">
        <v>3679</v>
      </c>
      <c r="D2057" s="11" t="s">
        <v>206</v>
      </c>
      <c r="E2057" s="19" t="s">
        <v>3875</v>
      </c>
      <c r="F2057" s="10">
        <v>42036</v>
      </c>
      <c r="G2057" s="10">
        <v>44228</v>
      </c>
      <c r="H2057" s="11">
        <v>7</v>
      </c>
      <c r="I2057" s="20" t="s">
        <v>205</v>
      </c>
      <c r="J2057" s="11" t="s">
        <v>207</v>
      </c>
      <c r="K2057" s="11" t="s">
        <v>4827</v>
      </c>
      <c r="L2057" s="11">
        <v>2</v>
      </c>
    </row>
    <row r="2058" spans="1:12">
      <c r="A2058" s="11" t="s">
        <v>3680</v>
      </c>
      <c r="D2058" s="11" t="s">
        <v>206</v>
      </c>
      <c r="E2058" s="19" t="s">
        <v>3876</v>
      </c>
      <c r="F2058" s="10">
        <v>42036</v>
      </c>
      <c r="G2058" s="10">
        <v>44228</v>
      </c>
      <c r="H2058" s="11">
        <v>7</v>
      </c>
      <c r="I2058" s="20" t="s">
        <v>205</v>
      </c>
      <c r="J2058" s="11" t="s">
        <v>207</v>
      </c>
      <c r="K2058" s="11" t="s">
        <v>4827</v>
      </c>
      <c r="L2058" s="11">
        <v>2</v>
      </c>
    </row>
    <row r="2059" spans="1:12">
      <c r="A2059" s="11" t="s">
        <v>3681</v>
      </c>
      <c r="D2059" s="11" t="s">
        <v>206</v>
      </c>
      <c r="E2059" s="19" t="s">
        <v>3877</v>
      </c>
      <c r="F2059" s="10">
        <v>42036</v>
      </c>
      <c r="G2059" s="10">
        <v>44228</v>
      </c>
      <c r="H2059" s="11">
        <v>7</v>
      </c>
      <c r="I2059" s="20" t="s">
        <v>205</v>
      </c>
      <c r="J2059" s="11" t="s">
        <v>207</v>
      </c>
      <c r="K2059" s="11" t="s">
        <v>4827</v>
      </c>
      <c r="L2059" s="11">
        <v>2</v>
      </c>
    </row>
    <row r="2060" spans="1:12">
      <c r="A2060" s="11" t="s">
        <v>3682</v>
      </c>
      <c r="D2060" s="11" t="s">
        <v>206</v>
      </c>
      <c r="E2060" s="19" t="s">
        <v>3878</v>
      </c>
      <c r="F2060" s="10">
        <v>42036</v>
      </c>
      <c r="G2060" s="10">
        <v>44228</v>
      </c>
      <c r="H2060" s="11">
        <v>7</v>
      </c>
      <c r="I2060" s="20" t="s">
        <v>205</v>
      </c>
      <c r="J2060" s="11" t="s">
        <v>207</v>
      </c>
      <c r="K2060" s="11" t="s">
        <v>4827</v>
      </c>
      <c r="L2060" s="11">
        <v>2</v>
      </c>
    </row>
    <row r="2061" spans="1:12">
      <c r="A2061" s="11" t="s">
        <v>3683</v>
      </c>
      <c r="D2061" s="11" t="s">
        <v>206</v>
      </c>
      <c r="E2061" s="19" t="s">
        <v>3879</v>
      </c>
      <c r="F2061" s="10">
        <v>42036</v>
      </c>
      <c r="G2061" s="10">
        <v>44228</v>
      </c>
      <c r="H2061" s="11">
        <v>7</v>
      </c>
      <c r="I2061" s="20" t="s">
        <v>205</v>
      </c>
      <c r="J2061" s="11" t="s">
        <v>207</v>
      </c>
      <c r="K2061" s="11" t="s">
        <v>4827</v>
      </c>
      <c r="L2061" s="11">
        <v>2</v>
      </c>
    </row>
    <row r="2062" spans="1:12">
      <c r="A2062" s="11" t="s">
        <v>3684</v>
      </c>
      <c r="D2062" s="11" t="s">
        <v>206</v>
      </c>
      <c r="E2062" s="19" t="s">
        <v>3880</v>
      </c>
      <c r="F2062" s="10">
        <v>42036</v>
      </c>
      <c r="G2062" s="10">
        <v>44228</v>
      </c>
      <c r="H2062" s="11">
        <v>7</v>
      </c>
      <c r="I2062" s="20" t="s">
        <v>205</v>
      </c>
      <c r="J2062" s="11" t="s">
        <v>207</v>
      </c>
      <c r="K2062" s="11" t="s">
        <v>4827</v>
      </c>
      <c r="L2062" s="11">
        <v>2</v>
      </c>
    </row>
    <row r="2063" spans="1:12">
      <c r="A2063" s="11" t="s">
        <v>3685</v>
      </c>
      <c r="D2063" s="11" t="s">
        <v>206</v>
      </c>
      <c r="E2063" s="19" t="s">
        <v>3881</v>
      </c>
      <c r="F2063" s="10">
        <v>42036</v>
      </c>
      <c r="G2063" s="10">
        <v>44228</v>
      </c>
      <c r="H2063" s="11">
        <v>7</v>
      </c>
      <c r="I2063" s="20" t="s">
        <v>205</v>
      </c>
      <c r="J2063" s="11" t="s">
        <v>207</v>
      </c>
      <c r="K2063" s="11" t="s">
        <v>4827</v>
      </c>
      <c r="L2063" s="11">
        <v>2</v>
      </c>
    </row>
    <row r="2064" spans="1:12">
      <c r="A2064" s="11" t="s">
        <v>3686</v>
      </c>
      <c r="D2064" s="11" t="s">
        <v>206</v>
      </c>
      <c r="E2064" s="19" t="s">
        <v>3882</v>
      </c>
      <c r="F2064" s="10">
        <v>42036</v>
      </c>
      <c r="G2064" s="10">
        <v>44228</v>
      </c>
      <c r="H2064" s="11">
        <v>7</v>
      </c>
      <c r="I2064" s="20" t="s">
        <v>205</v>
      </c>
      <c r="J2064" s="11" t="s">
        <v>207</v>
      </c>
      <c r="K2064" s="11" t="s">
        <v>4827</v>
      </c>
      <c r="L2064" s="11">
        <v>2</v>
      </c>
    </row>
    <row r="2065" spans="1:12">
      <c r="A2065" s="11" t="s">
        <v>3687</v>
      </c>
      <c r="D2065" s="11" t="s">
        <v>206</v>
      </c>
      <c r="E2065" s="19" t="s">
        <v>3883</v>
      </c>
      <c r="F2065" s="10">
        <v>42036</v>
      </c>
      <c r="G2065" s="10">
        <v>44228</v>
      </c>
      <c r="H2065" s="11">
        <v>7</v>
      </c>
      <c r="I2065" s="20" t="s">
        <v>205</v>
      </c>
      <c r="J2065" s="11" t="s">
        <v>207</v>
      </c>
      <c r="K2065" s="11" t="s">
        <v>4827</v>
      </c>
      <c r="L2065" s="11">
        <v>2</v>
      </c>
    </row>
    <row r="2066" spans="1:12">
      <c r="A2066" s="11" t="s">
        <v>3688</v>
      </c>
      <c r="D2066" s="11" t="s">
        <v>206</v>
      </c>
      <c r="E2066" s="19" t="s">
        <v>3884</v>
      </c>
      <c r="F2066" s="10">
        <v>42036</v>
      </c>
      <c r="G2066" s="10">
        <v>44228</v>
      </c>
      <c r="H2066" s="11">
        <v>7</v>
      </c>
      <c r="I2066" s="20" t="s">
        <v>205</v>
      </c>
      <c r="J2066" s="11" t="s">
        <v>207</v>
      </c>
      <c r="K2066" s="11" t="s">
        <v>4827</v>
      </c>
      <c r="L2066" s="11">
        <v>2</v>
      </c>
    </row>
    <row r="2067" spans="1:12">
      <c r="A2067" s="11" t="s">
        <v>3689</v>
      </c>
      <c r="D2067" s="11" t="s">
        <v>206</v>
      </c>
      <c r="E2067" s="19" t="s">
        <v>3885</v>
      </c>
      <c r="F2067" s="10">
        <v>42036</v>
      </c>
      <c r="G2067" s="10">
        <v>44228</v>
      </c>
      <c r="H2067" s="11">
        <v>7</v>
      </c>
      <c r="I2067" s="20" t="s">
        <v>205</v>
      </c>
      <c r="J2067" s="11" t="s">
        <v>207</v>
      </c>
      <c r="K2067" s="11" t="s">
        <v>4827</v>
      </c>
      <c r="L2067" s="11">
        <v>2</v>
      </c>
    </row>
    <row r="2068" spans="1:12">
      <c r="A2068" s="11" t="s">
        <v>3690</v>
      </c>
      <c r="D2068" s="11" t="s">
        <v>206</v>
      </c>
      <c r="E2068" s="19" t="s">
        <v>3886</v>
      </c>
      <c r="F2068" s="10">
        <v>42036</v>
      </c>
      <c r="G2068" s="10">
        <v>44228</v>
      </c>
      <c r="H2068" s="11">
        <v>7</v>
      </c>
      <c r="I2068" s="20" t="s">
        <v>205</v>
      </c>
      <c r="J2068" s="11" t="s">
        <v>207</v>
      </c>
      <c r="K2068" s="11" t="s">
        <v>4827</v>
      </c>
      <c r="L2068" s="11">
        <v>2</v>
      </c>
    </row>
    <row r="2069" spans="1:12">
      <c r="A2069" s="11" t="s">
        <v>3691</v>
      </c>
      <c r="D2069" s="11" t="s">
        <v>206</v>
      </c>
      <c r="E2069" s="19" t="s">
        <v>3887</v>
      </c>
      <c r="F2069" s="10">
        <v>42036</v>
      </c>
      <c r="G2069" s="10">
        <v>44228</v>
      </c>
      <c r="H2069" s="11">
        <v>7</v>
      </c>
      <c r="I2069" s="20" t="s">
        <v>205</v>
      </c>
      <c r="J2069" s="11" t="s">
        <v>207</v>
      </c>
      <c r="K2069" s="11" t="s">
        <v>4827</v>
      </c>
      <c r="L2069" s="11">
        <v>2</v>
      </c>
    </row>
    <row r="2070" spans="1:12">
      <c r="A2070" s="11" t="s">
        <v>3692</v>
      </c>
      <c r="D2070" s="11" t="s">
        <v>206</v>
      </c>
      <c r="E2070" s="19" t="s">
        <v>3888</v>
      </c>
      <c r="F2070" s="10">
        <v>42036</v>
      </c>
      <c r="G2070" s="10">
        <v>44228</v>
      </c>
      <c r="H2070" s="11">
        <v>7</v>
      </c>
      <c r="I2070" s="20" t="s">
        <v>205</v>
      </c>
      <c r="J2070" s="11" t="s">
        <v>207</v>
      </c>
      <c r="K2070" s="11" t="s">
        <v>4827</v>
      </c>
      <c r="L2070" s="11">
        <v>2</v>
      </c>
    </row>
    <row r="2071" spans="1:12">
      <c r="A2071" s="11" t="s">
        <v>3693</v>
      </c>
      <c r="D2071" s="11" t="s">
        <v>206</v>
      </c>
      <c r="E2071" s="19" t="s">
        <v>3889</v>
      </c>
      <c r="F2071" s="10">
        <v>42036</v>
      </c>
      <c r="G2071" s="10">
        <v>44228</v>
      </c>
      <c r="H2071" s="11">
        <v>7</v>
      </c>
      <c r="I2071" s="20" t="s">
        <v>205</v>
      </c>
      <c r="J2071" s="11" t="s">
        <v>207</v>
      </c>
      <c r="K2071" s="11" t="s">
        <v>4827</v>
      </c>
      <c r="L2071" s="11">
        <v>2</v>
      </c>
    </row>
    <row r="2072" spans="1:12">
      <c r="A2072" s="11" t="s">
        <v>3694</v>
      </c>
      <c r="D2072" s="11" t="s">
        <v>206</v>
      </c>
      <c r="E2072" s="19" t="s">
        <v>3890</v>
      </c>
      <c r="F2072" s="10">
        <v>42036</v>
      </c>
      <c r="G2072" s="10">
        <v>44228</v>
      </c>
      <c r="H2072" s="11">
        <v>7</v>
      </c>
      <c r="I2072" s="20" t="s">
        <v>205</v>
      </c>
      <c r="J2072" s="11" t="s">
        <v>207</v>
      </c>
      <c r="K2072" s="11" t="s">
        <v>4827</v>
      </c>
      <c r="L2072" s="11">
        <v>2</v>
      </c>
    </row>
    <row r="2073" spans="1:12">
      <c r="A2073" s="11" t="s">
        <v>3695</v>
      </c>
      <c r="D2073" s="11" t="s">
        <v>206</v>
      </c>
      <c r="E2073" s="19" t="s">
        <v>3891</v>
      </c>
      <c r="F2073" s="10">
        <v>42036</v>
      </c>
      <c r="G2073" s="10">
        <v>44228</v>
      </c>
      <c r="H2073" s="11">
        <v>7</v>
      </c>
      <c r="I2073" s="20" t="s">
        <v>205</v>
      </c>
      <c r="J2073" s="11" t="s">
        <v>207</v>
      </c>
      <c r="K2073" s="11" t="s">
        <v>4827</v>
      </c>
      <c r="L2073" s="11">
        <v>2</v>
      </c>
    </row>
    <row r="2074" spans="1:12">
      <c r="A2074" s="11" t="s">
        <v>3696</v>
      </c>
      <c r="D2074" s="11" t="s">
        <v>206</v>
      </c>
      <c r="E2074" s="19" t="s">
        <v>3892</v>
      </c>
      <c r="F2074" s="10">
        <v>42036</v>
      </c>
      <c r="G2074" s="10">
        <v>44228</v>
      </c>
      <c r="H2074" s="11">
        <v>7</v>
      </c>
      <c r="I2074" s="20" t="s">
        <v>205</v>
      </c>
      <c r="J2074" s="11" t="s">
        <v>207</v>
      </c>
      <c r="K2074" s="11" t="s">
        <v>4827</v>
      </c>
      <c r="L2074" s="11">
        <v>2</v>
      </c>
    </row>
    <row r="2075" spans="1:12">
      <c r="A2075" s="11" t="s">
        <v>3697</v>
      </c>
      <c r="D2075" s="11" t="s">
        <v>206</v>
      </c>
      <c r="E2075" s="19" t="s">
        <v>3893</v>
      </c>
      <c r="F2075" s="10">
        <v>42036</v>
      </c>
      <c r="G2075" s="10">
        <v>44228</v>
      </c>
      <c r="H2075" s="11">
        <v>7</v>
      </c>
      <c r="I2075" s="20" t="s">
        <v>205</v>
      </c>
      <c r="J2075" s="11" t="s">
        <v>207</v>
      </c>
      <c r="K2075" s="11" t="s">
        <v>4827</v>
      </c>
      <c r="L2075" s="11">
        <v>2</v>
      </c>
    </row>
    <row r="2076" spans="1:12">
      <c r="A2076" s="11" t="s">
        <v>5006</v>
      </c>
      <c r="D2076" s="11" t="s">
        <v>206</v>
      </c>
      <c r="E2076" s="19" t="s">
        <v>3894</v>
      </c>
      <c r="F2076" s="10">
        <v>42036</v>
      </c>
      <c r="G2076" s="10">
        <v>44228</v>
      </c>
      <c r="H2076" s="11">
        <v>7</v>
      </c>
      <c r="I2076" s="20" t="s">
        <v>205</v>
      </c>
      <c r="J2076" s="11" t="s">
        <v>207</v>
      </c>
      <c r="K2076" s="11" t="s">
        <v>4827</v>
      </c>
      <c r="L2076" s="11">
        <v>2</v>
      </c>
    </row>
    <row r="2077" spans="1:12">
      <c r="A2077" s="11" t="s">
        <v>5007</v>
      </c>
      <c r="D2077" s="11" t="s">
        <v>206</v>
      </c>
      <c r="E2077" s="19" t="s">
        <v>3895</v>
      </c>
      <c r="F2077" s="10">
        <v>42036</v>
      </c>
      <c r="G2077" s="10">
        <v>44228</v>
      </c>
      <c r="H2077" s="11">
        <v>7</v>
      </c>
      <c r="I2077" s="20" t="s">
        <v>205</v>
      </c>
      <c r="J2077" s="11" t="s">
        <v>207</v>
      </c>
      <c r="K2077" s="11" t="s">
        <v>4827</v>
      </c>
      <c r="L2077" s="11">
        <v>2</v>
      </c>
    </row>
    <row r="2078" spans="1:12">
      <c r="A2078" s="11" t="s">
        <v>5008</v>
      </c>
      <c r="D2078" s="11" t="s">
        <v>206</v>
      </c>
      <c r="E2078" s="19" t="s">
        <v>3896</v>
      </c>
      <c r="F2078" s="10">
        <v>42036</v>
      </c>
      <c r="G2078" s="10">
        <v>44228</v>
      </c>
      <c r="H2078" s="11">
        <v>7</v>
      </c>
      <c r="I2078" s="20" t="s">
        <v>205</v>
      </c>
      <c r="J2078" s="11" t="s">
        <v>207</v>
      </c>
      <c r="K2078" s="11" t="s">
        <v>4827</v>
      </c>
      <c r="L2078" s="11">
        <v>2</v>
      </c>
    </row>
    <row r="2079" spans="1:12">
      <c r="A2079" s="11" t="s">
        <v>5009</v>
      </c>
      <c r="D2079" s="11" t="s">
        <v>206</v>
      </c>
      <c r="E2079" s="19" t="s">
        <v>3897</v>
      </c>
      <c r="F2079" s="10">
        <v>42036</v>
      </c>
      <c r="G2079" s="10">
        <v>44228</v>
      </c>
      <c r="H2079" s="11">
        <v>7</v>
      </c>
      <c r="I2079" s="20" t="s">
        <v>205</v>
      </c>
      <c r="J2079" s="11" t="s">
        <v>207</v>
      </c>
      <c r="K2079" s="11" t="s">
        <v>4827</v>
      </c>
      <c r="L2079" s="11">
        <v>2</v>
      </c>
    </row>
    <row r="2080" spans="1:12">
      <c r="A2080" s="11" t="s">
        <v>5010</v>
      </c>
      <c r="D2080" s="11" t="s">
        <v>206</v>
      </c>
      <c r="E2080" s="19" t="s">
        <v>3898</v>
      </c>
      <c r="F2080" s="10">
        <v>42036</v>
      </c>
      <c r="G2080" s="10">
        <v>44228</v>
      </c>
      <c r="H2080" s="11">
        <v>7</v>
      </c>
      <c r="I2080" s="20" t="s">
        <v>205</v>
      </c>
      <c r="J2080" s="11" t="s">
        <v>207</v>
      </c>
      <c r="K2080" s="11" t="s">
        <v>4827</v>
      </c>
      <c r="L2080" s="11">
        <v>2</v>
      </c>
    </row>
    <row r="2081" spans="1:12">
      <c r="A2081" s="11" t="s">
        <v>5011</v>
      </c>
      <c r="D2081" s="11" t="s">
        <v>206</v>
      </c>
      <c r="E2081" s="19" t="s">
        <v>3899</v>
      </c>
      <c r="F2081" s="10">
        <v>42036</v>
      </c>
      <c r="G2081" s="10">
        <v>44228</v>
      </c>
      <c r="H2081" s="11">
        <v>7</v>
      </c>
      <c r="I2081" s="20" t="s">
        <v>205</v>
      </c>
      <c r="J2081" s="11" t="s">
        <v>207</v>
      </c>
      <c r="K2081" s="11" t="s">
        <v>4827</v>
      </c>
      <c r="L2081" s="11">
        <v>2</v>
      </c>
    </row>
    <row r="2082" spans="1:12">
      <c r="A2082" s="11" t="s">
        <v>5012</v>
      </c>
      <c r="D2082" s="11" t="s">
        <v>206</v>
      </c>
      <c r="E2082" s="19" t="s">
        <v>3900</v>
      </c>
      <c r="F2082" s="10">
        <v>42036</v>
      </c>
      <c r="G2082" s="10">
        <v>44228</v>
      </c>
      <c r="H2082" s="11">
        <v>7</v>
      </c>
      <c r="I2082" s="20" t="s">
        <v>205</v>
      </c>
      <c r="J2082" s="11" t="s">
        <v>207</v>
      </c>
      <c r="K2082" s="11" t="s">
        <v>4827</v>
      </c>
      <c r="L2082" s="11">
        <v>2</v>
      </c>
    </row>
    <row r="2083" spans="1:12">
      <c r="A2083" s="11" t="s">
        <v>5013</v>
      </c>
      <c r="D2083" s="11" t="s">
        <v>206</v>
      </c>
      <c r="E2083" s="19" t="s">
        <v>3901</v>
      </c>
      <c r="F2083" s="10">
        <v>42036</v>
      </c>
      <c r="G2083" s="10">
        <v>44228</v>
      </c>
      <c r="H2083" s="11">
        <v>7</v>
      </c>
      <c r="I2083" s="20" t="s">
        <v>205</v>
      </c>
      <c r="J2083" s="11" t="s">
        <v>207</v>
      </c>
      <c r="K2083" s="11" t="s">
        <v>4827</v>
      </c>
      <c r="L2083" s="11">
        <v>2</v>
      </c>
    </row>
    <row r="2084" spans="1:12">
      <c r="A2084" s="11" t="s">
        <v>5014</v>
      </c>
      <c r="D2084" s="11" t="s">
        <v>206</v>
      </c>
      <c r="E2084" s="19" t="s">
        <v>3902</v>
      </c>
      <c r="F2084" s="10">
        <v>42036</v>
      </c>
      <c r="G2084" s="10">
        <v>44228</v>
      </c>
      <c r="H2084" s="11">
        <v>7</v>
      </c>
      <c r="I2084" s="20" t="s">
        <v>205</v>
      </c>
      <c r="J2084" s="11" t="s">
        <v>207</v>
      </c>
      <c r="K2084" s="11" t="s">
        <v>4827</v>
      </c>
      <c r="L2084" s="11">
        <v>2</v>
      </c>
    </row>
    <row r="2085" spans="1:12">
      <c r="A2085" s="11" t="s">
        <v>5015</v>
      </c>
      <c r="D2085" s="11" t="s">
        <v>206</v>
      </c>
      <c r="E2085" s="19" t="s">
        <v>3903</v>
      </c>
      <c r="F2085" s="10">
        <v>42036</v>
      </c>
      <c r="G2085" s="10">
        <v>44228</v>
      </c>
      <c r="H2085" s="11">
        <v>7</v>
      </c>
      <c r="I2085" s="20" t="s">
        <v>205</v>
      </c>
      <c r="J2085" s="11" t="s">
        <v>207</v>
      </c>
      <c r="K2085" s="11" t="s">
        <v>4827</v>
      </c>
      <c r="L2085" s="11">
        <v>2</v>
      </c>
    </row>
    <row r="2086" spans="1:12">
      <c r="A2086" s="11" t="s">
        <v>5016</v>
      </c>
      <c r="D2086" s="11" t="s">
        <v>206</v>
      </c>
      <c r="E2086" s="19" t="s">
        <v>3904</v>
      </c>
      <c r="F2086" s="10">
        <v>42036</v>
      </c>
      <c r="G2086" s="10">
        <v>44228</v>
      </c>
      <c r="H2086" s="11">
        <v>7</v>
      </c>
      <c r="I2086" s="20" t="s">
        <v>205</v>
      </c>
      <c r="J2086" s="11" t="s">
        <v>207</v>
      </c>
      <c r="K2086" s="11" t="s">
        <v>4827</v>
      </c>
      <c r="L2086" s="11">
        <v>2</v>
      </c>
    </row>
    <row r="2087" spans="1:12">
      <c r="A2087" s="11" t="s">
        <v>5017</v>
      </c>
      <c r="D2087" s="11" t="s">
        <v>206</v>
      </c>
      <c r="E2087" s="19" t="s">
        <v>3905</v>
      </c>
      <c r="F2087" s="10">
        <v>42036</v>
      </c>
      <c r="G2087" s="10">
        <v>44228</v>
      </c>
      <c r="H2087" s="11">
        <v>7</v>
      </c>
      <c r="I2087" s="20" t="s">
        <v>205</v>
      </c>
      <c r="J2087" s="11" t="s">
        <v>207</v>
      </c>
      <c r="K2087" s="11" t="s">
        <v>4827</v>
      </c>
      <c r="L2087" s="11">
        <v>2</v>
      </c>
    </row>
    <row r="2088" spans="1:12">
      <c r="A2088" s="11" t="s">
        <v>5114</v>
      </c>
      <c r="D2088" s="11" t="s">
        <v>206</v>
      </c>
      <c r="E2088" s="19" t="s">
        <v>3906</v>
      </c>
      <c r="F2088" s="10">
        <v>42036</v>
      </c>
      <c r="G2088" s="10">
        <v>44228</v>
      </c>
      <c r="H2088" s="11">
        <v>7</v>
      </c>
      <c r="I2088" s="20" t="s">
        <v>205</v>
      </c>
      <c r="J2088" s="11" t="s">
        <v>207</v>
      </c>
      <c r="K2088" s="11" t="s">
        <v>4827</v>
      </c>
      <c r="L2088" s="11">
        <v>2</v>
      </c>
    </row>
    <row r="2089" spans="1:12">
      <c r="A2089" s="11" t="s">
        <v>5115</v>
      </c>
      <c r="D2089" s="11" t="s">
        <v>206</v>
      </c>
      <c r="E2089" s="19" t="s">
        <v>3907</v>
      </c>
      <c r="F2089" s="10">
        <v>42036</v>
      </c>
      <c r="G2089" s="10">
        <v>44228</v>
      </c>
      <c r="H2089" s="11">
        <v>7</v>
      </c>
      <c r="I2089" s="20" t="s">
        <v>205</v>
      </c>
      <c r="J2089" s="11" t="s">
        <v>207</v>
      </c>
      <c r="K2089" s="11" t="s">
        <v>4827</v>
      </c>
      <c r="L2089" s="11">
        <v>2</v>
      </c>
    </row>
    <row r="2090" spans="1:12">
      <c r="A2090" s="11" t="s">
        <v>5116</v>
      </c>
      <c r="D2090" s="11" t="s">
        <v>206</v>
      </c>
      <c r="E2090" s="19" t="s">
        <v>3908</v>
      </c>
      <c r="F2090" s="10">
        <v>42036</v>
      </c>
      <c r="G2090" s="10">
        <v>44228</v>
      </c>
      <c r="H2090" s="11">
        <v>7</v>
      </c>
      <c r="I2090" s="20" t="s">
        <v>205</v>
      </c>
      <c r="J2090" s="11" t="s">
        <v>207</v>
      </c>
      <c r="K2090" s="11" t="s">
        <v>4827</v>
      </c>
      <c r="L2090" s="11">
        <v>2</v>
      </c>
    </row>
    <row r="2091" spans="1:12">
      <c r="A2091" s="11" t="s">
        <v>5117</v>
      </c>
      <c r="D2091" s="11" t="s">
        <v>206</v>
      </c>
      <c r="E2091" s="19" t="s">
        <v>3909</v>
      </c>
      <c r="F2091" s="10">
        <v>42036</v>
      </c>
      <c r="G2091" s="10">
        <v>44228</v>
      </c>
      <c r="H2091" s="11">
        <v>7</v>
      </c>
      <c r="I2091" s="20" t="s">
        <v>205</v>
      </c>
      <c r="J2091" s="11" t="s">
        <v>207</v>
      </c>
      <c r="K2091" s="11" t="s">
        <v>4827</v>
      </c>
      <c r="L2091" s="11">
        <v>2</v>
      </c>
    </row>
    <row r="2092" spans="1:12">
      <c r="A2092" s="11" t="s">
        <v>5118</v>
      </c>
      <c r="D2092" s="11" t="s">
        <v>206</v>
      </c>
      <c r="E2092" s="19" t="s">
        <v>3910</v>
      </c>
      <c r="F2092" s="10">
        <v>42036</v>
      </c>
      <c r="G2092" s="10">
        <v>44228</v>
      </c>
      <c r="H2092" s="11">
        <v>7</v>
      </c>
      <c r="I2092" s="20" t="s">
        <v>205</v>
      </c>
      <c r="J2092" s="11" t="s">
        <v>207</v>
      </c>
      <c r="K2092" s="11" t="s">
        <v>4827</v>
      </c>
      <c r="L2092" s="11">
        <v>2</v>
      </c>
    </row>
    <row r="2093" spans="1:12">
      <c r="A2093" s="11" t="s">
        <v>5119</v>
      </c>
      <c r="D2093" s="11" t="s">
        <v>206</v>
      </c>
      <c r="E2093" s="19" t="s">
        <v>3911</v>
      </c>
      <c r="F2093" s="10">
        <v>42036</v>
      </c>
      <c r="G2093" s="10">
        <v>44228</v>
      </c>
      <c r="H2093" s="11">
        <v>7</v>
      </c>
      <c r="I2093" s="20" t="s">
        <v>205</v>
      </c>
      <c r="J2093" s="11" t="s">
        <v>207</v>
      </c>
      <c r="K2093" s="11" t="s">
        <v>4827</v>
      </c>
      <c r="L2093" s="11">
        <v>2</v>
      </c>
    </row>
    <row r="2094" spans="1:12">
      <c r="A2094" s="11" t="s">
        <v>5120</v>
      </c>
      <c r="D2094" s="11" t="s">
        <v>206</v>
      </c>
      <c r="E2094" s="19" t="s">
        <v>3912</v>
      </c>
      <c r="F2094" s="10">
        <v>42036</v>
      </c>
      <c r="G2094" s="10">
        <v>44228</v>
      </c>
      <c r="H2094" s="11">
        <v>7</v>
      </c>
      <c r="I2094" s="20" t="s">
        <v>205</v>
      </c>
      <c r="J2094" s="11" t="s">
        <v>207</v>
      </c>
      <c r="K2094" s="11" t="s">
        <v>4827</v>
      </c>
      <c r="L2094" s="11">
        <v>2</v>
      </c>
    </row>
    <row r="2095" spans="1:12">
      <c r="A2095" s="11" t="s">
        <v>5121</v>
      </c>
      <c r="D2095" s="11" t="s">
        <v>206</v>
      </c>
      <c r="E2095" s="19" t="s">
        <v>3913</v>
      </c>
      <c r="F2095" s="10">
        <v>42036</v>
      </c>
      <c r="G2095" s="10">
        <v>44228</v>
      </c>
      <c r="H2095" s="11">
        <v>7</v>
      </c>
      <c r="I2095" s="20" t="s">
        <v>205</v>
      </c>
      <c r="J2095" s="11" t="s">
        <v>207</v>
      </c>
      <c r="K2095" s="11" t="s">
        <v>4827</v>
      </c>
      <c r="L2095" s="11">
        <v>2</v>
      </c>
    </row>
    <row r="2096" spans="1:12">
      <c r="A2096" s="11" t="s">
        <v>5122</v>
      </c>
      <c r="D2096" s="11" t="s">
        <v>206</v>
      </c>
      <c r="E2096" s="19" t="s">
        <v>3914</v>
      </c>
      <c r="F2096" s="10">
        <v>42036</v>
      </c>
      <c r="G2096" s="10">
        <v>44228</v>
      </c>
      <c r="H2096" s="11">
        <v>7</v>
      </c>
      <c r="I2096" s="20" t="s">
        <v>205</v>
      </c>
      <c r="J2096" s="11" t="s">
        <v>207</v>
      </c>
      <c r="K2096" s="11" t="s">
        <v>4827</v>
      </c>
      <c r="L2096" s="11">
        <v>2</v>
      </c>
    </row>
    <row r="2097" spans="1:12">
      <c r="A2097" s="11" t="s">
        <v>5123</v>
      </c>
      <c r="D2097" s="11" t="s">
        <v>206</v>
      </c>
      <c r="E2097" s="19" t="s">
        <v>3915</v>
      </c>
      <c r="F2097" s="10">
        <v>42036</v>
      </c>
      <c r="G2097" s="10">
        <v>44228</v>
      </c>
      <c r="H2097" s="11">
        <v>7</v>
      </c>
      <c r="I2097" s="20" t="s">
        <v>205</v>
      </c>
      <c r="J2097" s="11" t="s">
        <v>207</v>
      </c>
      <c r="K2097" s="11" t="s">
        <v>4827</v>
      </c>
      <c r="L2097" s="11">
        <v>2</v>
      </c>
    </row>
    <row r="2098" spans="1:12">
      <c r="A2098" s="11" t="s">
        <v>5124</v>
      </c>
      <c r="D2098" s="11" t="s">
        <v>206</v>
      </c>
      <c r="E2098" s="19" t="s">
        <v>3916</v>
      </c>
      <c r="F2098" s="10">
        <v>42036</v>
      </c>
      <c r="G2098" s="10">
        <v>44228</v>
      </c>
      <c r="H2098" s="11">
        <v>7</v>
      </c>
      <c r="I2098" s="20" t="s">
        <v>205</v>
      </c>
      <c r="J2098" s="11" t="s">
        <v>207</v>
      </c>
      <c r="K2098" s="11" t="s">
        <v>4827</v>
      </c>
      <c r="L2098" s="11">
        <v>2</v>
      </c>
    </row>
    <row r="2099" spans="1:12">
      <c r="A2099" s="11" t="s">
        <v>5125</v>
      </c>
      <c r="D2099" s="11" t="s">
        <v>206</v>
      </c>
      <c r="E2099" s="19" t="s">
        <v>3917</v>
      </c>
      <c r="F2099" s="10">
        <v>42036</v>
      </c>
      <c r="G2099" s="10">
        <v>44228</v>
      </c>
      <c r="H2099" s="11">
        <v>7</v>
      </c>
      <c r="I2099" s="20" t="s">
        <v>205</v>
      </c>
      <c r="J2099" s="11" t="s">
        <v>207</v>
      </c>
      <c r="K2099" s="11" t="s">
        <v>4827</v>
      </c>
      <c r="L2099" s="11">
        <v>2</v>
      </c>
    </row>
    <row r="2100" spans="1:12">
      <c r="A2100" s="11" t="s">
        <v>5180</v>
      </c>
      <c r="D2100" s="11" t="s">
        <v>206</v>
      </c>
      <c r="E2100" s="19" t="s">
        <v>3918</v>
      </c>
      <c r="F2100" s="10">
        <v>42036</v>
      </c>
      <c r="G2100" s="10">
        <v>44228</v>
      </c>
      <c r="H2100" s="11">
        <v>7</v>
      </c>
      <c r="I2100" s="20" t="s">
        <v>205</v>
      </c>
      <c r="J2100" s="11" t="s">
        <v>207</v>
      </c>
      <c r="K2100" s="11" t="s">
        <v>4827</v>
      </c>
      <c r="L2100" s="11">
        <v>2</v>
      </c>
    </row>
    <row r="2101" spans="1:12">
      <c r="A2101" s="11" t="s">
        <v>5181</v>
      </c>
      <c r="D2101" s="11" t="s">
        <v>206</v>
      </c>
      <c r="E2101" s="19" t="s">
        <v>3919</v>
      </c>
      <c r="F2101" s="10">
        <v>42036</v>
      </c>
      <c r="G2101" s="10">
        <v>44228</v>
      </c>
      <c r="H2101" s="11">
        <v>7</v>
      </c>
      <c r="I2101" s="20" t="s">
        <v>205</v>
      </c>
      <c r="J2101" s="11" t="s">
        <v>207</v>
      </c>
      <c r="K2101" s="11" t="s">
        <v>4827</v>
      </c>
      <c r="L2101" s="11">
        <v>2</v>
      </c>
    </row>
    <row r="2102" spans="1:12">
      <c r="A2102" s="11" t="s">
        <v>5182</v>
      </c>
      <c r="D2102" s="11" t="s">
        <v>206</v>
      </c>
      <c r="E2102" s="19" t="s">
        <v>3920</v>
      </c>
      <c r="F2102" s="10">
        <v>42036</v>
      </c>
      <c r="G2102" s="10">
        <v>44228</v>
      </c>
      <c r="H2102" s="11">
        <v>7</v>
      </c>
      <c r="I2102" s="20" t="s">
        <v>205</v>
      </c>
      <c r="J2102" s="11" t="s">
        <v>207</v>
      </c>
      <c r="K2102" s="11" t="s">
        <v>4827</v>
      </c>
      <c r="L2102" s="11">
        <v>2</v>
      </c>
    </row>
    <row r="2103" spans="1:12">
      <c r="A2103" s="11" t="s">
        <v>5183</v>
      </c>
      <c r="D2103" s="11" t="s">
        <v>206</v>
      </c>
      <c r="E2103" s="19" t="s">
        <v>3921</v>
      </c>
      <c r="F2103" s="10">
        <v>42036</v>
      </c>
      <c r="G2103" s="10">
        <v>44228</v>
      </c>
      <c r="H2103" s="11">
        <v>7</v>
      </c>
      <c r="I2103" s="20" t="s">
        <v>205</v>
      </c>
      <c r="J2103" s="11" t="s">
        <v>207</v>
      </c>
      <c r="K2103" s="11" t="s">
        <v>4827</v>
      </c>
      <c r="L2103" s="11">
        <v>2</v>
      </c>
    </row>
    <row r="2104" spans="1:12">
      <c r="A2104" s="11" t="s">
        <v>5184</v>
      </c>
      <c r="D2104" s="11" t="s">
        <v>206</v>
      </c>
      <c r="E2104" s="19" t="s">
        <v>3922</v>
      </c>
      <c r="F2104" s="10">
        <v>42036</v>
      </c>
      <c r="G2104" s="10">
        <v>44228</v>
      </c>
      <c r="H2104" s="11">
        <v>7</v>
      </c>
      <c r="I2104" s="20" t="s">
        <v>205</v>
      </c>
      <c r="J2104" s="11" t="s">
        <v>207</v>
      </c>
      <c r="K2104" s="11" t="s">
        <v>4827</v>
      </c>
      <c r="L2104" s="11">
        <v>2</v>
      </c>
    </row>
    <row r="2105" spans="1:12">
      <c r="A2105" s="11" t="s">
        <v>5185</v>
      </c>
      <c r="D2105" s="11" t="s">
        <v>206</v>
      </c>
      <c r="E2105" s="19" t="s">
        <v>3923</v>
      </c>
      <c r="F2105" s="10">
        <v>42036</v>
      </c>
      <c r="G2105" s="10">
        <v>44228</v>
      </c>
      <c r="H2105" s="11">
        <v>7</v>
      </c>
      <c r="I2105" s="20" t="s">
        <v>205</v>
      </c>
      <c r="J2105" s="11" t="s">
        <v>207</v>
      </c>
      <c r="K2105" s="11" t="s">
        <v>4827</v>
      </c>
      <c r="L2105" s="11">
        <v>2</v>
      </c>
    </row>
    <row r="2106" spans="1:12">
      <c r="A2106" s="11" t="s">
        <v>5276</v>
      </c>
      <c r="D2106" s="11" t="s">
        <v>206</v>
      </c>
      <c r="E2106" s="19" t="s">
        <v>3924</v>
      </c>
      <c r="F2106" s="10">
        <v>42036</v>
      </c>
      <c r="G2106" s="10">
        <v>44228</v>
      </c>
      <c r="H2106" s="11">
        <v>7</v>
      </c>
      <c r="I2106" s="20" t="s">
        <v>205</v>
      </c>
      <c r="J2106" s="11" t="s">
        <v>207</v>
      </c>
      <c r="K2106" s="11" t="s">
        <v>4827</v>
      </c>
      <c r="L2106" s="11">
        <v>2</v>
      </c>
    </row>
    <row r="2107" spans="1:12">
      <c r="A2107" s="11" t="s">
        <v>5277</v>
      </c>
      <c r="D2107" s="11" t="s">
        <v>206</v>
      </c>
      <c r="E2107" s="19" t="s">
        <v>3925</v>
      </c>
      <c r="F2107" s="10">
        <v>42036</v>
      </c>
      <c r="G2107" s="10">
        <v>44228</v>
      </c>
      <c r="H2107" s="11">
        <v>7</v>
      </c>
      <c r="I2107" s="20" t="s">
        <v>205</v>
      </c>
      <c r="J2107" s="11" t="s">
        <v>207</v>
      </c>
      <c r="K2107" s="11" t="s">
        <v>4827</v>
      </c>
      <c r="L2107" s="11">
        <v>2</v>
      </c>
    </row>
    <row r="2108" spans="1:12">
      <c r="A2108" s="11" t="s">
        <v>5278</v>
      </c>
      <c r="D2108" s="11" t="s">
        <v>206</v>
      </c>
      <c r="E2108" s="19" t="s">
        <v>3926</v>
      </c>
      <c r="F2108" s="10">
        <v>42036</v>
      </c>
      <c r="G2108" s="10">
        <v>44228</v>
      </c>
      <c r="H2108" s="11">
        <v>7</v>
      </c>
      <c r="I2108" s="20" t="s">
        <v>205</v>
      </c>
      <c r="J2108" s="11" t="s">
        <v>207</v>
      </c>
      <c r="K2108" s="11" t="s">
        <v>4827</v>
      </c>
      <c r="L2108" s="11">
        <v>2</v>
      </c>
    </row>
    <row r="2109" spans="1:12">
      <c r="A2109" s="11" t="s">
        <v>5279</v>
      </c>
      <c r="D2109" s="11" t="s">
        <v>206</v>
      </c>
      <c r="E2109" s="19" t="s">
        <v>3927</v>
      </c>
      <c r="F2109" s="10">
        <v>42036</v>
      </c>
      <c r="G2109" s="10">
        <v>44228</v>
      </c>
      <c r="H2109" s="11">
        <v>7</v>
      </c>
      <c r="I2109" s="20" t="s">
        <v>205</v>
      </c>
      <c r="J2109" s="11" t="s">
        <v>207</v>
      </c>
      <c r="K2109" s="11" t="s">
        <v>4827</v>
      </c>
      <c r="L2109" s="11">
        <v>2</v>
      </c>
    </row>
    <row r="2110" spans="1:12">
      <c r="A2110" s="11" t="s">
        <v>5280</v>
      </c>
      <c r="D2110" s="11" t="s">
        <v>206</v>
      </c>
      <c r="E2110" s="19" t="s">
        <v>3928</v>
      </c>
      <c r="F2110" s="10">
        <v>42036</v>
      </c>
      <c r="G2110" s="10">
        <v>44228</v>
      </c>
      <c r="H2110" s="11">
        <v>7</v>
      </c>
      <c r="I2110" s="20" t="s">
        <v>205</v>
      </c>
      <c r="J2110" s="11" t="s">
        <v>207</v>
      </c>
      <c r="K2110" s="11" t="s">
        <v>4827</v>
      </c>
      <c r="L2110" s="11">
        <v>2</v>
      </c>
    </row>
    <row r="2111" spans="1:12">
      <c r="A2111" s="11" t="s">
        <v>5281</v>
      </c>
      <c r="D2111" s="11" t="s">
        <v>206</v>
      </c>
      <c r="E2111" s="19" t="s">
        <v>3929</v>
      </c>
      <c r="F2111" s="10">
        <v>42036</v>
      </c>
      <c r="G2111" s="10">
        <v>44228</v>
      </c>
      <c r="H2111" s="11">
        <v>7</v>
      </c>
      <c r="I2111" s="20" t="s">
        <v>205</v>
      </c>
      <c r="J2111" s="11" t="s">
        <v>207</v>
      </c>
      <c r="K2111" s="11" t="s">
        <v>4827</v>
      </c>
      <c r="L2111" s="11">
        <v>2</v>
      </c>
    </row>
    <row r="2112" spans="1:12">
      <c r="A2112" s="11" t="s">
        <v>5282</v>
      </c>
      <c r="D2112" s="11" t="s">
        <v>206</v>
      </c>
      <c r="E2112" s="19" t="s">
        <v>3930</v>
      </c>
      <c r="F2112" s="10">
        <v>42036</v>
      </c>
      <c r="G2112" s="10">
        <v>44228</v>
      </c>
      <c r="H2112" s="11">
        <v>7</v>
      </c>
      <c r="I2112" s="20" t="s">
        <v>205</v>
      </c>
      <c r="J2112" s="11" t="s">
        <v>207</v>
      </c>
      <c r="K2112" s="11" t="s">
        <v>4827</v>
      </c>
      <c r="L2112" s="11">
        <v>2</v>
      </c>
    </row>
    <row r="2113" spans="1:12">
      <c r="A2113" s="11" t="s">
        <v>5283</v>
      </c>
      <c r="D2113" s="11" t="s">
        <v>206</v>
      </c>
      <c r="E2113" s="19" t="s">
        <v>3931</v>
      </c>
      <c r="F2113" s="10">
        <v>42036</v>
      </c>
      <c r="G2113" s="10">
        <v>44228</v>
      </c>
      <c r="H2113" s="11">
        <v>7</v>
      </c>
      <c r="I2113" s="20" t="s">
        <v>205</v>
      </c>
      <c r="J2113" s="11" t="s">
        <v>207</v>
      </c>
      <c r="K2113" s="11" t="s">
        <v>4827</v>
      </c>
      <c r="L2113" s="11">
        <v>2</v>
      </c>
    </row>
    <row r="2114" spans="1:12">
      <c r="A2114" s="11" t="s">
        <v>5284</v>
      </c>
      <c r="D2114" s="11" t="s">
        <v>206</v>
      </c>
      <c r="E2114" s="19" t="s">
        <v>3932</v>
      </c>
      <c r="F2114" s="10">
        <v>42036</v>
      </c>
      <c r="G2114" s="10">
        <v>44228</v>
      </c>
      <c r="H2114" s="11">
        <v>7</v>
      </c>
      <c r="I2114" s="20" t="s">
        <v>205</v>
      </c>
      <c r="J2114" s="11" t="s">
        <v>207</v>
      </c>
      <c r="K2114" s="11" t="s">
        <v>4827</v>
      </c>
      <c r="L2114" s="11">
        <v>2</v>
      </c>
    </row>
    <row r="2115" spans="1:12">
      <c r="A2115" s="11" t="s">
        <v>5285</v>
      </c>
      <c r="D2115" s="11" t="s">
        <v>206</v>
      </c>
      <c r="E2115" s="19" t="s">
        <v>3933</v>
      </c>
      <c r="F2115" s="10">
        <v>42036</v>
      </c>
      <c r="G2115" s="10">
        <v>44228</v>
      </c>
      <c r="H2115" s="11">
        <v>7</v>
      </c>
      <c r="I2115" s="20" t="s">
        <v>205</v>
      </c>
      <c r="J2115" s="11" t="s">
        <v>207</v>
      </c>
      <c r="K2115" s="11" t="s">
        <v>4827</v>
      </c>
      <c r="L2115" s="11">
        <v>2</v>
      </c>
    </row>
    <row r="2116" spans="1:12">
      <c r="A2116" s="11" t="s">
        <v>5286</v>
      </c>
      <c r="D2116" s="11" t="s">
        <v>206</v>
      </c>
      <c r="E2116" s="19" t="s">
        <v>3934</v>
      </c>
      <c r="F2116" s="10">
        <v>42036</v>
      </c>
      <c r="G2116" s="10">
        <v>44228</v>
      </c>
      <c r="H2116" s="11">
        <v>7</v>
      </c>
      <c r="I2116" s="20" t="s">
        <v>205</v>
      </c>
      <c r="J2116" s="11" t="s">
        <v>207</v>
      </c>
      <c r="K2116" s="11" t="s">
        <v>4827</v>
      </c>
      <c r="L2116" s="11">
        <v>2</v>
      </c>
    </row>
    <row r="2117" spans="1:12">
      <c r="A2117" s="11" t="s">
        <v>5287</v>
      </c>
      <c r="D2117" s="11" t="s">
        <v>206</v>
      </c>
      <c r="E2117" s="19" t="s">
        <v>3935</v>
      </c>
      <c r="F2117" s="10">
        <v>42036</v>
      </c>
      <c r="G2117" s="10">
        <v>44228</v>
      </c>
      <c r="H2117" s="11">
        <v>7</v>
      </c>
      <c r="I2117" s="20" t="s">
        <v>205</v>
      </c>
      <c r="J2117" s="11" t="s">
        <v>207</v>
      </c>
      <c r="K2117" s="11" t="s">
        <v>4827</v>
      </c>
      <c r="L2117" s="11">
        <v>2</v>
      </c>
    </row>
    <row r="2118" spans="1:12">
      <c r="A2118" s="11" t="s">
        <v>5342</v>
      </c>
      <c r="D2118" s="11" t="s">
        <v>206</v>
      </c>
      <c r="E2118" s="19" t="s">
        <v>3936</v>
      </c>
      <c r="F2118" s="10">
        <v>42036</v>
      </c>
      <c r="G2118" s="10">
        <v>44228</v>
      </c>
      <c r="H2118" s="11">
        <v>7</v>
      </c>
      <c r="I2118" s="20" t="s">
        <v>205</v>
      </c>
      <c r="J2118" s="11" t="s">
        <v>207</v>
      </c>
      <c r="K2118" s="11" t="s">
        <v>4827</v>
      </c>
      <c r="L2118" s="11">
        <v>2</v>
      </c>
    </row>
    <row r="2119" spans="1:12">
      <c r="A2119" s="11" t="s">
        <v>5343</v>
      </c>
      <c r="D2119" s="11" t="s">
        <v>206</v>
      </c>
      <c r="E2119" s="19" t="s">
        <v>3937</v>
      </c>
      <c r="F2119" s="10">
        <v>42036</v>
      </c>
      <c r="G2119" s="10">
        <v>44228</v>
      </c>
      <c r="H2119" s="11">
        <v>7</v>
      </c>
      <c r="I2119" s="20" t="s">
        <v>205</v>
      </c>
      <c r="J2119" s="11" t="s">
        <v>207</v>
      </c>
      <c r="K2119" s="11" t="s">
        <v>4827</v>
      </c>
      <c r="L2119" s="11">
        <v>2</v>
      </c>
    </row>
    <row r="2120" spans="1:12">
      <c r="A2120" s="11" t="s">
        <v>5344</v>
      </c>
      <c r="D2120" s="11" t="s">
        <v>206</v>
      </c>
      <c r="E2120" s="19" t="s">
        <v>3938</v>
      </c>
      <c r="F2120" s="10">
        <v>42036</v>
      </c>
      <c r="G2120" s="10">
        <v>44228</v>
      </c>
      <c r="H2120" s="11">
        <v>7</v>
      </c>
      <c r="I2120" s="20" t="s">
        <v>205</v>
      </c>
      <c r="J2120" s="11" t="s">
        <v>207</v>
      </c>
      <c r="K2120" s="11" t="s">
        <v>4827</v>
      </c>
      <c r="L2120" s="11">
        <v>2</v>
      </c>
    </row>
    <row r="2121" spans="1:12">
      <c r="A2121" s="11" t="s">
        <v>5345</v>
      </c>
      <c r="D2121" s="11" t="s">
        <v>206</v>
      </c>
      <c r="E2121" s="19" t="s">
        <v>3939</v>
      </c>
      <c r="F2121" s="10">
        <v>42036</v>
      </c>
      <c r="G2121" s="10">
        <v>44228</v>
      </c>
      <c r="H2121" s="11">
        <v>7</v>
      </c>
      <c r="I2121" s="20" t="s">
        <v>205</v>
      </c>
      <c r="J2121" s="11" t="s">
        <v>207</v>
      </c>
      <c r="K2121" s="11" t="s">
        <v>4827</v>
      </c>
      <c r="L2121" s="11">
        <v>2</v>
      </c>
    </row>
    <row r="2122" spans="1:12">
      <c r="A2122" s="11" t="s">
        <v>5346</v>
      </c>
      <c r="D2122" s="11" t="s">
        <v>206</v>
      </c>
      <c r="E2122" s="19" t="s">
        <v>3940</v>
      </c>
      <c r="F2122" s="10">
        <v>42036</v>
      </c>
      <c r="G2122" s="10">
        <v>44228</v>
      </c>
      <c r="H2122" s="11">
        <v>7</v>
      </c>
      <c r="I2122" s="20" t="s">
        <v>205</v>
      </c>
      <c r="J2122" s="11" t="s">
        <v>207</v>
      </c>
      <c r="K2122" s="11" t="s">
        <v>4827</v>
      </c>
      <c r="L2122" s="11">
        <v>2</v>
      </c>
    </row>
    <row r="2123" spans="1:12">
      <c r="A2123" s="11" t="s">
        <v>5347</v>
      </c>
      <c r="D2123" s="11" t="s">
        <v>206</v>
      </c>
      <c r="E2123" s="19" t="s">
        <v>3941</v>
      </c>
      <c r="F2123" s="10">
        <v>42036</v>
      </c>
      <c r="G2123" s="10">
        <v>44228</v>
      </c>
      <c r="H2123" s="11">
        <v>7</v>
      </c>
      <c r="I2123" s="20" t="s">
        <v>205</v>
      </c>
      <c r="J2123" s="11" t="s">
        <v>207</v>
      </c>
      <c r="K2123" s="11" t="s">
        <v>4827</v>
      </c>
      <c r="L2123" s="11">
        <v>2</v>
      </c>
    </row>
    <row r="2124" spans="1:12">
      <c r="A2124" s="11" t="s">
        <v>5396</v>
      </c>
      <c r="D2124" s="11" t="s">
        <v>206</v>
      </c>
      <c r="E2124" s="19" t="s">
        <v>3942</v>
      </c>
      <c r="F2124" s="10">
        <v>42036</v>
      </c>
      <c r="G2124" s="10">
        <v>44228</v>
      </c>
      <c r="H2124" s="11">
        <v>7</v>
      </c>
      <c r="I2124" s="20" t="s">
        <v>205</v>
      </c>
      <c r="J2124" s="11" t="s">
        <v>207</v>
      </c>
      <c r="K2124" s="11" t="s">
        <v>4827</v>
      </c>
      <c r="L2124" s="11">
        <v>2</v>
      </c>
    </row>
    <row r="2125" spans="1:12">
      <c r="A2125" s="11" t="s">
        <v>5397</v>
      </c>
      <c r="D2125" s="11" t="s">
        <v>206</v>
      </c>
      <c r="E2125" s="19" t="s">
        <v>3943</v>
      </c>
      <c r="F2125" s="10">
        <v>42036</v>
      </c>
      <c r="G2125" s="10">
        <v>44228</v>
      </c>
      <c r="H2125" s="11">
        <v>7</v>
      </c>
      <c r="I2125" s="20" t="s">
        <v>205</v>
      </c>
      <c r="J2125" s="11" t="s">
        <v>207</v>
      </c>
      <c r="K2125" s="11" t="s">
        <v>4827</v>
      </c>
      <c r="L2125" s="11">
        <v>2</v>
      </c>
    </row>
    <row r="2126" spans="1:12">
      <c r="A2126" s="11" t="s">
        <v>5398</v>
      </c>
      <c r="D2126" s="11" t="s">
        <v>206</v>
      </c>
      <c r="E2126" s="19" t="s">
        <v>3944</v>
      </c>
      <c r="F2126" s="10">
        <v>42036</v>
      </c>
      <c r="G2126" s="10">
        <v>44228</v>
      </c>
      <c r="H2126" s="11">
        <v>7</v>
      </c>
      <c r="I2126" s="20" t="s">
        <v>205</v>
      </c>
      <c r="J2126" s="11" t="s">
        <v>207</v>
      </c>
      <c r="K2126" s="11" t="s">
        <v>4827</v>
      </c>
      <c r="L2126" s="11">
        <v>2</v>
      </c>
    </row>
    <row r="2127" spans="1:12">
      <c r="A2127" s="11" t="s">
        <v>5399</v>
      </c>
      <c r="D2127" s="11" t="s">
        <v>206</v>
      </c>
      <c r="E2127" s="19" t="s">
        <v>3945</v>
      </c>
      <c r="F2127" s="10">
        <v>42036</v>
      </c>
      <c r="G2127" s="10">
        <v>44228</v>
      </c>
      <c r="H2127" s="11">
        <v>7</v>
      </c>
      <c r="I2127" s="20" t="s">
        <v>205</v>
      </c>
      <c r="J2127" s="11" t="s">
        <v>207</v>
      </c>
      <c r="K2127" s="11" t="s">
        <v>4827</v>
      </c>
      <c r="L2127" s="11">
        <v>2</v>
      </c>
    </row>
    <row r="2128" spans="1:12">
      <c r="A2128" s="11" t="s">
        <v>5400</v>
      </c>
      <c r="D2128" s="11" t="s">
        <v>206</v>
      </c>
      <c r="E2128" s="19" t="s">
        <v>3946</v>
      </c>
      <c r="F2128" s="10">
        <v>42036</v>
      </c>
      <c r="G2128" s="10">
        <v>44228</v>
      </c>
      <c r="H2128" s="11">
        <v>7</v>
      </c>
      <c r="I2128" s="20" t="s">
        <v>205</v>
      </c>
      <c r="J2128" s="11" t="s">
        <v>207</v>
      </c>
      <c r="K2128" s="11" t="s">
        <v>4827</v>
      </c>
      <c r="L2128" s="11">
        <v>2</v>
      </c>
    </row>
    <row r="2129" spans="1:12">
      <c r="A2129" s="11" t="s">
        <v>5401</v>
      </c>
      <c r="D2129" s="11" t="s">
        <v>206</v>
      </c>
      <c r="E2129" s="19" t="s">
        <v>3947</v>
      </c>
      <c r="F2129" s="10">
        <v>42036</v>
      </c>
      <c r="G2129" s="10">
        <v>44228</v>
      </c>
      <c r="H2129" s="11">
        <v>7</v>
      </c>
      <c r="I2129" s="20" t="s">
        <v>205</v>
      </c>
      <c r="J2129" s="11" t="s">
        <v>207</v>
      </c>
      <c r="K2129" s="11" t="s">
        <v>4827</v>
      </c>
      <c r="L2129" s="11">
        <v>2</v>
      </c>
    </row>
    <row r="2130" spans="1:12">
      <c r="A2130" s="11" t="s">
        <v>3698</v>
      </c>
      <c r="D2130" s="11" t="s">
        <v>206</v>
      </c>
      <c r="E2130" s="19" t="s">
        <v>3948</v>
      </c>
      <c r="F2130" s="10">
        <v>42036</v>
      </c>
      <c r="G2130" s="10">
        <v>44228</v>
      </c>
      <c r="H2130" s="11">
        <v>7</v>
      </c>
      <c r="I2130" s="20" t="s">
        <v>205</v>
      </c>
      <c r="J2130" s="11" t="s">
        <v>207</v>
      </c>
      <c r="K2130" s="11" t="s">
        <v>4827</v>
      </c>
      <c r="L2130" s="11">
        <v>2</v>
      </c>
    </row>
    <row r="2131" spans="1:12">
      <c r="A2131" s="11" t="s">
        <v>3699</v>
      </c>
      <c r="D2131" s="11" t="s">
        <v>206</v>
      </c>
      <c r="E2131" s="19" t="s">
        <v>3949</v>
      </c>
      <c r="F2131" s="10">
        <v>42036</v>
      </c>
      <c r="G2131" s="10">
        <v>44228</v>
      </c>
      <c r="H2131" s="11">
        <v>7</v>
      </c>
      <c r="I2131" s="20" t="s">
        <v>205</v>
      </c>
      <c r="J2131" s="11" t="s">
        <v>207</v>
      </c>
      <c r="K2131" s="11" t="s">
        <v>4827</v>
      </c>
      <c r="L2131" s="11">
        <v>2</v>
      </c>
    </row>
    <row r="2132" spans="1:12">
      <c r="A2132" s="11" t="s">
        <v>3700</v>
      </c>
      <c r="D2132" s="11" t="s">
        <v>206</v>
      </c>
      <c r="E2132" s="19" t="s">
        <v>3950</v>
      </c>
      <c r="F2132" s="10">
        <v>42036</v>
      </c>
      <c r="G2132" s="10">
        <v>44228</v>
      </c>
      <c r="H2132" s="11">
        <v>7</v>
      </c>
      <c r="I2132" s="20" t="s">
        <v>205</v>
      </c>
      <c r="J2132" s="11" t="s">
        <v>207</v>
      </c>
      <c r="K2132" s="11" t="s">
        <v>4827</v>
      </c>
      <c r="L2132" s="11">
        <v>2</v>
      </c>
    </row>
    <row r="2133" spans="1:12">
      <c r="A2133" s="11" t="s">
        <v>3701</v>
      </c>
      <c r="D2133" s="11" t="s">
        <v>206</v>
      </c>
      <c r="E2133" s="19" t="s">
        <v>3951</v>
      </c>
      <c r="F2133" s="10">
        <v>42036</v>
      </c>
      <c r="G2133" s="10">
        <v>44228</v>
      </c>
      <c r="H2133" s="11">
        <v>7</v>
      </c>
      <c r="I2133" s="20" t="s">
        <v>205</v>
      </c>
      <c r="J2133" s="11" t="s">
        <v>207</v>
      </c>
      <c r="K2133" s="11" t="s">
        <v>4827</v>
      </c>
      <c r="L2133" s="11">
        <v>2</v>
      </c>
    </row>
    <row r="2134" spans="1:12">
      <c r="A2134" s="11" t="s">
        <v>3702</v>
      </c>
      <c r="D2134" s="11" t="s">
        <v>206</v>
      </c>
      <c r="E2134" s="19" t="s">
        <v>3952</v>
      </c>
      <c r="F2134" s="10">
        <v>42036</v>
      </c>
      <c r="G2134" s="10">
        <v>44228</v>
      </c>
      <c r="H2134" s="11">
        <v>7</v>
      </c>
      <c r="I2134" s="20" t="s">
        <v>205</v>
      </c>
      <c r="J2134" s="11" t="s">
        <v>207</v>
      </c>
      <c r="K2134" s="11" t="s">
        <v>4827</v>
      </c>
      <c r="L2134" s="11">
        <v>2</v>
      </c>
    </row>
    <row r="2135" spans="1:12">
      <c r="A2135" s="11" t="s">
        <v>3703</v>
      </c>
      <c r="D2135" s="11" t="s">
        <v>206</v>
      </c>
      <c r="E2135" s="19" t="s">
        <v>3953</v>
      </c>
      <c r="F2135" s="10">
        <v>42036</v>
      </c>
      <c r="G2135" s="10">
        <v>44228</v>
      </c>
      <c r="H2135" s="11">
        <v>7</v>
      </c>
      <c r="I2135" s="20" t="s">
        <v>205</v>
      </c>
      <c r="J2135" s="11" t="s">
        <v>207</v>
      </c>
      <c r="K2135" s="11" t="s">
        <v>4827</v>
      </c>
      <c r="L2135" s="11">
        <v>2</v>
      </c>
    </row>
    <row r="2136" spans="1:12">
      <c r="A2136" s="11" t="s">
        <v>3704</v>
      </c>
      <c r="D2136" s="11" t="s">
        <v>206</v>
      </c>
      <c r="E2136" s="19" t="s">
        <v>3954</v>
      </c>
      <c r="F2136" s="10">
        <v>42036</v>
      </c>
      <c r="G2136" s="10">
        <v>44228</v>
      </c>
      <c r="H2136" s="11">
        <v>7</v>
      </c>
      <c r="I2136" s="20" t="s">
        <v>205</v>
      </c>
      <c r="J2136" s="11" t="s">
        <v>207</v>
      </c>
      <c r="K2136" s="11" t="s">
        <v>4827</v>
      </c>
      <c r="L2136" s="11">
        <v>2</v>
      </c>
    </row>
    <row r="2137" spans="1:12">
      <c r="A2137" s="11" t="s">
        <v>3705</v>
      </c>
      <c r="D2137" s="11" t="s">
        <v>206</v>
      </c>
      <c r="E2137" s="19" t="s">
        <v>3955</v>
      </c>
      <c r="F2137" s="10">
        <v>42036</v>
      </c>
      <c r="G2137" s="10">
        <v>44228</v>
      </c>
      <c r="H2137" s="11">
        <v>7</v>
      </c>
      <c r="I2137" s="20" t="s">
        <v>205</v>
      </c>
      <c r="J2137" s="11" t="s">
        <v>207</v>
      </c>
      <c r="K2137" s="11" t="s">
        <v>4827</v>
      </c>
      <c r="L2137" s="11">
        <v>2</v>
      </c>
    </row>
    <row r="2138" spans="1:12">
      <c r="A2138" s="11" t="s">
        <v>3706</v>
      </c>
      <c r="D2138" s="11" t="s">
        <v>206</v>
      </c>
      <c r="E2138" s="19" t="s">
        <v>3956</v>
      </c>
      <c r="F2138" s="10">
        <v>42036</v>
      </c>
      <c r="G2138" s="10">
        <v>44228</v>
      </c>
      <c r="H2138" s="11">
        <v>7</v>
      </c>
      <c r="I2138" s="20" t="s">
        <v>205</v>
      </c>
      <c r="J2138" s="11" t="s">
        <v>207</v>
      </c>
      <c r="K2138" s="11" t="s">
        <v>4827</v>
      </c>
      <c r="L2138" s="11">
        <v>2</v>
      </c>
    </row>
    <row r="2139" spans="1:12">
      <c r="A2139" s="11" t="s">
        <v>3707</v>
      </c>
      <c r="D2139" s="11" t="s">
        <v>206</v>
      </c>
      <c r="E2139" s="19" t="s">
        <v>3957</v>
      </c>
      <c r="F2139" s="10">
        <v>42036</v>
      </c>
      <c r="G2139" s="10">
        <v>44228</v>
      </c>
      <c r="H2139" s="11">
        <v>7</v>
      </c>
      <c r="I2139" s="20" t="s">
        <v>205</v>
      </c>
      <c r="J2139" s="11" t="s">
        <v>207</v>
      </c>
      <c r="K2139" s="11" t="s">
        <v>4827</v>
      </c>
      <c r="L2139" s="11">
        <v>2</v>
      </c>
    </row>
    <row r="2140" spans="1:12">
      <c r="A2140" s="11" t="s">
        <v>3708</v>
      </c>
      <c r="D2140" s="11" t="s">
        <v>206</v>
      </c>
      <c r="E2140" s="19" t="s">
        <v>3958</v>
      </c>
      <c r="F2140" s="10">
        <v>42036</v>
      </c>
      <c r="G2140" s="10">
        <v>44228</v>
      </c>
      <c r="H2140" s="11">
        <v>7</v>
      </c>
      <c r="I2140" s="20" t="s">
        <v>205</v>
      </c>
      <c r="J2140" s="11" t="s">
        <v>207</v>
      </c>
      <c r="K2140" s="11" t="s">
        <v>4827</v>
      </c>
      <c r="L2140" s="11">
        <v>2</v>
      </c>
    </row>
    <row r="2141" spans="1:12">
      <c r="A2141" s="11" t="s">
        <v>3709</v>
      </c>
      <c r="D2141" s="11" t="s">
        <v>206</v>
      </c>
      <c r="E2141" s="19" t="s">
        <v>3959</v>
      </c>
      <c r="F2141" s="10">
        <v>42036</v>
      </c>
      <c r="G2141" s="10">
        <v>44228</v>
      </c>
      <c r="H2141" s="11">
        <v>7</v>
      </c>
      <c r="I2141" s="20" t="s">
        <v>205</v>
      </c>
      <c r="J2141" s="11" t="s">
        <v>207</v>
      </c>
      <c r="K2141" s="11" t="s">
        <v>4827</v>
      </c>
      <c r="L2141" s="11">
        <v>2</v>
      </c>
    </row>
    <row r="2142" spans="1:12">
      <c r="A2142" s="11" t="s">
        <v>3710</v>
      </c>
      <c r="D2142" s="11" t="s">
        <v>206</v>
      </c>
      <c r="E2142" s="19" t="s">
        <v>3960</v>
      </c>
      <c r="F2142" s="10">
        <v>42036</v>
      </c>
      <c r="G2142" s="10">
        <v>44228</v>
      </c>
      <c r="H2142" s="11">
        <v>7</v>
      </c>
      <c r="I2142" s="20" t="s">
        <v>205</v>
      </c>
      <c r="J2142" s="11" t="s">
        <v>207</v>
      </c>
      <c r="K2142" s="11" t="s">
        <v>4827</v>
      </c>
      <c r="L2142" s="11">
        <v>2</v>
      </c>
    </row>
    <row r="2143" spans="1:12">
      <c r="A2143" s="11" t="s">
        <v>3711</v>
      </c>
      <c r="D2143" s="11" t="s">
        <v>206</v>
      </c>
      <c r="E2143" s="19" t="s">
        <v>3961</v>
      </c>
      <c r="F2143" s="10">
        <v>42036</v>
      </c>
      <c r="G2143" s="10">
        <v>44228</v>
      </c>
      <c r="H2143" s="11">
        <v>7</v>
      </c>
      <c r="I2143" s="20" t="s">
        <v>205</v>
      </c>
      <c r="J2143" s="11" t="s">
        <v>207</v>
      </c>
      <c r="K2143" s="11" t="s">
        <v>4827</v>
      </c>
      <c r="L2143" s="11">
        <v>2</v>
      </c>
    </row>
    <row r="2144" spans="1:12">
      <c r="A2144" s="11" t="s">
        <v>3712</v>
      </c>
      <c r="D2144" s="11" t="s">
        <v>206</v>
      </c>
      <c r="E2144" s="19" t="s">
        <v>3962</v>
      </c>
      <c r="F2144" s="10">
        <v>42036</v>
      </c>
      <c r="G2144" s="10">
        <v>44228</v>
      </c>
      <c r="H2144" s="11">
        <v>7</v>
      </c>
      <c r="I2144" s="20" t="s">
        <v>205</v>
      </c>
      <c r="J2144" s="11" t="s">
        <v>207</v>
      </c>
      <c r="K2144" s="11" t="s">
        <v>4827</v>
      </c>
      <c r="L2144" s="11">
        <v>2</v>
      </c>
    </row>
    <row r="2145" spans="1:12">
      <c r="A2145" s="11" t="s">
        <v>3713</v>
      </c>
      <c r="D2145" s="11" t="s">
        <v>206</v>
      </c>
      <c r="E2145" s="19" t="s">
        <v>3963</v>
      </c>
      <c r="F2145" s="10">
        <v>42036</v>
      </c>
      <c r="G2145" s="10">
        <v>44228</v>
      </c>
      <c r="H2145" s="11">
        <v>7</v>
      </c>
      <c r="I2145" s="20" t="s">
        <v>205</v>
      </c>
      <c r="J2145" s="11" t="s">
        <v>207</v>
      </c>
      <c r="K2145" s="11" t="s">
        <v>4827</v>
      </c>
      <c r="L2145" s="11">
        <v>2</v>
      </c>
    </row>
    <row r="2146" spans="1:12">
      <c r="A2146" s="11" t="s">
        <v>3714</v>
      </c>
      <c r="D2146" s="11" t="s">
        <v>206</v>
      </c>
      <c r="E2146" s="19" t="s">
        <v>3964</v>
      </c>
      <c r="F2146" s="10">
        <v>42036</v>
      </c>
      <c r="G2146" s="10">
        <v>44228</v>
      </c>
      <c r="H2146" s="11">
        <v>7</v>
      </c>
      <c r="I2146" s="20" t="s">
        <v>205</v>
      </c>
      <c r="J2146" s="11" t="s">
        <v>207</v>
      </c>
      <c r="K2146" s="11" t="s">
        <v>4827</v>
      </c>
      <c r="L2146" s="11">
        <v>2</v>
      </c>
    </row>
    <row r="2147" spans="1:12">
      <c r="A2147" s="11" t="s">
        <v>3715</v>
      </c>
      <c r="D2147" s="11" t="s">
        <v>206</v>
      </c>
      <c r="E2147" s="19" t="s">
        <v>3965</v>
      </c>
      <c r="F2147" s="10">
        <v>42036</v>
      </c>
      <c r="G2147" s="10">
        <v>44228</v>
      </c>
      <c r="H2147" s="11">
        <v>7</v>
      </c>
      <c r="I2147" s="20" t="s">
        <v>205</v>
      </c>
      <c r="J2147" s="11" t="s">
        <v>207</v>
      </c>
      <c r="K2147" s="11" t="s">
        <v>4827</v>
      </c>
      <c r="L2147" s="11">
        <v>2</v>
      </c>
    </row>
    <row r="2148" spans="1:12">
      <c r="A2148" s="11" t="s">
        <v>3716</v>
      </c>
      <c r="D2148" s="11" t="s">
        <v>206</v>
      </c>
      <c r="E2148" s="19" t="s">
        <v>3966</v>
      </c>
      <c r="F2148" s="10">
        <v>42036</v>
      </c>
      <c r="G2148" s="10">
        <v>44228</v>
      </c>
      <c r="H2148" s="11">
        <v>7</v>
      </c>
      <c r="I2148" s="20" t="s">
        <v>205</v>
      </c>
      <c r="J2148" s="11" t="s">
        <v>207</v>
      </c>
      <c r="K2148" s="11" t="s">
        <v>4827</v>
      </c>
      <c r="L2148" s="11">
        <v>2</v>
      </c>
    </row>
    <row r="2149" spans="1:12">
      <c r="A2149" s="11" t="s">
        <v>3717</v>
      </c>
      <c r="D2149" s="11" t="s">
        <v>206</v>
      </c>
      <c r="E2149" s="19" t="s">
        <v>3967</v>
      </c>
      <c r="F2149" s="10">
        <v>42036</v>
      </c>
      <c r="G2149" s="10">
        <v>44228</v>
      </c>
      <c r="H2149" s="11">
        <v>7</v>
      </c>
      <c r="I2149" s="20" t="s">
        <v>205</v>
      </c>
      <c r="J2149" s="11" t="s">
        <v>207</v>
      </c>
      <c r="K2149" s="11" t="s">
        <v>4827</v>
      </c>
      <c r="L2149" s="11">
        <v>2</v>
      </c>
    </row>
    <row r="2150" spans="1:12">
      <c r="A2150" s="11" t="s">
        <v>3718</v>
      </c>
      <c r="D2150" s="11" t="s">
        <v>206</v>
      </c>
      <c r="E2150" s="19" t="s">
        <v>3968</v>
      </c>
      <c r="F2150" s="10">
        <v>42036</v>
      </c>
      <c r="G2150" s="10">
        <v>44228</v>
      </c>
      <c r="H2150" s="11">
        <v>7</v>
      </c>
      <c r="I2150" s="20" t="s">
        <v>205</v>
      </c>
      <c r="J2150" s="11" t="s">
        <v>207</v>
      </c>
      <c r="K2150" s="11" t="s">
        <v>4827</v>
      </c>
      <c r="L2150" s="11">
        <v>2</v>
      </c>
    </row>
    <row r="2151" spans="1:12">
      <c r="A2151" s="11" t="s">
        <v>3719</v>
      </c>
      <c r="D2151" s="11" t="s">
        <v>206</v>
      </c>
      <c r="E2151" s="19" t="s">
        <v>3969</v>
      </c>
      <c r="F2151" s="10">
        <v>42036</v>
      </c>
      <c r="G2151" s="10">
        <v>44228</v>
      </c>
      <c r="H2151" s="11">
        <v>7</v>
      </c>
      <c r="I2151" s="20" t="s">
        <v>205</v>
      </c>
      <c r="J2151" s="11" t="s">
        <v>207</v>
      </c>
      <c r="K2151" s="11" t="s">
        <v>4827</v>
      </c>
      <c r="L2151" s="11">
        <v>2</v>
      </c>
    </row>
    <row r="2152" spans="1:12">
      <c r="A2152" s="11" t="s">
        <v>3720</v>
      </c>
      <c r="D2152" s="11" t="s">
        <v>206</v>
      </c>
      <c r="E2152" s="19" t="s">
        <v>3970</v>
      </c>
      <c r="F2152" s="10">
        <v>42036</v>
      </c>
      <c r="G2152" s="10">
        <v>44228</v>
      </c>
      <c r="H2152" s="11">
        <v>7</v>
      </c>
      <c r="I2152" s="20" t="s">
        <v>205</v>
      </c>
      <c r="J2152" s="11" t="s">
        <v>207</v>
      </c>
      <c r="K2152" s="11" t="s">
        <v>4827</v>
      </c>
      <c r="L2152" s="11">
        <v>2</v>
      </c>
    </row>
    <row r="2153" spans="1:12">
      <c r="A2153" s="11" t="s">
        <v>3721</v>
      </c>
      <c r="D2153" s="11" t="s">
        <v>206</v>
      </c>
      <c r="E2153" s="19" t="s">
        <v>3971</v>
      </c>
      <c r="F2153" s="10">
        <v>42036</v>
      </c>
      <c r="G2153" s="10">
        <v>44228</v>
      </c>
      <c r="H2153" s="11">
        <v>7</v>
      </c>
      <c r="I2153" s="20" t="s">
        <v>205</v>
      </c>
      <c r="J2153" s="11" t="s">
        <v>207</v>
      </c>
      <c r="K2153" s="11" t="s">
        <v>4827</v>
      </c>
      <c r="L2153" s="11">
        <v>2</v>
      </c>
    </row>
    <row r="2154" spans="1:12">
      <c r="A2154" s="11" t="s">
        <v>3722</v>
      </c>
      <c r="D2154" s="11" t="s">
        <v>206</v>
      </c>
      <c r="E2154" s="19" t="s">
        <v>3972</v>
      </c>
      <c r="F2154" s="10">
        <v>42036</v>
      </c>
      <c r="G2154" s="10">
        <v>44228</v>
      </c>
      <c r="H2154" s="11">
        <v>7</v>
      </c>
      <c r="I2154" s="20" t="s">
        <v>205</v>
      </c>
      <c r="J2154" s="11" t="s">
        <v>207</v>
      </c>
      <c r="K2154" s="11" t="s">
        <v>4827</v>
      </c>
      <c r="L2154" s="11">
        <v>2</v>
      </c>
    </row>
    <row r="2155" spans="1:12">
      <c r="A2155" s="11" t="s">
        <v>3723</v>
      </c>
      <c r="D2155" s="11" t="s">
        <v>206</v>
      </c>
      <c r="E2155" s="19" t="s">
        <v>3973</v>
      </c>
      <c r="F2155" s="10">
        <v>42036</v>
      </c>
      <c r="G2155" s="10">
        <v>44228</v>
      </c>
      <c r="H2155" s="11">
        <v>7</v>
      </c>
      <c r="I2155" s="20" t="s">
        <v>205</v>
      </c>
      <c r="J2155" s="11" t="s">
        <v>207</v>
      </c>
      <c r="K2155" s="11" t="s">
        <v>4827</v>
      </c>
      <c r="L2155" s="11">
        <v>2</v>
      </c>
    </row>
    <row r="2156" spans="1:12">
      <c r="A2156" s="11" t="s">
        <v>3724</v>
      </c>
      <c r="D2156" s="11" t="s">
        <v>206</v>
      </c>
      <c r="E2156" s="19" t="s">
        <v>3974</v>
      </c>
      <c r="F2156" s="10">
        <v>42036</v>
      </c>
      <c r="G2156" s="10">
        <v>44228</v>
      </c>
      <c r="H2156" s="11">
        <v>7</v>
      </c>
      <c r="I2156" s="20" t="s">
        <v>205</v>
      </c>
      <c r="J2156" s="11" t="s">
        <v>207</v>
      </c>
      <c r="K2156" s="11" t="s">
        <v>4827</v>
      </c>
      <c r="L2156" s="11">
        <v>2</v>
      </c>
    </row>
    <row r="2157" spans="1:12">
      <c r="A2157" s="11" t="s">
        <v>3725</v>
      </c>
      <c r="D2157" s="11" t="s">
        <v>206</v>
      </c>
      <c r="E2157" s="19" t="s">
        <v>3975</v>
      </c>
      <c r="F2157" s="10">
        <v>42036</v>
      </c>
      <c r="G2157" s="10">
        <v>44228</v>
      </c>
      <c r="H2157" s="11">
        <v>7</v>
      </c>
      <c r="I2157" s="20" t="s">
        <v>205</v>
      </c>
      <c r="J2157" s="11" t="s">
        <v>207</v>
      </c>
      <c r="K2157" s="11" t="s">
        <v>4827</v>
      </c>
      <c r="L2157" s="11">
        <v>2</v>
      </c>
    </row>
    <row r="2158" spans="1:12">
      <c r="A2158" s="11" t="s">
        <v>3726</v>
      </c>
      <c r="D2158" s="11" t="s">
        <v>206</v>
      </c>
      <c r="E2158" s="19" t="s">
        <v>3976</v>
      </c>
      <c r="F2158" s="10">
        <v>42036</v>
      </c>
      <c r="G2158" s="10">
        <v>44228</v>
      </c>
      <c r="H2158" s="11">
        <v>7</v>
      </c>
      <c r="I2158" s="20" t="s">
        <v>205</v>
      </c>
      <c r="J2158" s="11" t="s">
        <v>207</v>
      </c>
      <c r="K2158" s="11" t="s">
        <v>4827</v>
      </c>
      <c r="L2158" s="11">
        <v>2</v>
      </c>
    </row>
    <row r="2159" spans="1:12">
      <c r="A2159" s="11" t="s">
        <v>3727</v>
      </c>
      <c r="D2159" s="11" t="s">
        <v>206</v>
      </c>
      <c r="E2159" s="19" t="s">
        <v>3977</v>
      </c>
      <c r="F2159" s="10">
        <v>42036</v>
      </c>
      <c r="G2159" s="10">
        <v>44228</v>
      </c>
      <c r="H2159" s="11">
        <v>7</v>
      </c>
      <c r="I2159" s="20" t="s">
        <v>205</v>
      </c>
      <c r="J2159" s="11" t="s">
        <v>207</v>
      </c>
      <c r="K2159" s="11" t="s">
        <v>4827</v>
      </c>
      <c r="L2159" s="11">
        <v>2</v>
      </c>
    </row>
    <row r="2160" spans="1:12">
      <c r="A2160" s="11" t="s">
        <v>3728</v>
      </c>
      <c r="D2160" s="11" t="s">
        <v>206</v>
      </c>
      <c r="E2160" s="19" t="s">
        <v>3978</v>
      </c>
      <c r="F2160" s="10">
        <v>42036</v>
      </c>
      <c r="G2160" s="10">
        <v>44228</v>
      </c>
      <c r="H2160" s="11">
        <v>7</v>
      </c>
      <c r="I2160" s="20" t="s">
        <v>205</v>
      </c>
      <c r="J2160" s="11" t="s">
        <v>207</v>
      </c>
      <c r="K2160" s="11" t="s">
        <v>4827</v>
      </c>
      <c r="L2160" s="11">
        <v>2</v>
      </c>
    </row>
    <row r="2161" spans="1:12">
      <c r="A2161" s="11" t="s">
        <v>3729</v>
      </c>
      <c r="D2161" s="11" t="s">
        <v>206</v>
      </c>
      <c r="E2161" s="19" t="s">
        <v>3979</v>
      </c>
      <c r="F2161" s="10">
        <v>42036</v>
      </c>
      <c r="G2161" s="10">
        <v>44228</v>
      </c>
      <c r="H2161" s="11">
        <v>7</v>
      </c>
      <c r="I2161" s="20" t="s">
        <v>205</v>
      </c>
      <c r="J2161" s="11" t="s">
        <v>207</v>
      </c>
      <c r="K2161" s="11" t="s">
        <v>4827</v>
      </c>
      <c r="L2161" s="11">
        <v>2</v>
      </c>
    </row>
    <row r="2162" spans="1:12">
      <c r="A2162" s="11" t="s">
        <v>3730</v>
      </c>
      <c r="D2162" s="11" t="s">
        <v>206</v>
      </c>
      <c r="E2162" s="19" t="s">
        <v>3980</v>
      </c>
      <c r="F2162" s="10">
        <v>42036</v>
      </c>
      <c r="G2162" s="10">
        <v>44228</v>
      </c>
      <c r="H2162" s="11">
        <v>7</v>
      </c>
      <c r="I2162" s="20" t="s">
        <v>205</v>
      </c>
      <c r="J2162" s="11" t="s">
        <v>207</v>
      </c>
      <c r="K2162" s="11" t="s">
        <v>4827</v>
      </c>
      <c r="L2162" s="11">
        <v>2</v>
      </c>
    </row>
    <row r="2163" spans="1:12">
      <c r="A2163" s="11" t="s">
        <v>3731</v>
      </c>
      <c r="D2163" s="11" t="s">
        <v>206</v>
      </c>
      <c r="E2163" s="19" t="s">
        <v>3981</v>
      </c>
      <c r="F2163" s="10">
        <v>42036</v>
      </c>
      <c r="G2163" s="10">
        <v>44228</v>
      </c>
      <c r="H2163" s="11">
        <v>7</v>
      </c>
      <c r="I2163" s="20" t="s">
        <v>205</v>
      </c>
      <c r="J2163" s="11" t="s">
        <v>207</v>
      </c>
      <c r="K2163" s="11" t="s">
        <v>4827</v>
      </c>
      <c r="L2163" s="11">
        <v>2</v>
      </c>
    </row>
    <row r="2164" spans="1:12">
      <c r="A2164" s="11" t="s">
        <v>3732</v>
      </c>
      <c r="D2164" s="11" t="s">
        <v>206</v>
      </c>
      <c r="E2164" s="19" t="s">
        <v>3982</v>
      </c>
      <c r="F2164" s="10">
        <v>42036</v>
      </c>
      <c r="G2164" s="10">
        <v>44228</v>
      </c>
      <c r="H2164" s="11">
        <v>7</v>
      </c>
      <c r="I2164" s="20" t="s">
        <v>205</v>
      </c>
      <c r="J2164" s="11" t="s">
        <v>207</v>
      </c>
      <c r="K2164" s="11" t="s">
        <v>4827</v>
      </c>
      <c r="L2164" s="11">
        <v>2</v>
      </c>
    </row>
    <row r="2165" spans="1:12">
      <c r="A2165" s="11" t="s">
        <v>3733</v>
      </c>
      <c r="D2165" s="11" t="s">
        <v>206</v>
      </c>
      <c r="E2165" s="19" t="s">
        <v>3983</v>
      </c>
      <c r="F2165" s="10">
        <v>42036</v>
      </c>
      <c r="G2165" s="10">
        <v>44228</v>
      </c>
      <c r="H2165" s="11">
        <v>7</v>
      </c>
      <c r="I2165" s="20" t="s">
        <v>205</v>
      </c>
      <c r="J2165" s="11" t="s">
        <v>207</v>
      </c>
      <c r="K2165" s="11" t="s">
        <v>4827</v>
      </c>
      <c r="L2165" s="11">
        <v>2</v>
      </c>
    </row>
    <row r="2166" spans="1:12">
      <c r="A2166" s="11" t="s">
        <v>3734</v>
      </c>
      <c r="D2166" s="11" t="s">
        <v>206</v>
      </c>
      <c r="E2166" s="19" t="s">
        <v>3984</v>
      </c>
      <c r="F2166" s="10">
        <v>42036</v>
      </c>
      <c r="G2166" s="10">
        <v>44228</v>
      </c>
      <c r="H2166" s="11">
        <v>7</v>
      </c>
      <c r="I2166" s="20" t="s">
        <v>205</v>
      </c>
      <c r="J2166" s="11" t="s">
        <v>207</v>
      </c>
      <c r="K2166" s="11" t="s">
        <v>4827</v>
      </c>
      <c r="L2166" s="11">
        <v>2</v>
      </c>
    </row>
    <row r="2167" spans="1:12">
      <c r="A2167" s="11" t="s">
        <v>3735</v>
      </c>
      <c r="D2167" s="11" t="s">
        <v>206</v>
      </c>
      <c r="E2167" s="19" t="s">
        <v>3985</v>
      </c>
      <c r="F2167" s="10">
        <v>42036</v>
      </c>
      <c r="G2167" s="10">
        <v>44228</v>
      </c>
      <c r="H2167" s="11">
        <v>7</v>
      </c>
      <c r="I2167" s="20" t="s">
        <v>205</v>
      </c>
      <c r="J2167" s="11" t="s">
        <v>207</v>
      </c>
      <c r="K2167" s="11" t="s">
        <v>4827</v>
      </c>
      <c r="L2167" s="11">
        <v>2</v>
      </c>
    </row>
    <row r="2168" spans="1:12">
      <c r="A2168" s="11" t="s">
        <v>3736</v>
      </c>
      <c r="D2168" s="11" t="s">
        <v>206</v>
      </c>
      <c r="E2168" s="19" t="s">
        <v>3986</v>
      </c>
      <c r="F2168" s="10">
        <v>42036</v>
      </c>
      <c r="G2168" s="10">
        <v>44228</v>
      </c>
      <c r="H2168" s="11">
        <v>7</v>
      </c>
      <c r="I2168" s="20" t="s">
        <v>205</v>
      </c>
      <c r="J2168" s="11" t="s">
        <v>207</v>
      </c>
      <c r="K2168" s="11" t="s">
        <v>4827</v>
      </c>
      <c r="L2168" s="11">
        <v>2</v>
      </c>
    </row>
    <row r="2169" spans="1:12">
      <c r="A2169" s="11" t="s">
        <v>3737</v>
      </c>
      <c r="D2169" s="11" t="s">
        <v>206</v>
      </c>
      <c r="E2169" s="19" t="s">
        <v>3987</v>
      </c>
      <c r="F2169" s="10">
        <v>42036</v>
      </c>
      <c r="G2169" s="10">
        <v>44228</v>
      </c>
      <c r="H2169" s="11">
        <v>7</v>
      </c>
      <c r="I2169" s="20" t="s">
        <v>205</v>
      </c>
      <c r="J2169" s="11" t="s">
        <v>207</v>
      </c>
      <c r="K2169" s="11" t="s">
        <v>4827</v>
      </c>
      <c r="L2169" s="11">
        <v>2</v>
      </c>
    </row>
    <row r="2170" spans="1:12">
      <c r="A2170" s="11" t="s">
        <v>3738</v>
      </c>
      <c r="D2170" s="11" t="s">
        <v>206</v>
      </c>
      <c r="E2170" s="19" t="s">
        <v>3988</v>
      </c>
      <c r="F2170" s="10">
        <v>42036</v>
      </c>
      <c r="G2170" s="10">
        <v>44228</v>
      </c>
      <c r="H2170" s="11">
        <v>7</v>
      </c>
      <c r="I2170" s="20" t="s">
        <v>205</v>
      </c>
      <c r="J2170" s="11" t="s">
        <v>207</v>
      </c>
      <c r="K2170" s="11" t="s">
        <v>4827</v>
      </c>
      <c r="L2170" s="11">
        <v>2</v>
      </c>
    </row>
    <row r="2171" spans="1:12">
      <c r="A2171" s="11" t="s">
        <v>3739</v>
      </c>
      <c r="D2171" s="11" t="s">
        <v>206</v>
      </c>
      <c r="E2171" s="19" t="s">
        <v>3989</v>
      </c>
      <c r="F2171" s="10">
        <v>42036</v>
      </c>
      <c r="G2171" s="10">
        <v>44228</v>
      </c>
      <c r="H2171" s="11">
        <v>7</v>
      </c>
      <c r="I2171" s="20" t="s">
        <v>205</v>
      </c>
      <c r="J2171" s="11" t="s">
        <v>207</v>
      </c>
      <c r="K2171" s="11" t="s">
        <v>4827</v>
      </c>
      <c r="L2171" s="11">
        <v>2</v>
      </c>
    </row>
    <row r="2172" spans="1:12">
      <c r="A2172" s="11" t="s">
        <v>3740</v>
      </c>
      <c r="D2172" s="11" t="s">
        <v>206</v>
      </c>
      <c r="E2172" s="19" t="s">
        <v>3990</v>
      </c>
      <c r="F2172" s="10">
        <v>42036</v>
      </c>
      <c r="G2172" s="10">
        <v>44228</v>
      </c>
      <c r="H2172" s="11">
        <v>7</v>
      </c>
      <c r="I2172" s="20" t="s">
        <v>205</v>
      </c>
      <c r="J2172" s="11" t="s">
        <v>207</v>
      </c>
      <c r="K2172" s="11" t="s">
        <v>4827</v>
      </c>
      <c r="L2172" s="11">
        <v>2</v>
      </c>
    </row>
    <row r="2173" spans="1:12">
      <c r="A2173" s="11" t="s">
        <v>3741</v>
      </c>
      <c r="D2173" s="11" t="s">
        <v>206</v>
      </c>
      <c r="E2173" s="19" t="s">
        <v>3991</v>
      </c>
      <c r="F2173" s="10">
        <v>42036</v>
      </c>
      <c r="G2173" s="10">
        <v>44228</v>
      </c>
      <c r="H2173" s="11">
        <v>7</v>
      </c>
      <c r="I2173" s="20" t="s">
        <v>205</v>
      </c>
      <c r="J2173" s="11" t="s">
        <v>207</v>
      </c>
      <c r="K2173" s="11" t="s">
        <v>4827</v>
      </c>
      <c r="L2173" s="11">
        <v>2</v>
      </c>
    </row>
    <row r="2174" spans="1:12">
      <c r="A2174" s="11" t="s">
        <v>3742</v>
      </c>
      <c r="D2174" s="11" t="s">
        <v>206</v>
      </c>
      <c r="E2174" s="19" t="s">
        <v>3992</v>
      </c>
      <c r="F2174" s="10">
        <v>42036</v>
      </c>
      <c r="G2174" s="10">
        <v>44228</v>
      </c>
      <c r="H2174" s="11">
        <v>7</v>
      </c>
      <c r="I2174" s="20" t="s">
        <v>205</v>
      </c>
      <c r="J2174" s="11" t="s">
        <v>207</v>
      </c>
      <c r="K2174" s="11" t="s">
        <v>4827</v>
      </c>
      <c r="L2174" s="11">
        <v>2</v>
      </c>
    </row>
    <row r="2175" spans="1:12">
      <c r="A2175" s="11" t="s">
        <v>3743</v>
      </c>
      <c r="D2175" s="11" t="s">
        <v>206</v>
      </c>
      <c r="E2175" s="19" t="s">
        <v>3993</v>
      </c>
      <c r="F2175" s="10">
        <v>42036</v>
      </c>
      <c r="G2175" s="10">
        <v>44228</v>
      </c>
      <c r="H2175" s="11">
        <v>7</v>
      </c>
      <c r="I2175" s="20" t="s">
        <v>205</v>
      </c>
      <c r="J2175" s="11" t="s">
        <v>207</v>
      </c>
      <c r="K2175" s="11" t="s">
        <v>4827</v>
      </c>
      <c r="L2175" s="11">
        <v>2</v>
      </c>
    </row>
    <row r="2176" spans="1:12">
      <c r="A2176" s="11" t="s">
        <v>3744</v>
      </c>
      <c r="D2176" s="11" t="s">
        <v>206</v>
      </c>
      <c r="E2176" s="19" t="s">
        <v>3994</v>
      </c>
      <c r="F2176" s="10">
        <v>42036</v>
      </c>
      <c r="G2176" s="10">
        <v>44228</v>
      </c>
      <c r="H2176" s="11">
        <v>7</v>
      </c>
      <c r="I2176" s="20" t="s">
        <v>205</v>
      </c>
      <c r="J2176" s="11" t="s">
        <v>207</v>
      </c>
      <c r="K2176" s="11" t="s">
        <v>4827</v>
      </c>
      <c r="L2176" s="11">
        <v>2</v>
      </c>
    </row>
    <row r="2177" spans="1:12">
      <c r="A2177" s="11" t="s">
        <v>3745</v>
      </c>
      <c r="D2177" s="11" t="s">
        <v>206</v>
      </c>
      <c r="E2177" s="19" t="s">
        <v>3995</v>
      </c>
      <c r="F2177" s="10">
        <v>42036</v>
      </c>
      <c r="G2177" s="10">
        <v>44228</v>
      </c>
      <c r="H2177" s="11">
        <v>7</v>
      </c>
      <c r="I2177" s="20" t="s">
        <v>205</v>
      </c>
      <c r="J2177" s="11" t="s">
        <v>207</v>
      </c>
      <c r="K2177" s="11" t="s">
        <v>4827</v>
      </c>
      <c r="L2177" s="11">
        <v>2</v>
      </c>
    </row>
    <row r="2178" spans="1:12">
      <c r="A2178" s="11" t="s">
        <v>3746</v>
      </c>
      <c r="D2178" s="11" t="s">
        <v>206</v>
      </c>
      <c r="E2178" s="19" t="s">
        <v>3996</v>
      </c>
      <c r="F2178" s="10">
        <v>42036</v>
      </c>
      <c r="G2178" s="10">
        <v>44228</v>
      </c>
      <c r="H2178" s="11">
        <v>7</v>
      </c>
      <c r="I2178" s="20" t="s">
        <v>205</v>
      </c>
      <c r="J2178" s="11" t="s">
        <v>207</v>
      </c>
      <c r="K2178" s="11" t="s">
        <v>4827</v>
      </c>
      <c r="L2178" s="11">
        <v>2</v>
      </c>
    </row>
    <row r="2179" spans="1:12">
      <c r="A2179" s="11" t="s">
        <v>3747</v>
      </c>
      <c r="D2179" s="11" t="s">
        <v>206</v>
      </c>
      <c r="E2179" s="19" t="s">
        <v>3997</v>
      </c>
      <c r="F2179" s="10">
        <v>42036</v>
      </c>
      <c r="G2179" s="10">
        <v>44228</v>
      </c>
      <c r="H2179" s="11">
        <v>7</v>
      </c>
      <c r="I2179" s="20" t="s">
        <v>205</v>
      </c>
      <c r="J2179" s="11" t="s">
        <v>207</v>
      </c>
      <c r="K2179" s="11" t="s">
        <v>4827</v>
      </c>
      <c r="L2179" s="11">
        <v>2</v>
      </c>
    </row>
    <row r="2180" spans="1:12">
      <c r="A2180" s="11" t="s">
        <v>3748</v>
      </c>
      <c r="D2180" s="11" t="s">
        <v>206</v>
      </c>
      <c r="E2180" s="19" t="s">
        <v>3998</v>
      </c>
      <c r="F2180" s="10">
        <v>42036</v>
      </c>
      <c r="G2180" s="10">
        <v>44228</v>
      </c>
      <c r="H2180" s="11">
        <v>7</v>
      </c>
      <c r="I2180" s="20" t="s">
        <v>205</v>
      </c>
      <c r="J2180" s="11" t="s">
        <v>207</v>
      </c>
      <c r="K2180" s="11" t="s">
        <v>4827</v>
      </c>
      <c r="L2180" s="11">
        <v>2</v>
      </c>
    </row>
    <row r="2181" spans="1:12">
      <c r="A2181" s="11" t="s">
        <v>3749</v>
      </c>
      <c r="D2181" s="11" t="s">
        <v>206</v>
      </c>
      <c r="E2181" s="19" t="s">
        <v>3999</v>
      </c>
      <c r="F2181" s="10">
        <v>42036</v>
      </c>
      <c r="G2181" s="10">
        <v>44228</v>
      </c>
      <c r="H2181" s="11">
        <v>7</v>
      </c>
      <c r="I2181" s="20" t="s">
        <v>205</v>
      </c>
      <c r="J2181" s="11" t="s">
        <v>207</v>
      </c>
      <c r="K2181" s="11" t="s">
        <v>4827</v>
      </c>
      <c r="L2181" s="11">
        <v>2</v>
      </c>
    </row>
    <row r="2182" spans="1:12">
      <c r="A2182" s="11" t="s">
        <v>3750</v>
      </c>
      <c r="D2182" s="11" t="s">
        <v>206</v>
      </c>
      <c r="E2182" s="19" t="s">
        <v>4000</v>
      </c>
      <c r="F2182" s="10">
        <v>42036</v>
      </c>
      <c r="G2182" s="10">
        <v>44228</v>
      </c>
      <c r="H2182" s="11">
        <v>7</v>
      </c>
      <c r="I2182" s="20" t="s">
        <v>205</v>
      </c>
      <c r="J2182" s="11" t="s">
        <v>207</v>
      </c>
      <c r="K2182" s="11" t="s">
        <v>4827</v>
      </c>
      <c r="L2182" s="11">
        <v>2</v>
      </c>
    </row>
    <row r="2183" spans="1:12">
      <c r="A2183" s="11" t="s">
        <v>3751</v>
      </c>
      <c r="D2183" s="11" t="s">
        <v>206</v>
      </c>
      <c r="E2183" s="19" t="s">
        <v>4001</v>
      </c>
      <c r="F2183" s="10">
        <v>42036</v>
      </c>
      <c r="G2183" s="10">
        <v>44228</v>
      </c>
      <c r="H2183" s="11">
        <v>7</v>
      </c>
      <c r="I2183" s="20" t="s">
        <v>205</v>
      </c>
      <c r="J2183" s="11" t="s">
        <v>207</v>
      </c>
      <c r="K2183" s="11" t="s">
        <v>4827</v>
      </c>
      <c r="L2183" s="11">
        <v>2</v>
      </c>
    </row>
    <row r="2184" spans="1:12">
      <c r="A2184" s="11" t="s">
        <v>3752</v>
      </c>
      <c r="D2184" s="11" t="s">
        <v>206</v>
      </c>
      <c r="E2184" s="19" t="s">
        <v>4002</v>
      </c>
      <c r="F2184" s="10">
        <v>42036</v>
      </c>
      <c r="G2184" s="10">
        <v>44228</v>
      </c>
      <c r="H2184" s="11">
        <v>7</v>
      </c>
      <c r="I2184" s="20" t="s">
        <v>205</v>
      </c>
      <c r="J2184" s="11" t="s">
        <v>207</v>
      </c>
      <c r="K2184" s="11" t="s">
        <v>4827</v>
      </c>
      <c r="L2184" s="11">
        <v>2</v>
      </c>
    </row>
    <row r="2185" spans="1:12">
      <c r="A2185" s="11" t="s">
        <v>3753</v>
      </c>
      <c r="D2185" s="11" t="s">
        <v>206</v>
      </c>
      <c r="E2185" s="19" t="s">
        <v>4003</v>
      </c>
      <c r="F2185" s="10">
        <v>42036</v>
      </c>
      <c r="G2185" s="10">
        <v>44228</v>
      </c>
      <c r="H2185" s="11">
        <v>7</v>
      </c>
      <c r="I2185" s="20" t="s">
        <v>205</v>
      </c>
      <c r="J2185" s="11" t="s">
        <v>207</v>
      </c>
      <c r="K2185" s="11" t="s">
        <v>4827</v>
      </c>
      <c r="L2185" s="11">
        <v>2</v>
      </c>
    </row>
    <row r="2186" spans="1:12">
      <c r="A2186" s="11" t="s">
        <v>3754</v>
      </c>
      <c r="D2186" s="11" t="s">
        <v>206</v>
      </c>
      <c r="E2186" s="19" t="s">
        <v>4004</v>
      </c>
      <c r="F2186" s="10">
        <v>42036</v>
      </c>
      <c r="G2186" s="10">
        <v>44228</v>
      </c>
      <c r="H2186" s="11">
        <v>7</v>
      </c>
      <c r="I2186" s="20" t="s">
        <v>205</v>
      </c>
      <c r="J2186" s="11" t="s">
        <v>207</v>
      </c>
      <c r="K2186" s="11" t="s">
        <v>4827</v>
      </c>
      <c r="L2186" s="11">
        <v>2</v>
      </c>
    </row>
    <row r="2187" spans="1:12">
      <c r="A2187" s="11" t="s">
        <v>3755</v>
      </c>
      <c r="D2187" s="11" t="s">
        <v>206</v>
      </c>
      <c r="E2187" s="19" t="s">
        <v>4005</v>
      </c>
      <c r="F2187" s="10">
        <v>42036</v>
      </c>
      <c r="G2187" s="10">
        <v>44228</v>
      </c>
      <c r="H2187" s="11">
        <v>7</v>
      </c>
      <c r="I2187" s="20" t="s">
        <v>205</v>
      </c>
      <c r="J2187" s="11" t="s">
        <v>207</v>
      </c>
      <c r="K2187" s="11" t="s">
        <v>4827</v>
      </c>
      <c r="L2187" s="11">
        <v>2</v>
      </c>
    </row>
    <row r="2188" spans="1:12">
      <c r="A2188" s="11" t="s">
        <v>3756</v>
      </c>
      <c r="D2188" s="11" t="s">
        <v>206</v>
      </c>
      <c r="E2188" s="19" t="s">
        <v>4006</v>
      </c>
      <c r="F2188" s="10">
        <v>42036</v>
      </c>
      <c r="G2188" s="10">
        <v>44228</v>
      </c>
      <c r="H2188" s="11">
        <v>7</v>
      </c>
      <c r="I2188" s="20" t="s">
        <v>205</v>
      </c>
      <c r="J2188" s="11" t="s">
        <v>207</v>
      </c>
      <c r="K2188" s="11" t="s">
        <v>4827</v>
      </c>
      <c r="L2188" s="11">
        <v>2</v>
      </c>
    </row>
    <row r="2189" spans="1:12">
      <c r="A2189" s="11" t="s">
        <v>3757</v>
      </c>
      <c r="D2189" s="11" t="s">
        <v>206</v>
      </c>
      <c r="E2189" s="19" t="s">
        <v>4007</v>
      </c>
      <c r="F2189" s="10">
        <v>42036</v>
      </c>
      <c r="G2189" s="10">
        <v>44228</v>
      </c>
      <c r="H2189" s="11">
        <v>7</v>
      </c>
      <c r="I2189" s="20" t="s">
        <v>205</v>
      </c>
      <c r="J2189" s="11" t="s">
        <v>207</v>
      </c>
      <c r="K2189" s="11" t="s">
        <v>4827</v>
      </c>
      <c r="L2189" s="11">
        <v>2</v>
      </c>
    </row>
    <row r="2190" spans="1:12">
      <c r="A2190" s="11" t="s">
        <v>3758</v>
      </c>
      <c r="D2190" s="11" t="s">
        <v>206</v>
      </c>
      <c r="E2190" s="19" t="s">
        <v>4008</v>
      </c>
      <c r="F2190" s="10">
        <v>42036</v>
      </c>
      <c r="G2190" s="10">
        <v>44228</v>
      </c>
      <c r="H2190" s="11">
        <v>7</v>
      </c>
      <c r="I2190" s="20" t="s">
        <v>205</v>
      </c>
      <c r="J2190" s="11" t="s">
        <v>207</v>
      </c>
      <c r="K2190" s="11" t="s">
        <v>4827</v>
      </c>
      <c r="L2190" s="11">
        <v>2</v>
      </c>
    </row>
    <row r="2191" spans="1:12">
      <c r="A2191" s="11" t="s">
        <v>3759</v>
      </c>
      <c r="D2191" s="11" t="s">
        <v>206</v>
      </c>
      <c r="E2191" s="19" t="s">
        <v>4009</v>
      </c>
      <c r="F2191" s="10">
        <v>42036</v>
      </c>
      <c r="G2191" s="10">
        <v>44228</v>
      </c>
      <c r="H2191" s="11">
        <v>7</v>
      </c>
      <c r="I2191" s="20" t="s">
        <v>205</v>
      </c>
      <c r="J2191" s="11" t="s">
        <v>207</v>
      </c>
      <c r="K2191" s="11" t="s">
        <v>4827</v>
      </c>
      <c r="L2191" s="11">
        <v>2</v>
      </c>
    </row>
    <row r="2192" spans="1:12">
      <c r="A2192" s="11" t="s">
        <v>3760</v>
      </c>
      <c r="D2192" s="11" t="s">
        <v>206</v>
      </c>
      <c r="E2192" s="19" t="s">
        <v>4010</v>
      </c>
      <c r="F2192" s="10">
        <v>42036</v>
      </c>
      <c r="G2192" s="10">
        <v>44228</v>
      </c>
      <c r="H2192" s="11">
        <v>7</v>
      </c>
      <c r="I2192" s="20" t="s">
        <v>205</v>
      </c>
      <c r="J2192" s="11" t="s">
        <v>207</v>
      </c>
      <c r="K2192" s="11" t="s">
        <v>4827</v>
      </c>
      <c r="L2192" s="11">
        <v>2</v>
      </c>
    </row>
    <row r="2193" spans="1:12">
      <c r="A2193" s="11" t="s">
        <v>3761</v>
      </c>
      <c r="D2193" s="11" t="s">
        <v>206</v>
      </c>
      <c r="E2193" s="19" t="s">
        <v>4011</v>
      </c>
      <c r="F2193" s="10">
        <v>42036</v>
      </c>
      <c r="G2193" s="10">
        <v>44228</v>
      </c>
      <c r="H2193" s="11">
        <v>7</v>
      </c>
      <c r="I2193" s="20" t="s">
        <v>205</v>
      </c>
      <c r="J2193" s="11" t="s">
        <v>207</v>
      </c>
      <c r="K2193" s="11" t="s">
        <v>4827</v>
      </c>
      <c r="L2193" s="11">
        <v>2</v>
      </c>
    </row>
    <row r="2194" spans="1:12">
      <c r="A2194" s="11" t="s">
        <v>3762</v>
      </c>
      <c r="D2194" s="11" t="s">
        <v>206</v>
      </c>
      <c r="E2194" s="19" t="s">
        <v>4012</v>
      </c>
      <c r="F2194" s="10">
        <v>42036</v>
      </c>
      <c r="G2194" s="10">
        <v>44228</v>
      </c>
      <c r="H2194" s="11">
        <v>7</v>
      </c>
      <c r="I2194" s="20" t="s">
        <v>205</v>
      </c>
      <c r="J2194" s="11" t="s">
        <v>207</v>
      </c>
      <c r="K2194" s="11" t="s">
        <v>4827</v>
      </c>
      <c r="L2194" s="11">
        <v>2</v>
      </c>
    </row>
    <row r="2195" spans="1:12">
      <c r="A2195" s="11" t="s">
        <v>3763</v>
      </c>
      <c r="D2195" s="11" t="s">
        <v>206</v>
      </c>
      <c r="E2195" s="19" t="s">
        <v>4013</v>
      </c>
      <c r="F2195" s="10">
        <v>42036</v>
      </c>
      <c r="G2195" s="10">
        <v>44228</v>
      </c>
      <c r="H2195" s="11">
        <v>7</v>
      </c>
      <c r="I2195" s="20" t="s">
        <v>205</v>
      </c>
      <c r="J2195" s="11" t="s">
        <v>207</v>
      </c>
      <c r="K2195" s="11" t="s">
        <v>4827</v>
      </c>
      <c r="L2195" s="11">
        <v>2</v>
      </c>
    </row>
    <row r="2196" spans="1:12">
      <c r="A2196" s="11" t="s">
        <v>3764</v>
      </c>
      <c r="D2196" s="11" t="s">
        <v>206</v>
      </c>
      <c r="E2196" s="19" t="s">
        <v>4014</v>
      </c>
      <c r="F2196" s="10">
        <v>42036</v>
      </c>
      <c r="G2196" s="10">
        <v>44228</v>
      </c>
      <c r="H2196" s="11">
        <v>7</v>
      </c>
      <c r="I2196" s="20" t="s">
        <v>205</v>
      </c>
      <c r="J2196" s="11" t="s">
        <v>207</v>
      </c>
      <c r="K2196" s="11" t="s">
        <v>4827</v>
      </c>
      <c r="L2196" s="11">
        <v>2</v>
      </c>
    </row>
    <row r="2197" spans="1:12">
      <c r="A2197" s="11" t="s">
        <v>3765</v>
      </c>
      <c r="D2197" s="11" t="s">
        <v>206</v>
      </c>
      <c r="E2197" s="19" t="s">
        <v>4015</v>
      </c>
      <c r="F2197" s="10">
        <v>42036</v>
      </c>
      <c r="G2197" s="10">
        <v>44228</v>
      </c>
      <c r="H2197" s="11">
        <v>7</v>
      </c>
      <c r="I2197" s="20" t="s">
        <v>205</v>
      </c>
      <c r="J2197" s="11" t="s">
        <v>207</v>
      </c>
      <c r="K2197" s="11" t="s">
        <v>4827</v>
      </c>
      <c r="L2197" s="11">
        <v>2</v>
      </c>
    </row>
    <row r="2198" spans="1:12">
      <c r="A2198" s="11" t="s">
        <v>3766</v>
      </c>
      <c r="D2198" s="11" t="s">
        <v>206</v>
      </c>
      <c r="E2198" s="19" t="s">
        <v>4016</v>
      </c>
      <c r="F2198" s="10">
        <v>42036</v>
      </c>
      <c r="G2198" s="10">
        <v>44228</v>
      </c>
      <c r="H2198" s="11">
        <v>7</v>
      </c>
      <c r="I2198" s="20" t="s">
        <v>205</v>
      </c>
      <c r="J2198" s="11" t="s">
        <v>207</v>
      </c>
      <c r="K2198" s="11" t="s">
        <v>4827</v>
      </c>
      <c r="L2198" s="11">
        <v>2</v>
      </c>
    </row>
    <row r="2199" spans="1:12">
      <c r="A2199" s="11" t="s">
        <v>3767</v>
      </c>
      <c r="D2199" s="11" t="s">
        <v>206</v>
      </c>
      <c r="E2199" s="19" t="s">
        <v>4017</v>
      </c>
      <c r="F2199" s="10">
        <v>42036</v>
      </c>
      <c r="G2199" s="10">
        <v>44228</v>
      </c>
      <c r="H2199" s="11">
        <v>7</v>
      </c>
      <c r="I2199" s="20" t="s">
        <v>205</v>
      </c>
      <c r="J2199" s="11" t="s">
        <v>207</v>
      </c>
      <c r="K2199" s="11" t="s">
        <v>4827</v>
      </c>
      <c r="L2199" s="11">
        <v>2</v>
      </c>
    </row>
    <row r="2200" spans="1:12">
      <c r="A2200" s="11" t="s">
        <v>3768</v>
      </c>
      <c r="D2200" s="11" t="s">
        <v>206</v>
      </c>
      <c r="E2200" s="19" t="s">
        <v>4018</v>
      </c>
      <c r="F2200" s="10">
        <v>42036</v>
      </c>
      <c r="G2200" s="10">
        <v>44228</v>
      </c>
      <c r="H2200" s="11">
        <v>7</v>
      </c>
      <c r="I2200" s="20" t="s">
        <v>205</v>
      </c>
      <c r="J2200" s="11" t="s">
        <v>207</v>
      </c>
      <c r="K2200" s="11" t="s">
        <v>4827</v>
      </c>
      <c r="L2200" s="11">
        <v>2</v>
      </c>
    </row>
    <row r="2201" spans="1:12">
      <c r="A2201" s="11" t="s">
        <v>3769</v>
      </c>
      <c r="D2201" s="11" t="s">
        <v>206</v>
      </c>
      <c r="E2201" s="19" t="s">
        <v>4019</v>
      </c>
      <c r="F2201" s="10">
        <v>42036</v>
      </c>
      <c r="G2201" s="10">
        <v>44228</v>
      </c>
      <c r="H2201" s="11">
        <v>7</v>
      </c>
      <c r="I2201" s="20" t="s">
        <v>205</v>
      </c>
      <c r="J2201" s="11" t="s">
        <v>207</v>
      </c>
      <c r="K2201" s="11" t="s">
        <v>4827</v>
      </c>
      <c r="L2201" s="11">
        <v>2</v>
      </c>
    </row>
    <row r="2202" spans="1:12">
      <c r="A2202" s="11" t="s">
        <v>3770</v>
      </c>
      <c r="D2202" s="11" t="s">
        <v>206</v>
      </c>
      <c r="E2202" s="19" t="s">
        <v>4020</v>
      </c>
      <c r="F2202" s="10">
        <v>42036</v>
      </c>
      <c r="G2202" s="10">
        <v>44228</v>
      </c>
      <c r="H2202" s="11">
        <v>7</v>
      </c>
      <c r="I2202" s="20" t="s">
        <v>205</v>
      </c>
      <c r="J2202" s="11" t="s">
        <v>207</v>
      </c>
      <c r="K2202" s="11" t="s">
        <v>4827</v>
      </c>
      <c r="L2202" s="11">
        <v>2</v>
      </c>
    </row>
    <row r="2203" spans="1:12">
      <c r="A2203" s="11" t="s">
        <v>3771</v>
      </c>
      <c r="D2203" s="11" t="s">
        <v>206</v>
      </c>
      <c r="E2203" s="19" t="s">
        <v>4021</v>
      </c>
      <c r="F2203" s="10">
        <v>42036</v>
      </c>
      <c r="G2203" s="10">
        <v>44228</v>
      </c>
      <c r="H2203" s="11">
        <v>7</v>
      </c>
      <c r="I2203" s="20" t="s">
        <v>205</v>
      </c>
      <c r="J2203" s="11" t="s">
        <v>207</v>
      </c>
      <c r="K2203" s="11" t="s">
        <v>4827</v>
      </c>
      <c r="L2203" s="11">
        <v>2</v>
      </c>
    </row>
    <row r="2204" spans="1:12">
      <c r="A2204" s="11" t="s">
        <v>3772</v>
      </c>
      <c r="D2204" s="11" t="s">
        <v>206</v>
      </c>
      <c r="E2204" s="19" t="s">
        <v>4022</v>
      </c>
      <c r="F2204" s="10">
        <v>42036</v>
      </c>
      <c r="G2204" s="10">
        <v>44228</v>
      </c>
      <c r="H2204" s="11">
        <v>7</v>
      </c>
      <c r="I2204" s="20" t="s">
        <v>205</v>
      </c>
      <c r="J2204" s="11" t="s">
        <v>207</v>
      </c>
      <c r="K2204" s="11" t="s">
        <v>4827</v>
      </c>
      <c r="L2204" s="11">
        <v>2</v>
      </c>
    </row>
    <row r="2205" spans="1:12">
      <c r="A2205" s="11" t="s">
        <v>3773</v>
      </c>
      <c r="D2205" s="11" t="s">
        <v>206</v>
      </c>
      <c r="E2205" s="19" t="s">
        <v>4023</v>
      </c>
      <c r="F2205" s="10">
        <v>42036</v>
      </c>
      <c r="G2205" s="10">
        <v>44228</v>
      </c>
      <c r="H2205" s="11">
        <v>7</v>
      </c>
      <c r="I2205" s="20" t="s">
        <v>205</v>
      </c>
      <c r="J2205" s="11" t="s">
        <v>207</v>
      </c>
      <c r="K2205" s="11" t="s">
        <v>4827</v>
      </c>
      <c r="L2205" s="11">
        <v>2</v>
      </c>
    </row>
    <row r="2206" spans="1:12">
      <c r="A2206" s="11" t="s">
        <v>3774</v>
      </c>
      <c r="D2206" s="11" t="s">
        <v>206</v>
      </c>
      <c r="E2206" s="19" t="s">
        <v>4024</v>
      </c>
      <c r="F2206" s="10">
        <v>42036</v>
      </c>
      <c r="G2206" s="10">
        <v>44228</v>
      </c>
      <c r="H2206" s="11">
        <v>7</v>
      </c>
      <c r="I2206" s="20" t="s">
        <v>205</v>
      </c>
      <c r="J2206" s="11" t="s">
        <v>207</v>
      </c>
      <c r="K2206" s="11" t="s">
        <v>4827</v>
      </c>
      <c r="L2206" s="11">
        <v>2</v>
      </c>
    </row>
    <row r="2207" spans="1:12">
      <c r="A2207" s="11" t="s">
        <v>3775</v>
      </c>
      <c r="D2207" s="11" t="s">
        <v>206</v>
      </c>
      <c r="E2207" s="19" t="s">
        <v>4025</v>
      </c>
      <c r="F2207" s="10">
        <v>42036</v>
      </c>
      <c r="G2207" s="10">
        <v>44228</v>
      </c>
      <c r="H2207" s="11">
        <v>7</v>
      </c>
      <c r="I2207" s="20" t="s">
        <v>205</v>
      </c>
      <c r="J2207" s="11" t="s">
        <v>207</v>
      </c>
      <c r="K2207" s="11" t="s">
        <v>4827</v>
      </c>
      <c r="L2207" s="11">
        <v>2</v>
      </c>
    </row>
    <row r="2208" spans="1:12">
      <c r="A2208" s="11" t="s">
        <v>3776</v>
      </c>
      <c r="D2208" s="11" t="s">
        <v>206</v>
      </c>
      <c r="E2208" s="19" t="s">
        <v>4026</v>
      </c>
      <c r="F2208" s="10">
        <v>42036</v>
      </c>
      <c r="G2208" s="10">
        <v>44228</v>
      </c>
      <c r="H2208" s="11">
        <v>7</v>
      </c>
      <c r="I2208" s="20" t="s">
        <v>205</v>
      </c>
      <c r="J2208" s="11" t="s">
        <v>207</v>
      </c>
      <c r="K2208" s="11" t="s">
        <v>4827</v>
      </c>
      <c r="L2208" s="11">
        <v>2</v>
      </c>
    </row>
    <row r="2209" spans="1:12">
      <c r="A2209" s="11" t="s">
        <v>3777</v>
      </c>
      <c r="D2209" s="11" t="s">
        <v>206</v>
      </c>
      <c r="E2209" s="19" t="s">
        <v>4027</v>
      </c>
      <c r="F2209" s="10">
        <v>42036</v>
      </c>
      <c r="G2209" s="10">
        <v>44228</v>
      </c>
      <c r="H2209" s="11">
        <v>7</v>
      </c>
      <c r="I2209" s="20" t="s">
        <v>205</v>
      </c>
      <c r="J2209" s="11" t="s">
        <v>207</v>
      </c>
      <c r="K2209" s="11" t="s">
        <v>4827</v>
      </c>
      <c r="L2209" s="11">
        <v>2</v>
      </c>
    </row>
    <row r="2210" spans="1:12">
      <c r="A2210" s="11" t="s">
        <v>3778</v>
      </c>
      <c r="D2210" s="11" t="s">
        <v>206</v>
      </c>
      <c r="E2210" s="19" t="s">
        <v>4028</v>
      </c>
      <c r="F2210" s="10">
        <v>42036</v>
      </c>
      <c r="G2210" s="10">
        <v>44228</v>
      </c>
      <c r="H2210" s="11">
        <v>7</v>
      </c>
      <c r="I2210" s="20" t="s">
        <v>205</v>
      </c>
      <c r="J2210" s="11" t="s">
        <v>207</v>
      </c>
      <c r="K2210" s="11" t="s">
        <v>4827</v>
      </c>
      <c r="L2210" s="11">
        <v>2</v>
      </c>
    </row>
    <row r="2211" spans="1:12">
      <c r="A2211" s="11" t="s">
        <v>3779</v>
      </c>
      <c r="D2211" s="11" t="s">
        <v>206</v>
      </c>
      <c r="E2211" s="19" t="s">
        <v>4029</v>
      </c>
      <c r="F2211" s="10">
        <v>42036</v>
      </c>
      <c r="G2211" s="10">
        <v>44228</v>
      </c>
      <c r="H2211" s="11">
        <v>7</v>
      </c>
      <c r="I2211" s="20" t="s">
        <v>205</v>
      </c>
      <c r="J2211" s="11" t="s">
        <v>207</v>
      </c>
      <c r="K2211" s="11" t="s">
        <v>4827</v>
      </c>
      <c r="L2211" s="11">
        <v>2</v>
      </c>
    </row>
    <row r="2212" spans="1:12">
      <c r="A2212" s="11" t="s">
        <v>3780</v>
      </c>
      <c r="D2212" s="11" t="s">
        <v>206</v>
      </c>
      <c r="E2212" s="19" t="s">
        <v>4030</v>
      </c>
      <c r="F2212" s="10">
        <v>42036</v>
      </c>
      <c r="G2212" s="10">
        <v>44228</v>
      </c>
      <c r="H2212" s="11">
        <v>7</v>
      </c>
      <c r="I2212" s="20" t="s">
        <v>205</v>
      </c>
      <c r="J2212" s="11" t="s">
        <v>207</v>
      </c>
      <c r="K2212" s="11" t="s">
        <v>4827</v>
      </c>
      <c r="L2212" s="11">
        <v>2</v>
      </c>
    </row>
    <row r="2213" spans="1:12">
      <c r="A2213" s="11" t="s">
        <v>3781</v>
      </c>
      <c r="D2213" s="11" t="s">
        <v>206</v>
      </c>
      <c r="E2213" s="19" t="s">
        <v>4031</v>
      </c>
      <c r="F2213" s="10">
        <v>42036</v>
      </c>
      <c r="G2213" s="10">
        <v>44228</v>
      </c>
      <c r="H2213" s="11">
        <v>7</v>
      </c>
      <c r="I2213" s="20" t="s">
        <v>205</v>
      </c>
      <c r="J2213" s="11" t="s">
        <v>207</v>
      </c>
      <c r="K2213" s="11" t="s">
        <v>4827</v>
      </c>
      <c r="L2213" s="11">
        <v>2</v>
      </c>
    </row>
    <row r="2214" spans="1:12">
      <c r="A2214" s="11" t="s">
        <v>3782</v>
      </c>
      <c r="D2214" s="11" t="s">
        <v>206</v>
      </c>
      <c r="E2214" s="19" t="s">
        <v>4032</v>
      </c>
      <c r="F2214" s="10">
        <v>42036</v>
      </c>
      <c r="G2214" s="10">
        <v>44228</v>
      </c>
      <c r="H2214" s="11">
        <v>7</v>
      </c>
      <c r="I2214" s="20" t="s">
        <v>205</v>
      </c>
      <c r="J2214" s="11" t="s">
        <v>207</v>
      </c>
      <c r="K2214" s="11" t="s">
        <v>4827</v>
      </c>
      <c r="L2214" s="11">
        <v>2</v>
      </c>
    </row>
    <row r="2215" spans="1:12">
      <c r="A2215" s="11" t="s">
        <v>3783</v>
      </c>
      <c r="D2215" s="11" t="s">
        <v>206</v>
      </c>
      <c r="E2215" s="19" t="s">
        <v>4033</v>
      </c>
      <c r="F2215" s="10">
        <v>42036</v>
      </c>
      <c r="G2215" s="10">
        <v>44228</v>
      </c>
      <c r="H2215" s="11">
        <v>7</v>
      </c>
      <c r="I2215" s="20" t="s">
        <v>205</v>
      </c>
      <c r="J2215" s="11" t="s">
        <v>207</v>
      </c>
      <c r="K2215" s="11" t="s">
        <v>4827</v>
      </c>
      <c r="L2215" s="11">
        <v>2</v>
      </c>
    </row>
    <row r="2216" spans="1:12">
      <c r="A2216" s="11" t="s">
        <v>3784</v>
      </c>
      <c r="D2216" s="11" t="s">
        <v>206</v>
      </c>
      <c r="E2216" s="19" t="s">
        <v>4034</v>
      </c>
      <c r="F2216" s="10">
        <v>42036</v>
      </c>
      <c r="G2216" s="10">
        <v>44228</v>
      </c>
      <c r="H2216" s="11">
        <v>7</v>
      </c>
      <c r="I2216" s="20" t="s">
        <v>205</v>
      </c>
      <c r="J2216" s="11" t="s">
        <v>207</v>
      </c>
      <c r="K2216" s="11" t="s">
        <v>4827</v>
      </c>
      <c r="L2216" s="11">
        <v>2</v>
      </c>
    </row>
    <row r="2217" spans="1:12">
      <c r="A2217" s="11" t="s">
        <v>3785</v>
      </c>
      <c r="D2217" s="11" t="s">
        <v>206</v>
      </c>
      <c r="E2217" s="19" t="s">
        <v>4035</v>
      </c>
      <c r="F2217" s="10">
        <v>42036</v>
      </c>
      <c r="G2217" s="10">
        <v>44228</v>
      </c>
      <c r="H2217" s="11">
        <v>7</v>
      </c>
      <c r="I2217" s="20" t="s">
        <v>205</v>
      </c>
      <c r="J2217" s="11" t="s">
        <v>207</v>
      </c>
      <c r="K2217" s="11" t="s">
        <v>4827</v>
      </c>
      <c r="L2217" s="11">
        <v>2</v>
      </c>
    </row>
    <row r="2218" spans="1:12">
      <c r="A2218" s="11" t="s">
        <v>3786</v>
      </c>
      <c r="D2218" s="11" t="s">
        <v>206</v>
      </c>
      <c r="E2218" s="19" t="s">
        <v>4036</v>
      </c>
      <c r="F2218" s="10">
        <v>42036</v>
      </c>
      <c r="G2218" s="10">
        <v>44228</v>
      </c>
      <c r="H2218" s="11">
        <v>7</v>
      </c>
      <c r="I2218" s="20" t="s">
        <v>205</v>
      </c>
      <c r="J2218" s="11" t="s">
        <v>207</v>
      </c>
      <c r="K2218" s="11" t="s">
        <v>4827</v>
      </c>
      <c r="L2218" s="11">
        <v>2</v>
      </c>
    </row>
    <row r="2219" spans="1:12">
      <c r="A2219" s="11" t="s">
        <v>3787</v>
      </c>
      <c r="D2219" s="11" t="s">
        <v>206</v>
      </c>
      <c r="E2219" s="19" t="s">
        <v>4037</v>
      </c>
      <c r="F2219" s="10">
        <v>42036</v>
      </c>
      <c r="G2219" s="10">
        <v>44228</v>
      </c>
      <c r="H2219" s="11">
        <v>7</v>
      </c>
      <c r="I2219" s="20" t="s">
        <v>205</v>
      </c>
      <c r="J2219" s="11" t="s">
        <v>207</v>
      </c>
      <c r="K2219" s="11" t="s">
        <v>4827</v>
      </c>
      <c r="L2219" s="11">
        <v>2</v>
      </c>
    </row>
    <row r="2220" spans="1:12">
      <c r="A2220" s="11" t="s">
        <v>3788</v>
      </c>
      <c r="D2220" s="11" t="s">
        <v>206</v>
      </c>
      <c r="E2220" s="19" t="s">
        <v>4038</v>
      </c>
      <c r="F2220" s="10">
        <v>42036</v>
      </c>
      <c r="G2220" s="10">
        <v>44228</v>
      </c>
      <c r="H2220" s="11">
        <v>7</v>
      </c>
      <c r="I2220" s="20" t="s">
        <v>205</v>
      </c>
      <c r="J2220" s="11" t="s">
        <v>207</v>
      </c>
      <c r="K2220" s="11" t="s">
        <v>4827</v>
      </c>
      <c r="L2220" s="11">
        <v>2</v>
      </c>
    </row>
    <row r="2221" spans="1:12">
      <c r="A2221" s="11" t="s">
        <v>3789</v>
      </c>
      <c r="D2221" s="11" t="s">
        <v>206</v>
      </c>
      <c r="E2221" s="19" t="s">
        <v>4039</v>
      </c>
      <c r="F2221" s="10">
        <v>42036</v>
      </c>
      <c r="G2221" s="10">
        <v>44228</v>
      </c>
      <c r="H2221" s="11">
        <v>7</v>
      </c>
      <c r="I2221" s="20" t="s">
        <v>205</v>
      </c>
      <c r="J2221" s="11" t="s">
        <v>207</v>
      </c>
      <c r="K2221" s="11" t="s">
        <v>4827</v>
      </c>
      <c r="L2221" s="11">
        <v>2</v>
      </c>
    </row>
    <row r="2222" spans="1:12">
      <c r="A2222" s="11" t="s">
        <v>3790</v>
      </c>
      <c r="D2222" s="11" t="s">
        <v>206</v>
      </c>
      <c r="E2222" s="19" t="s">
        <v>4040</v>
      </c>
      <c r="F2222" s="10">
        <v>42036</v>
      </c>
      <c r="G2222" s="10">
        <v>44228</v>
      </c>
      <c r="H2222" s="11">
        <v>7</v>
      </c>
      <c r="I2222" s="20" t="s">
        <v>205</v>
      </c>
      <c r="J2222" s="11" t="s">
        <v>207</v>
      </c>
      <c r="K2222" s="11" t="s">
        <v>4827</v>
      </c>
      <c r="L2222" s="11">
        <v>2</v>
      </c>
    </row>
    <row r="2223" spans="1:12">
      <c r="A2223" s="11" t="s">
        <v>3791</v>
      </c>
      <c r="D2223" s="11" t="s">
        <v>206</v>
      </c>
      <c r="E2223" s="19" t="s">
        <v>4041</v>
      </c>
      <c r="F2223" s="10">
        <v>42036</v>
      </c>
      <c r="G2223" s="10">
        <v>44228</v>
      </c>
      <c r="H2223" s="11">
        <v>7</v>
      </c>
      <c r="I2223" s="20" t="s">
        <v>205</v>
      </c>
      <c r="J2223" s="11" t="s">
        <v>207</v>
      </c>
      <c r="K2223" s="11" t="s">
        <v>4827</v>
      </c>
      <c r="L2223" s="11">
        <v>2</v>
      </c>
    </row>
    <row r="2224" spans="1:12">
      <c r="A2224" s="11" t="s">
        <v>3792</v>
      </c>
      <c r="D2224" s="11" t="s">
        <v>206</v>
      </c>
      <c r="E2224" s="19" t="s">
        <v>4042</v>
      </c>
      <c r="F2224" s="10">
        <v>42036</v>
      </c>
      <c r="G2224" s="10">
        <v>44228</v>
      </c>
      <c r="H2224" s="11">
        <v>7</v>
      </c>
      <c r="I2224" s="20" t="s">
        <v>205</v>
      </c>
      <c r="J2224" s="11" t="s">
        <v>207</v>
      </c>
      <c r="K2224" s="11" t="s">
        <v>4827</v>
      </c>
      <c r="L2224" s="11">
        <v>2</v>
      </c>
    </row>
    <row r="2225" spans="1:12">
      <c r="A2225" s="11" t="s">
        <v>3793</v>
      </c>
      <c r="D2225" s="11" t="s">
        <v>206</v>
      </c>
      <c r="E2225" s="19" t="s">
        <v>4043</v>
      </c>
      <c r="F2225" s="10">
        <v>42036</v>
      </c>
      <c r="G2225" s="10">
        <v>44228</v>
      </c>
      <c r="H2225" s="11">
        <v>7</v>
      </c>
      <c r="I2225" s="20" t="s">
        <v>205</v>
      </c>
      <c r="J2225" s="11" t="s">
        <v>207</v>
      </c>
      <c r="K2225" s="11" t="s">
        <v>4827</v>
      </c>
      <c r="L2225" s="11">
        <v>2</v>
      </c>
    </row>
    <row r="2226" spans="1:12">
      <c r="A2226" s="11" t="s">
        <v>3794</v>
      </c>
      <c r="D2226" s="11" t="s">
        <v>206</v>
      </c>
      <c r="E2226" s="19" t="s">
        <v>4044</v>
      </c>
      <c r="F2226" s="10">
        <v>42036</v>
      </c>
      <c r="G2226" s="10">
        <v>44228</v>
      </c>
      <c r="H2226" s="11">
        <v>7</v>
      </c>
      <c r="I2226" s="20" t="s">
        <v>205</v>
      </c>
      <c r="J2226" s="11" t="s">
        <v>207</v>
      </c>
      <c r="K2226" s="11" t="s">
        <v>4827</v>
      </c>
      <c r="L2226" s="11">
        <v>2</v>
      </c>
    </row>
    <row r="2227" spans="1:12">
      <c r="A2227" s="11" t="s">
        <v>3795</v>
      </c>
      <c r="D2227" s="11" t="s">
        <v>206</v>
      </c>
      <c r="E2227" s="19" t="s">
        <v>4045</v>
      </c>
      <c r="F2227" s="10">
        <v>42036</v>
      </c>
      <c r="G2227" s="10">
        <v>44228</v>
      </c>
      <c r="H2227" s="11">
        <v>7</v>
      </c>
      <c r="I2227" s="20" t="s">
        <v>205</v>
      </c>
      <c r="J2227" s="11" t="s">
        <v>207</v>
      </c>
      <c r="K2227" s="11" t="s">
        <v>4827</v>
      </c>
      <c r="L2227" s="11">
        <v>2</v>
      </c>
    </row>
    <row r="2228" spans="1:12">
      <c r="A2228" s="11" t="s">
        <v>3796</v>
      </c>
      <c r="D2228" s="11" t="s">
        <v>206</v>
      </c>
      <c r="E2228" s="19" t="s">
        <v>4046</v>
      </c>
      <c r="F2228" s="10">
        <v>42036</v>
      </c>
      <c r="G2228" s="10">
        <v>44228</v>
      </c>
      <c r="H2228" s="11">
        <v>7</v>
      </c>
      <c r="I2228" s="20" t="s">
        <v>205</v>
      </c>
      <c r="J2228" s="11" t="s">
        <v>207</v>
      </c>
      <c r="K2228" s="11" t="s">
        <v>4827</v>
      </c>
      <c r="L2228" s="11">
        <v>2</v>
      </c>
    </row>
    <row r="2229" spans="1:12">
      <c r="A2229" s="11" t="s">
        <v>3797</v>
      </c>
      <c r="D2229" s="11" t="s">
        <v>206</v>
      </c>
      <c r="E2229" s="19" t="s">
        <v>4047</v>
      </c>
      <c r="F2229" s="10">
        <v>42036</v>
      </c>
      <c r="G2229" s="10">
        <v>44228</v>
      </c>
      <c r="H2229" s="11">
        <v>7</v>
      </c>
      <c r="I2229" s="20" t="s">
        <v>205</v>
      </c>
      <c r="J2229" s="11" t="s">
        <v>207</v>
      </c>
      <c r="K2229" s="11" t="s">
        <v>4827</v>
      </c>
      <c r="L2229" s="11">
        <v>2</v>
      </c>
    </row>
    <row r="2230" spans="1:12">
      <c r="A2230" s="11" t="s">
        <v>3798</v>
      </c>
      <c r="D2230" s="11" t="s">
        <v>206</v>
      </c>
      <c r="E2230" s="19" t="s">
        <v>4048</v>
      </c>
      <c r="F2230" s="10">
        <v>42036</v>
      </c>
      <c r="G2230" s="10">
        <v>44228</v>
      </c>
      <c r="H2230" s="11">
        <v>7</v>
      </c>
      <c r="I2230" s="20" t="s">
        <v>205</v>
      </c>
      <c r="J2230" s="11" t="s">
        <v>207</v>
      </c>
      <c r="K2230" s="11" t="s">
        <v>4827</v>
      </c>
      <c r="L2230" s="11">
        <v>2</v>
      </c>
    </row>
    <row r="2231" spans="1:12">
      <c r="A2231" s="11" t="s">
        <v>3799</v>
      </c>
      <c r="D2231" s="11" t="s">
        <v>206</v>
      </c>
      <c r="E2231" s="19" t="s">
        <v>4049</v>
      </c>
      <c r="F2231" s="10">
        <v>42036</v>
      </c>
      <c r="G2231" s="10">
        <v>44228</v>
      </c>
      <c r="H2231" s="11">
        <v>7</v>
      </c>
      <c r="I2231" s="20" t="s">
        <v>205</v>
      </c>
      <c r="J2231" s="11" t="s">
        <v>207</v>
      </c>
      <c r="K2231" s="11" t="s">
        <v>4827</v>
      </c>
      <c r="L2231" s="11">
        <v>2</v>
      </c>
    </row>
    <row r="2232" spans="1:12">
      <c r="A2232" s="11" t="s">
        <v>3800</v>
      </c>
      <c r="D2232" s="11" t="s">
        <v>206</v>
      </c>
      <c r="E2232" s="19" t="s">
        <v>4050</v>
      </c>
      <c r="F2232" s="10">
        <v>42036</v>
      </c>
      <c r="G2232" s="10">
        <v>44228</v>
      </c>
      <c r="H2232" s="11">
        <v>7</v>
      </c>
      <c r="I2232" s="20" t="s">
        <v>205</v>
      </c>
      <c r="J2232" s="11" t="s">
        <v>207</v>
      </c>
      <c r="K2232" s="11" t="s">
        <v>4827</v>
      </c>
      <c r="L2232" s="11">
        <v>2</v>
      </c>
    </row>
    <row r="2233" spans="1:12">
      <c r="A2233" s="11" t="s">
        <v>3801</v>
      </c>
      <c r="D2233" s="11" t="s">
        <v>206</v>
      </c>
      <c r="E2233" s="19" t="s">
        <v>4051</v>
      </c>
      <c r="F2233" s="10">
        <v>42036</v>
      </c>
      <c r="G2233" s="10">
        <v>44228</v>
      </c>
      <c r="H2233" s="11">
        <v>7</v>
      </c>
      <c r="I2233" s="20" t="s">
        <v>205</v>
      </c>
      <c r="J2233" s="11" t="s">
        <v>207</v>
      </c>
      <c r="K2233" s="11" t="s">
        <v>4827</v>
      </c>
      <c r="L2233" s="11">
        <v>2</v>
      </c>
    </row>
    <row r="2234" spans="1:12">
      <c r="A2234" s="11" t="s">
        <v>3802</v>
      </c>
      <c r="D2234" s="11" t="s">
        <v>206</v>
      </c>
      <c r="E2234" s="19" t="s">
        <v>4052</v>
      </c>
      <c r="F2234" s="10">
        <v>42036</v>
      </c>
      <c r="G2234" s="10">
        <v>44228</v>
      </c>
      <c r="H2234" s="11">
        <v>7</v>
      </c>
      <c r="I2234" s="20" t="s">
        <v>205</v>
      </c>
      <c r="J2234" s="11" t="s">
        <v>207</v>
      </c>
      <c r="K2234" s="11" t="s">
        <v>4827</v>
      </c>
      <c r="L2234" s="11">
        <v>2</v>
      </c>
    </row>
    <row r="2235" spans="1:12">
      <c r="A2235" s="11" t="s">
        <v>3803</v>
      </c>
      <c r="D2235" s="11" t="s">
        <v>206</v>
      </c>
      <c r="E2235" s="19" t="s">
        <v>4053</v>
      </c>
      <c r="F2235" s="10">
        <v>42036</v>
      </c>
      <c r="G2235" s="10">
        <v>44228</v>
      </c>
      <c r="H2235" s="11">
        <v>7</v>
      </c>
      <c r="I2235" s="20" t="s">
        <v>205</v>
      </c>
      <c r="J2235" s="11" t="s">
        <v>207</v>
      </c>
      <c r="K2235" s="11" t="s">
        <v>4827</v>
      </c>
      <c r="L2235" s="11">
        <v>2</v>
      </c>
    </row>
    <row r="2236" spans="1:12">
      <c r="A2236" s="11" t="s">
        <v>3804</v>
      </c>
      <c r="D2236" s="11" t="s">
        <v>206</v>
      </c>
      <c r="E2236" s="19" t="s">
        <v>4054</v>
      </c>
      <c r="F2236" s="10">
        <v>42036</v>
      </c>
      <c r="G2236" s="10">
        <v>44228</v>
      </c>
      <c r="H2236" s="11">
        <v>7</v>
      </c>
      <c r="I2236" s="20" t="s">
        <v>205</v>
      </c>
      <c r="J2236" s="11" t="s">
        <v>207</v>
      </c>
      <c r="K2236" s="11" t="s">
        <v>4827</v>
      </c>
      <c r="L2236" s="11">
        <v>2</v>
      </c>
    </row>
    <row r="2237" spans="1:12">
      <c r="A2237" s="11" t="s">
        <v>3805</v>
      </c>
      <c r="D2237" s="11" t="s">
        <v>206</v>
      </c>
      <c r="E2237" s="19" t="s">
        <v>4055</v>
      </c>
      <c r="F2237" s="10">
        <v>42036</v>
      </c>
      <c r="G2237" s="10">
        <v>44228</v>
      </c>
      <c r="H2237" s="11">
        <v>7</v>
      </c>
      <c r="I2237" s="20" t="s">
        <v>205</v>
      </c>
      <c r="J2237" s="11" t="s">
        <v>207</v>
      </c>
      <c r="K2237" s="11" t="s">
        <v>4827</v>
      </c>
      <c r="L2237" s="11">
        <v>2</v>
      </c>
    </row>
    <row r="2238" spans="1:12">
      <c r="A2238" s="11" t="s">
        <v>3806</v>
      </c>
      <c r="D2238" s="11" t="s">
        <v>206</v>
      </c>
      <c r="E2238" s="19" t="s">
        <v>4056</v>
      </c>
      <c r="F2238" s="10">
        <v>42036</v>
      </c>
      <c r="G2238" s="10">
        <v>44228</v>
      </c>
      <c r="H2238" s="11">
        <v>7</v>
      </c>
      <c r="I2238" s="20" t="s">
        <v>205</v>
      </c>
      <c r="J2238" s="11" t="s">
        <v>207</v>
      </c>
      <c r="K2238" s="11" t="s">
        <v>4827</v>
      </c>
      <c r="L2238" s="11">
        <v>2</v>
      </c>
    </row>
    <row r="2239" spans="1:12">
      <c r="A2239" s="11" t="s">
        <v>3807</v>
      </c>
      <c r="D2239" s="11" t="s">
        <v>206</v>
      </c>
      <c r="E2239" s="19" t="s">
        <v>4057</v>
      </c>
      <c r="F2239" s="10">
        <v>42036</v>
      </c>
      <c r="G2239" s="10">
        <v>44228</v>
      </c>
      <c r="H2239" s="11">
        <v>7</v>
      </c>
      <c r="I2239" s="20" t="s">
        <v>205</v>
      </c>
      <c r="J2239" s="11" t="s">
        <v>207</v>
      </c>
      <c r="K2239" s="11" t="s">
        <v>4827</v>
      </c>
      <c r="L2239" s="11">
        <v>2</v>
      </c>
    </row>
    <row r="2240" spans="1:12">
      <c r="A2240" s="11" t="s">
        <v>3808</v>
      </c>
      <c r="D2240" s="11" t="s">
        <v>206</v>
      </c>
      <c r="E2240" s="19" t="s">
        <v>4058</v>
      </c>
      <c r="F2240" s="10">
        <v>42036</v>
      </c>
      <c r="G2240" s="10">
        <v>44228</v>
      </c>
      <c r="H2240" s="11">
        <v>7</v>
      </c>
      <c r="I2240" s="20" t="s">
        <v>205</v>
      </c>
      <c r="J2240" s="11" t="s">
        <v>207</v>
      </c>
      <c r="K2240" s="11" t="s">
        <v>4827</v>
      </c>
      <c r="L2240" s="11">
        <v>2</v>
      </c>
    </row>
    <row r="2241" spans="1:12">
      <c r="A2241" s="11" t="s">
        <v>3809</v>
      </c>
      <c r="D2241" s="11" t="s">
        <v>206</v>
      </c>
      <c r="E2241" s="19" t="s">
        <v>4059</v>
      </c>
      <c r="F2241" s="10">
        <v>42036</v>
      </c>
      <c r="G2241" s="10">
        <v>44228</v>
      </c>
      <c r="H2241" s="11">
        <v>7</v>
      </c>
      <c r="I2241" s="20" t="s">
        <v>205</v>
      </c>
      <c r="J2241" s="11" t="s">
        <v>207</v>
      </c>
      <c r="K2241" s="11" t="s">
        <v>4827</v>
      </c>
      <c r="L2241" s="11">
        <v>2</v>
      </c>
    </row>
    <row r="2242" spans="1:12">
      <c r="A2242" s="11" t="s">
        <v>3810</v>
      </c>
      <c r="D2242" s="11" t="s">
        <v>206</v>
      </c>
      <c r="E2242" s="19" t="s">
        <v>4060</v>
      </c>
      <c r="F2242" s="10">
        <v>42036</v>
      </c>
      <c r="G2242" s="10">
        <v>44228</v>
      </c>
      <c r="H2242" s="11">
        <v>7</v>
      </c>
      <c r="I2242" s="20" t="s">
        <v>205</v>
      </c>
      <c r="J2242" s="11" t="s">
        <v>207</v>
      </c>
      <c r="K2242" s="11" t="s">
        <v>4827</v>
      </c>
      <c r="L2242" s="11">
        <v>2</v>
      </c>
    </row>
    <row r="2243" spans="1:12">
      <c r="A2243" s="11" t="s">
        <v>3811</v>
      </c>
      <c r="D2243" s="11" t="s">
        <v>206</v>
      </c>
      <c r="E2243" s="19" t="s">
        <v>4061</v>
      </c>
      <c r="F2243" s="10">
        <v>42036</v>
      </c>
      <c r="G2243" s="10">
        <v>44228</v>
      </c>
      <c r="H2243" s="11">
        <v>7</v>
      </c>
      <c r="I2243" s="20" t="s">
        <v>205</v>
      </c>
      <c r="J2243" s="11" t="s">
        <v>207</v>
      </c>
      <c r="K2243" s="11" t="s">
        <v>4827</v>
      </c>
      <c r="L2243" s="11">
        <v>2</v>
      </c>
    </row>
    <row r="2244" spans="1:12">
      <c r="A2244" s="11" t="s">
        <v>3812</v>
      </c>
      <c r="D2244" s="11" t="s">
        <v>206</v>
      </c>
      <c r="E2244" s="19" t="s">
        <v>4062</v>
      </c>
      <c r="F2244" s="10">
        <v>42036</v>
      </c>
      <c r="G2244" s="10">
        <v>44228</v>
      </c>
      <c r="H2244" s="11">
        <v>7</v>
      </c>
      <c r="I2244" s="20" t="s">
        <v>205</v>
      </c>
      <c r="J2244" s="11" t="s">
        <v>207</v>
      </c>
      <c r="K2244" s="11" t="s">
        <v>4827</v>
      </c>
      <c r="L2244" s="11">
        <v>2</v>
      </c>
    </row>
    <row r="2245" spans="1:12">
      <c r="A2245" s="11" t="s">
        <v>3813</v>
      </c>
      <c r="D2245" s="11" t="s">
        <v>206</v>
      </c>
      <c r="E2245" s="19" t="s">
        <v>4063</v>
      </c>
      <c r="F2245" s="10">
        <v>42036</v>
      </c>
      <c r="G2245" s="10">
        <v>44228</v>
      </c>
      <c r="H2245" s="11">
        <v>7</v>
      </c>
      <c r="I2245" s="20" t="s">
        <v>205</v>
      </c>
      <c r="J2245" s="11" t="s">
        <v>207</v>
      </c>
      <c r="K2245" s="11" t="s">
        <v>4827</v>
      </c>
      <c r="L2245" s="11">
        <v>2</v>
      </c>
    </row>
    <row r="2246" spans="1:12">
      <c r="A2246" s="11" t="s">
        <v>3814</v>
      </c>
      <c r="D2246" s="11" t="s">
        <v>206</v>
      </c>
      <c r="E2246" s="19" t="s">
        <v>4064</v>
      </c>
      <c r="F2246" s="10">
        <v>42036</v>
      </c>
      <c r="G2246" s="10">
        <v>44228</v>
      </c>
      <c r="H2246" s="11">
        <v>7</v>
      </c>
      <c r="I2246" s="20" t="s">
        <v>205</v>
      </c>
      <c r="J2246" s="11" t="s">
        <v>207</v>
      </c>
      <c r="K2246" s="11" t="s">
        <v>4827</v>
      </c>
      <c r="L2246" s="11">
        <v>2</v>
      </c>
    </row>
    <row r="2247" spans="1:12">
      <c r="A2247" s="11" t="s">
        <v>3815</v>
      </c>
      <c r="D2247" s="11" t="s">
        <v>206</v>
      </c>
      <c r="E2247" s="19" t="s">
        <v>4065</v>
      </c>
      <c r="F2247" s="10">
        <v>42036</v>
      </c>
      <c r="G2247" s="10">
        <v>44228</v>
      </c>
      <c r="H2247" s="11">
        <v>7</v>
      </c>
      <c r="I2247" s="20" t="s">
        <v>205</v>
      </c>
      <c r="J2247" s="11" t="s">
        <v>207</v>
      </c>
      <c r="K2247" s="11" t="s">
        <v>4827</v>
      </c>
      <c r="L2247" s="11">
        <v>2</v>
      </c>
    </row>
    <row r="2248" spans="1:12">
      <c r="A2248" s="11" t="s">
        <v>3816</v>
      </c>
      <c r="D2248" s="11" t="s">
        <v>206</v>
      </c>
      <c r="E2248" s="19" t="s">
        <v>4066</v>
      </c>
      <c r="F2248" s="10">
        <v>42036</v>
      </c>
      <c r="G2248" s="10">
        <v>44228</v>
      </c>
      <c r="H2248" s="11">
        <v>7</v>
      </c>
      <c r="I2248" s="20" t="s">
        <v>205</v>
      </c>
      <c r="J2248" s="11" t="s">
        <v>207</v>
      </c>
      <c r="K2248" s="11" t="s">
        <v>4827</v>
      </c>
      <c r="L2248" s="11">
        <v>2</v>
      </c>
    </row>
    <row r="2249" spans="1:12">
      <c r="A2249" s="11" t="s">
        <v>3817</v>
      </c>
      <c r="D2249" s="11" t="s">
        <v>206</v>
      </c>
      <c r="E2249" s="19" t="s">
        <v>4067</v>
      </c>
      <c r="F2249" s="10">
        <v>42036</v>
      </c>
      <c r="G2249" s="10">
        <v>44228</v>
      </c>
      <c r="H2249" s="11">
        <v>7</v>
      </c>
      <c r="I2249" s="20" t="s">
        <v>205</v>
      </c>
      <c r="J2249" s="11" t="s">
        <v>207</v>
      </c>
      <c r="K2249" s="11" t="s">
        <v>4827</v>
      </c>
      <c r="L2249" s="11">
        <v>2</v>
      </c>
    </row>
    <row r="2250" spans="1:12">
      <c r="A2250" s="11" t="s">
        <v>3818</v>
      </c>
      <c r="D2250" s="11" t="s">
        <v>206</v>
      </c>
      <c r="E2250" s="19" t="s">
        <v>4068</v>
      </c>
      <c r="F2250" s="10">
        <v>42036</v>
      </c>
      <c r="G2250" s="10">
        <v>44228</v>
      </c>
      <c r="H2250" s="11">
        <v>7</v>
      </c>
      <c r="I2250" s="20" t="s">
        <v>205</v>
      </c>
      <c r="J2250" s="11" t="s">
        <v>207</v>
      </c>
      <c r="K2250" s="11" t="s">
        <v>4827</v>
      </c>
      <c r="L2250" s="11">
        <v>2</v>
      </c>
    </row>
    <row r="2251" spans="1:12">
      <c r="A2251" s="11" t="s">
        <v>3819</v>
      </c>
      <c r="D2251" s="11" t="s">
        <v>206</v>
      </c>
      <c r="E2251" s="19" t="s">
        <v>4069</v>
      </c>
      <c r="F2251" s="10">
        <v>42036</v>
      </c>
      <c r="G2251" s="10">
        <v>44228</v>
      </c>
      <c r="H2251" s="11">
        <v>7</v>
      </c>
      <c r="I2251" s="20" t="s">
        <v>205</v>
      </c>
      <c r="J2251" s="11" t="s">
        <v>207</v>
      </c>
      <c r="K2251" s="11" t="s">
        <v>4827</v>
      </c>
      <c r="L2251" s="11">
        <v>2</v>
      </c>
    </row>
    <row r="2252" spans="1:12">
      <c r="A2252" s="11" t="s">
        <v>3820</v>
      </c>
      <c r="D2252" s="11" t="s">
        <v>206</v>
      </c>
      <c r="E2252" s="19" t="s">
        <v>4070</v>
      </c>
      <c r="F2252" s="10">
        <v>42036</v>
      </c>
      <c r="G2252" s="10">
        <v>44228</v>
      </c>
      <c r="H2252" s="11">
        <v>7</v>
      </c>
      <c r="I2252" s="20" t="s">
        <v>205</v>
      </c>
      <c r="J2252" s="11" t="s">
        <v>207</v>
      </c>
      <c r="K2252" s="11" t="s">
        <v>4827</v>
      </c>
      <c r="L2252" s="11">
        <v>2</v>
      </c>
    </row>
    <row r="2253" spans="1:12">
      <c r="A2253" s="11" t="s">
        <v>3821</v>
      </c>
      <c r="D2253" s="11" t="s">
        <v>206</v>
      </c>
      <c r="E2253" s="19" t="s">
        <v>4071</v>
      </c>
      <c r="F2253" s="10">
        <v>42036</v>
      </c>
      <c r="G2253" s="10">
        <v>44228</v>
      </c>
      <c r="H2253" s="11">
        <v>7</v>
      </c>
      <c r="I2253" s="20" t="s">
        <v>205</v>
      </c>
      <c r="J2253" s="11" t="s">
        <v>207</v>
      </c>
      <c r="K2253" s="11" t="s">
        <v>4827</v>
      </c>
      <c r="L2253" s="11">
        <v>2</v>
      </c>
    </row>
    <row r="2254" spans="1:12">
      <c r="A2254" s="11" t="s">
        <v>3822</v>
      </c>
      <c r="D2254" s="11" t="s">
        <v>206</v>
      </c>
      <c r="E2254" s="19" t="s">
        <v>4072</v>
      </c>
      <c r="F2254" s="10">
        <v>42036</v>
      </c>
      <c r="G2254" s="10">
        <v>44228</v>
      </c>
      <c r="H2254" s="11">
        <v>7</v>
      </c>
      <c r="I2254" s="20" t="s">
        <v>205</v>
      </c>
      <c r="J2254" s="11" t="s">
        <v>207</v>
      </c>
      <c r="K2254" s="11" t="s">
        <v>4827</v>
      </c>
      <c r="L2254" s="11">
        <v>2</v>
      </c>
    </row>
    <row r="2255" spans="1:12">
      <c r="A2255" s="11" t="s">
        <v>3823</v>
      </c>
      <c r="D2255" s="11" t="s">
        <v>206</v>
      </c>
      <c r="E2255" s="19" t="s">
        <v>4073</v>
      </c>
      <c r="F2255" s="10">
        <v>42036</v>
      </c>
      <c r="G2255" s="10">
        <v>44228</v>
      </c>
      <c r="H2255" s="11">
        <v>7</v>
      </c>
      <c r="I2255" s="20" t="s">
        <v>205</v>
      </c>
      <c r="J2255" s="11" t="s">
        <v>207</v>
      </c>
      <c r="K2255" s="11" t="s">
        <v>4827</v>
      </c>
      <c r="L2255" s="11">
        <v>2</v>
      </c>
    </row>
    <row r="2256" spans="1:12">
      <c r="A2256" s="11" t="s">
        <v>3824</v>
      </c>
      <c r="D2256" s="11" t="s">
        <v>206</v>
      </c>
      <c r="E2256" s="19" t="s">
        <v>4074</v>
      </c>
      <c r="F2256" s="10">
        <v>42036</v>
      </c>
      <c r="G2256" s="10">
        <v>44228</v>
      </c>
      <c r="H2256" s="11">
        <v>7</v>
      </c>
      <c r="I2256" s="20" t="s">
        <v>205</v>
      </c>
      <c r="J2256" s="11" t="s">
        <v>207</v>
      </c>
      <c r="K2256" s="11" t="s">
        <v>4827</v>
      </c>
      <c r="L2256" s="11">
        <v>2</v>
      </c>
    </row>
    <row r="2257" spans="1:12">
      <c r="A2257" s="11" t="s">
        <v>3825</v>
      </c>
      <c r="D2257" s="11" t="s">
        <v>206</v>
      </c>
      <c r="E2257" s="19" t="s">
        <v>4075</v>
      </c>
      <c r="F2257" s="10">
        <v>42036</v>
      </c>
      <c r="G2257" s="10">
        <v>44228</v>
      </c>
      <c r="H2257" s="11">
        <v>7</v>
      </c>
      <c r="I2257" s="20" t="s">
        <v>205</v>
      </c>
      <c r="J2257" s="11" t="s">
        <v>207</v>
      </c>
      <c r="K2257" s="11" t="s">
        <v>4827</v>
      </c>
      <c r="L2257" s="11">
        <v>2</v>
      </c>
    </row>
    <row r="2258" spans="1:12">
      <c r="A2258" s="11" t="s">
        <v>3826</v>
      </c>
      <c r="D2258" s="11" t="s">
        <v>206</v>
      </c>
      <c r="E2258" s="19" t="s">
        <v>4076</v>
      </c>
      <c r="F2258" s="10">
        <v>42036</v>
      </c>
      <c r="G2258" s="10">
        <v>44228</v>
      </c>
      <c r="H2258" s="11">
        <v>7</v>
      </c>
      <c r="I2258" s="20" t="s">
        <v>205</v>
      </c>
      <c r="J2258" s="11" t="s">
        <v>207</v>
      </c>
      <c r="K2258" s="11" t="s">
        <v>4827</v>
      </c>
      <c r="L2258" s="11">
        <v>2</v>
      </c>
    </row>
    <row r="2259" spans="1:12">
      <c r="A2259" s="11" t="s">
        <v>3827</v>
      </c>
      <c r="D2259" s="11" t="s">
        <v>206</v>
      </c>
      <c r="E2259" s="19" t="s">
        <v>4077</v>
      </c>
      <c r="F2259" s="10">
        <v>42036</v>
      </c>
      <c r="G2259" s="10">
        <v>44228</v>
      </c>
      <c r="H2259" s="11">
        <v>7</v>
      </c>
      <c r="I2259" s="20" t="s">
        <v>205</v>
      </c>
      <c r="J2259" s="11" t="s">
        <v>207</v>
      </c>
      <c r="K2259" s="11" t="s">
        <v>4827</v>
      </c>
      <c r="L2259" s="11">
        <v>2</v>
      </c>
    </row>
    <row r="2260" spans="1:12">
      <c r="A2260" s="11" t="s">
        <v>3828</v>
      </c>
      <c r="D2260" s="11" t="s">
        <v>206</v>
      </c>
      <c r="E2260" s="19" t="s">
        <v>4078</v>
      </c>
      <c r="F2260" s="10">
        <v>42036</v>
      </c>
      <c r="G2260" s="10">
        <v>44228</v>
      </c>
      <c r="H2260" s="11">
        <v>7</v>
      </c>
      <c r="I2260" s="20" t="s">
        <v>205</v>
      </c>
      <c r="J2260" s="11" t="s">
        <v>207</v>
      </c>
      <c r="K2260" s="11" t="s">
        <v>4827</v>
      </c>
      <c r="L2260" s="11">
        <v>2</v>
      </c>
    </row>
    <row r="2261" spans="1:12">
      <c r="A2261" s="11" t="s">
        <v>3829</v>
      </c>
      <c r="D2261" s="11" t="s">
        <v>206</v>
      </c>
      <c r="E2261" s="19" t="s">
        <v>4079</v>
      </c>
      <c r="F2261" s="10">
        <v>42036</v>
      </c>
      <c r="G2261" s="10">
        <v>44228</v>
      </c>
      <c r="H2261" s="11">
        <v>7</v>
      </c>
      <c r="I2261" s="20" t="s">
        <v>205</v>
      </c>
      <c r="J2261" s="11" t="s">
        <v>207</v>
      </c>
      <c r="K2261" s="11" t="s">
        <v>4827</v>
      </c>
      <c r="L2261" s="11">
        <v>2</v>
      </c>
    </row>
    <row r="2262" spans="1:12">
      <c r="A2262" s="11" t="s">
        <v>4080</v>
      </c>
      <c r="D2262" s="11" t="s">
        <v>206</v>
      </c>
      <c r="E2262" s="19" t="s">
        <v>4276</v>
      </c>
      <c r="F2262" s="10">
        <v>42036</v>
      </c>
      <c r="G2262" s="10">
        <v>44228</v>
      </c>
      <c r="H2262" s="11">
        <v>7</v>
      </c>
      <c r="I2262" s="20" t="s">
        <v>205</v>
      </c>
      <c r="J2262" s="11" t="s">
        <v>207</v>
      </c>
      <c r="K2262" s="11" t="s">
        <v>4827</v>
      </c>
      <c r="L2262" s="11">
        <v>2</v>
      </c>
    </row>
    <row r="2263" spans="1:12">
      <c r="A2263" s="11" t="s">
        <v>4081</v>
      </c>
      <c r="D2263" s="11" t="s">
        <v>206</v>
      </c>
      <c r="E2263" s="19" t="s">
        <v>4277</v>
      </c>
      <c r="F2263" s="10">
        <v>42036</v>
      </c>
      <c r="G2263" s="10">
        <v>44228</v>
      </c>
      <c r="H2263" s="11">
        <v>7</v>
      </c>
      <c r="I2263" s="20" t="s">
        <v>205</v>
      </c>
      <c r="J2263" s="11" t="s">
        <v>207</v>
      </c>
      <c r="K2263" s="11" t="s">
        <v>4827</v>
      </c>
      <c r="L2263" s="11">
        <v>2</v>
      </c>
    </row>
    <row r="2264" spans="1:12">
      <c r="A2264" s="11" t="s">
        <v>4082</v>
      </c>
      <c r="D2264" s="11" t="s">
        <v>206</v>
      </c>
      <c r="E2264" s="19" t="s">
        <v>4278</v>
      </c>
      <c r="F2264" s="10">
        <v>42036</v>
      </c>
      <c r="G2264" s="10">
        <v>44228</v>
      </c>
      <c r="H2264" s="11">
        <v>7</v>
      </c>
      <c r="I2264" s="20" t="s">
        <v>205</v>
      </c>
      <c r="J2264" s="11" t="s">
        <v>207</v>
      </c>
      <c r="K2264" s="11" t="s">
        <v>4827</v>
      </c>
      <c r="L2264" s="11">
        <v>2</v>
      </c>
    </row>
    <row r="2265" spans="1:12">
      <c r="A2265" s="11" t="s">
        <v>4083</v>
      </c>
      <c r="D2265" s="11" t="s">
        <v>206</v>
      </c>
      <c r="E2265" s="19" t="s">
        <v>4279</v>
      </c>
      <c r="F2265" s="10">
        <v>42036</v>
      </c>
      <c r="G2265" s="10">
        <v>44228</v>
      </c>
      <c r="H2265" s="11">
        <v>7</v>
      </c>
      <c r="I2265" s="20" t="s">
        <v>205</v>
      </c>
      <c r="J2265" s="11" t="s">
        <v>207</v>
      </c>
      <c r="K2265" s="11" t="s">
        <v>4827</v>
      </c>
      <c r="L2265" s="11">
        <v>2</v>
      </c>
    </row>
    <row r="2266" spans="1:12">
      <c r="A2266" s="11" t="s">
        <v>4084</v>
      </c>
      <c r="D2266" s="11" t="s">
        <v>206</v>
      </c>
      <c r="E2266" s="19" t="s">
        <v>4280</v>
      </c>
      <c r="F2266" s="10">
        <v>42036</v>
      </c>
      <c r="G2266" s="10">
        <v>44228</v>
      </c>
      <c r="H2266" s="11">
        <v>7</v>
      </c>
      <c r="I2266" s="20" t="s">
        <v>205</v>
      </c>
      <c r="J2266" s="11" t="s">
        <v>207</v>
      </c>
      <c r="K2266" s="11" t="s">
        <v>4827</v>
      </c>
      <c r="L2266" s="11">
        <v>2</v>
      </c>
    </row>
    <row r="2267" spans="1:12">
      <c r="A2267" s="11" t="s">
        <v>4085</v>
      </c>
      <c r="D2267" s="11" t="s">
        <v>206</v>
      </c>
      <c r="E2267" s="19" t="s">
        <v>4281</v>
      </c>
      <c r="F2267" s="10">
        <v>42036</v>
      </c>
      <c r="G2267" s="10">
        <v>44228</v>
      </c>
      <c r="H2267" s="11">
        <v>7</v>
      </c>
      <c r="I2267" s="20" t="s">
        <v>205</v>
      </c>
      <c r="J2267" s="11" t="s">
        <v>207</v>
      </c>
      <c r="K2267" s="11" t="s">
        <v>4827</v>
      </c>
      <c r="L2267" s="11">
        <v>2</v>
      </c>
    </row>
    <row r="2268" spans="1:12">
      <c r="A2268" s="11" t="s">
        <v>4086</v>
      </c>
      <c r="D2268" s="11" t="s">
        <v>206</v>
      </c>
      <c r="E2268" s="19" t="s">
        <v>4282</v>
      </c>
      <c r="F2268" s="10">
        <v>42036</v>
      </c>
      <c r="G2268" s="10">
        <v>44228</v>
      </c>
      <c r="H2268" s="11">
        <v>7</v>
      </c>
      <c r="I2268" s="20" t="s">
        <v>205</v>
      </c>
      <c r="J2268" s="11" t="s">
        <v>207</v>
      </c>
      <c r="K2268" s="11" t="s">
        <v>4827</v>
      </c>
      <c r="L2268" s="11">
        <v>2</v>
      </c>
    </row>
    <row r="2269" spans="1:12">
      <c r="A2269" s="11" t="s">
        <v>4087</v>
      </c>
      <c r="D2269" s="11" t="s">
        <v>206</v>
      </c>
      <c r="E2269" s="19" t="s">
        <v>4283</v>
      </c>
      <c r="F2269" s="10">
        <v>42036</v>
      </c>
      <c r="G2269" s="10">
        <v>44228</v>
      </c>
      <c r="H2269" s="11">
        <v>7</v>
      </c>
      <c r="I2269" s="20" t="s">
        <v>205</v>
      </c>
      <c r="J2269" s="11" t="s">
        <v>207</v>
      </c>
      <c r="K2269" s="11" t="s">
        <v>4827</v>
      </c>
      <c r="L2269" s="11">
        <v>2</v>
      </c>
    </row>
    <row r="2270" spans="1:12">
      <c r="A2270" s="11" t="s">
        <v>4088</v>
      </c>
      <c r="D2270" s="11" t="s">
        <v>206</v>
      </c>
      <c r="E2270" s="19" t="s">
        <v>4284</v>
      </c>
      <c r="F2270" s="10">
        <v>42036</v>
      </c>
      <c r="G2270" s="10">
        <v>44228</v>
      </c>
      <c r="H2270" s="11">
        <v>7</v>
      </c>
      <c r="I2270" s="20" t="s">
        <v>205</v>
      </c>
      <c r="J2270" s="11" t="s">
        <v>207</v>
      </c>
      <c r="K2270" s="11" t="s">
        <v>4827</v>
      </c>
      <c r="L2270" s="11">
        <v>2</v>
      </c>
    </row>
    <row r="2271" spans="1:12">
      <c r="A2271" s="11" t="s">
        <v>4089</v>
      </c>
      <c r="D2271" s="11" t="s">
        <v>206</v>
      </c>
      <c r="E2271" s="19" t="s">
        <v>4285</v>
      </c>
      <c r="F2271" s="10">
        <v>42036</v>
      </c>
      <c r="G2271" s="10">
        <v>44228</v>
      </c>
      <c r="H2271" s="11">
        <v>7</v>
      </c>
      <c r="I2271" s="20" t="s">
        <v>205</v>
      </c>
      <c r="J2271" s="11" t="s">
        <v>207</v>
      </c>
      <c r="K2271" s="11" t="s">
        <v>4827</v>
      </c>
      <c r="L2271" s="11">
        <v>2</v>
      </c>
    </row>
    <row r="2272" spans="1:12">
      <c r="A2272" s="11" t="s">
        <v>4090</v>
      </c>
      <c r="D2272" s="11" t="s">
        <v>206</v>
      </c>
      <c r="E2272" s="19" t="s">
        <v>4286</v>
      </c>
      <c r="F2272" s="10">
        <v>42036</v>
      </c>
      <c r="G2272" s="10">
        <v>44228</v>
      </c>
      <c r="H2272" s="11">
        <v>7</v>
      </c>
      <c r="I2272" s="20" t="s">
        <v>205</v>
      </c>
      <c r="J2272" s="11" t="s">
        <v>207</v>
      </c>
      <c r="K2272" s="11" t="s">
        <v>4827</v>
      </c>
      <c r="L2272" s="11">
        <v>2</v>
      </c>
    </row>
    <row r="2273" spans="1:12">
      <c r="A2273" s="11" t="s">
        <v>4091</v>
      </c>
      <c r="D2273" s="11" t="s">
        <v>206</v>
      </c>
      <c r="E2273" s="19" t="s">
        <v>4287</v>
      </c>
      <c r="F2273" s="10">
        <v>42036</v>
      </c>
      <c r="G2273" s="10">
        <v>44228</v>
      </c>
      <c r="H2273" s="11">
        <v>7</v>
      </c>
      <c r="I2273" s="20" t="s">
        <v>205</v>
      </c>
      <c r="J2273" s="11" t="s">
        <v>207</v>
      </c>
      <c r="K2273" s="11" t="s">
        <v>4827</v>
      </c>
      <c r="L2273" s="11">
        <v>2</v>
      </c>
    </row>
    <row r="2274" spans="1:12">
      <c r="A2274" s="11" t="s">
        <v>4092</v>
      </c>
      <c r="D2274" s="11" t="s">
        <v>206</v>
      </c>
      <c r="E2274" s="19" t="s">
        <v>4288</v>
      </c>
      <c r="F2274" s="10">
        <v>42036</v>
      </c>
      <c r="G2274" s="10">
        <v>44228</v>
      </c>
      <c r="H2274" s="11">
        <v>7</v>
      </c>
      <c r="I2274" s="20" t="s">
        <v>205</v>
      </c>
      <c r="J2274" s="11" t="s">
        <v>207</v>
      </c>
      <c r="K2274" s="11" t="s">
        <v>4827</v>
      </c>
      <c r="L2274" s="11">
        <v>2</v>
      </c>
    </row>
    <row r="2275" spans="1:12">
      <c r="A2275" s="11" t="s">
        <v>4093</v>
      </c>
      <c r="D2275" s="11" t="s">
        <v>206</v>
      </c>
      <c r="E2275" s="19" t="s">
        <v>4289</v>
      </c>
      <c r="F2275" s="10">
        <v>42036</v>
      </c>
      <c r="G2275" s="10">
        <v>44228</v>
      </c>
      <c r="H2275" s="11">
        <v>7</v>
      </c>
      <c r="I2275" s="20" t="s">
        <v>205</v>
      </c>
      <c r="J2275" s="11" t="s">
        <v>207</v>
      </c>
      <c r="K2275" s="11" t="s">
        <v>4827</v>
      </c>
      <c r="L2275" s="11">
        <v>2</v>
      </c>
    </row>
    <row r="2276" spans="1:12">
      <c r="A2276" s="11" t="s">
        <v>4094</v>
      </c>
      <c r="D2276" s="11" t="s">
        <v>206</v>
      </c>
      <c r="E2276" s="19" t="s">
        <v>4290</v>
      </c>
      <c r="F2276" s="10">
        <v>42036</v>
      </c>
      <c r="G2276" s="10">
        <v>44228</v>
      </c>
      <c r="H2276" s="11">
        <v>7</v>
      </c>
      <c r="I2276" s="20" t="s">
        <v>205</v>
      </c>
      <c r="J2276" s="11" t="s">
        <v>207</v>
      </c>
      <c r="K2276" s="11" t="s">
        <v>4827</v>
      </c>
      <c r="L2276" s="11">
        <v>2</v>
      </c>
    </row>
    <row r="2277" spans="1:12">
      <c r="A2277" s="11" t="s">
        <v>4095</v>
      </c>
      <c r="D2277" s="11" t="s">
        <v>206</v>
      </c>
      <c r="E2277" s="19" t="s">
        <v>4291</v>
      </c>
      <c r="F2277" s="10">
        <v>42036</v>
      </c>
      <c r="G2277" s="10">
        <v>44228</v>
      </c>
      <c r="H2277" s="11">
        <v>7</v>
      </c>
      <c r="I2277" s="20" t="s">
        <v>205</v>
      </c>
      <c r="J2277" s="11" t="s">
        <v>207</v>
      </c>
      <c r="K2277" s="11" t="s">
        <v>4827</v>
      </c>
      <c r="L2277" s="11">
        <v>2</v>
      </c>
    </row>
    <row r="2278" spans="1:12">
      <c r="A2278" s="11" t="s">
        <v>4096</v>
      </c>
      <c r="D2278" s="11" t="s">
        <v>206</v>
      </c>
      <c r="E2278" s="19" t="s">
        <v>4292</v>
      </c>
      <c r="F2278" s="10">
        <v>42036</v>
      </c>
      <c r="G2278" s="10">
        <v>44228</v>
      </c>
      <c r="H2278" s="11">
        <v>7</v>
      </c>
      <c r="I2278" s="20" t="s">
        <v>205</v>
      </c>
      <c r="J2278" s="11" t="s">
        <v>207</v>
      </c>
      <c r="K2278" s="11" t="s">
        <v>4827</v>
      </c>
      <c r="L2278" s="11">
        <v>2</v>
      </c>
    </row>
    <row r="2279" spans="1:12">
      <c r="A2279" s="11" t="s">
        <v>4097</v>
      </c>
      <c r="D2279" s="11" t="s">
        <v>206</v>
      </c>
      <c r="E2279" s="19" t="s">
        <v>4293</v>
      </c>
      <c r="F2279" s="10">
        <v>42036</v>
      </c>
      <c r="G2279" s="10">
        <v>44228</v>
      </c>
      <c r="H2279" s="11">
        <v>7</v>
      </c>
      <c r="I2279" s="20" t="s">
        <v>205</v>
      </c>
      <c r="J2279" s="11" t="s">
        <v>207</v>
      </c>
      <c r="K2279" s="11" t="s">
        <v>4827</v>
      </c>
      <c r="L2279" s="11">
        <v>2</v>
      </c>
    </row>
    <row r="2280" spans="1:12">
      <c r="A2280" s="11" t="s">
        <v>4098</v>
      </c>
      <c r="D2280" s="11" t="s">
        <v>206</v>
      </c>
      <c r="E2280" s="19" t="s">
        <v>4294</v>
      </c>
      <c r="F2280" s="10">
        <v>42036</v>
      </c>
      <c r="G2280" s="10">
        <v>44228</v>
      </c>
      <c r="H2280" s="11">
        <v>7</v>
      </c>
      <c r="I2280" s="20" t="s">
        <v>205</v>
      </c>
      <c r="J2280" s="11" t="s">
        <v>207</v>
      </c>
      <c r="K2280" s="11" t="s">
        <v>4827</v>
      </c>
      <c r="L2280" s="11">
        <v>2</v>
      </c>
    </row>
    <row r="2281" spans="1:12">
      <c r="A2281" s="11" t="s">
        <v>4099</v>
      </c>
      <c r="D2281" s="11" t="s">
        <v>206</v>
      </c>
      <c r="E2281" s="19" t="s">
        <v>4295</v>
      </c>
      <c r="F2281" s="10">
        <v>42036</v>
      </c>
      <c r="G2281" s="10">
        <v>44228</v>
      </c>
      <c r="H2281" s="11">
        <v>7</v>
      </c>
      <c r="I2281" s="20" t="s">
        <v>205</v>
      </c>
      <c r="J2281" s="11" t="s">
        <v>207</v>
      </c>
      <c r="K2281" s="11" t="s">
        <v>4827</v>
      </c>
      <c r="L2281" s="11">
        <v>2</v>
      </c>
    </row>
    <row r="2282" spans="1:12">
      <c r="A2282" s="11" t="s">
        <v>4100</v>
      </c>
      <c r="D2282" s="11" t="s">
        <v>206</v>
      </c>
      <c r="E2282" s="19" t="s">
        <v>4296</v>
      </c>
      <c r="F2282" s="10">
        <v>42036</v>
      </c>
      <c r="G2282" s="10">
        <v>44228</v>
      </c>
      <c r="H2282" s="11">
        <v>7</v>
      </c>
      <c r="I2282" s="20" t="s">
        <v>205</v>
      </c>
      <c r="J2282" s="11" t="s">
        <v>207</v>
      </c>
      <c r="K2282" s="11" t="s">
        <v>4827</v>
      </c>
      <c r="L2282" s="11">
        <v>2</v>
      </c>
    </row>
    <row r="2283" spans="1:12">
      <c r="A2283" s="11" t="s">
        <v>4101</v>
      </c>
      <c r="D2283" s="11" t="s">
        <v>206</v>
      </c>
      <c r="E2283" s="19" t="s">
        <v>4297</v>
      </c>
      <c r="F2283" s="10">
        <v>42036</v>
      </c>
      <c r="G2283" s="10">
        <v>44228</v>
      </c>
      <c r="H2283" s="11">
        <v>7</v>
      </c>
      <c r="I2283" s="20" t="s">
        <v>205</v>
      </c>
      <c r="J2283" s="11" t="s">
        <v>207</v>
      </c>
      <c r="K2283" s="11" t="s">
        <v>4827</v>
      </c>
      <c r="L2283" s="11">
        <v>2</v>
      </c>
    </row>
    <row r="2284" spans="1:12">
      <c r="A2284" s="11" t="s">
        <v>4102</v>
      </c>
      <c r="D2284" s="11" t="s">
        <v>206</v>
      </c>
      <c r="E2284" s="19" t="s">
        <v>4298</v>
      </c>
      <c r="F2284" s="10">
        <v>42036</v>
      </c>
      <c r="G2284" s="10">
        <v>44228</v>
      </c>
      <c r="H2284" s="11">
        <v>7</v>
      </c>
      <c r="I2284" s="20" t="s">
        <v>205</v>
      </c>
      <c r="J2284" s="11" t="s">
        <v>207</v>
      </c>
      <c r="K2284" s="11" t="s">
        <v>4827</v>
      </c>
      <c r="L2284" s="11">
        <v>2</v>
      </c>
    </row>
    <row r="2285" spans="1:12">
      <c r="A2285" s="11" t="s">
        <v>4103</v>
      </c>
      <c r="D2285" s="11" t="s">
        <v>206</v>
      </c>
      <c r="E2285" s="19" t="s">
        <v>4299</v>
      </c>
      <c r="F2285" s="10">
        <v>42036</v>
      </c>
      <c r="G2285" s="10">
        <v>44228</v>
      </c>
      <c r="H2285" s="11">
        <v>7</v>
      </c>
      <c r="I2285" s="20" t="s">
        <v>205</v>
      </c>
      <c r="J2285" s="11" t="s">
        <v>207</v>
      </c>
      <c r="K2285" s="11" t="s">
        <v>4827</v>
      </c>
      <c r="L2285" s="11">
        <v>2</v>
      </c>
    </row>
    <row r="2286" spans="1:12">
      <c r="A2286" s="11" t="s">
        <v>4104</v>
      </c>
      <c r="D2286" s="11" t="s">
        <v>206</v>
      </c>
      <c r="E2286" s="19" t="s">
        <v>4300</v>
      </c>
      <c r="F2286" s="10">
        <v>42036</v>
      </c>
      <c r="G2286" s="10">
        <v>44228</v>
      </c>
      <c r="H2286" s="11">
        <v>7</v>
      </c>
      <c r="I2286" s="20" t="s">
        <v>205</v>
      </c>
      <c r="J2286" s="11" t="s">
        <v>207</v>
      </c>
      <c r="K2286" s="11" t="s">
        <v>4827</v>
      </c>
      <c r="L2286" s="11">
        <v>2</v>
      </c>
    </row>
    <row r="2287" spans="1:12">
      <c r="A2287" s="11" t="s">
        <v>4105</v>
      </c>
      <c r="D2287" s="11" t="s">
        <v>206</v>
      </c>
      <c r="E2287" s="19" t="s">
        <v>4301</v>
      </c>
      <c r="F2287" s="10">
        <v>42036</v>
      </c>
      <c r="G2287" s="10">
        <v>44228</v>
      </c>
      <c r="H2287" s="11">
        <v>7</v>
      </c>
      <c r="I2287" s="20" t="s">
        <v>205</v>
      </c>
      <c r="J2287" s="11" t="s">
        <v>207</v>
      </c>
      <c r="K2287" s="11" t="s">
        <v>4827</v>
      </c>
      <c r="L2287" s="11">
        <v>2</v>
      </c>
    </row>
    <row r="2288" spans="1:12">
      <c r="A2288" s="11" t="s">
        <v>4106</v>
      </c>
      <c r="D2288" s="11" t="s">
        <v>206</v>
      </c>
      <c r="E2288" s="19" t="s">
        <v>4302</v>
      </c>
      <c r="F2288" s="10">
        <v>42036</v>
      </c>
      <c r="G2288" s="10">
        <v>44228</v>
      </c>
      <c r="H2288" s="11">
        <v>7</v>
      </c>
      <c r="I2288" s="20" t="s">
        <v>205</v>
      </c>
      <c r="J2288" s="11" t="s">
        <v>207</v>
      </c>
      <c r="K2288" s="11" t="s">
        <v>4827</v>
      </c>
      <c r="L2288" s="11">
        <v>2</v>
      </c>
    </row>
    <row r="2289" spans="1:12">
      <c r="A2289" s="11" t="s">
        <v>4107</v>
      </c>
      <c r="D2289" s="11" t="s">
        <v>206</v>
      </c>
      <c r="E2289" s="19" t="s">
        <v>4303</v>
      </c>
      <c r="F2289" s="10">
        <v>42036</v>
      </c>
      <c r="G2289" s="10">
        <v>44228</v>
      </c>
      <c r="H2289" s="11">
        <v>7</v>
      </c>
      <c r="I2289" s="20" t="s">
        <v>205</v>
      </c>
      <c r="J2289" s="11" t="s">
        <v>207</v>
      </c>
      <c r="K2289" s="11" t="s">
        <v>4827</v>
      </c>
      <c r="L2289" s="11">
        <v>2</v>
      </c>
    </row>
    <row r="2290" spans="1:12">
      <c r="A2290" s="11" t="s">
        <v>4108</v>
      </c>
      <c r="D2290" s="11" t="s">
        <v>206</v>
      </c>
      <c r="E2290" s="19" t="s">
        <v>4304</v>
      </c>
      <c r="F2290" s="10">
        <v>42036</v>
      </c>
      <c r="G2290" s="10">
        <v>44228</v>
      </c>
      <c r="H2290" s="11">
        <v>7</v>
      </c>
      <c r="I2290" s="20" t="s">
        <v>205</v>
      </c>
      <c r="J2290" s="11" t="s">
        <v>207</v>
      </c>
      <c r="K2290" s="11" t="s">
        <v>4827</v>
      </c>
      <c r="L2290" s="11">
        <v>2</v>
      </c>
    </row>
    <row r="2291" spans="1:12">
      <c r="A2291" s="11" t="s">
        <v>4109</v>
      </c>
      <c r="D2291" s="11" t="s">
        <v>206</v>
      </c>
      <c r="E2291" s="19" t="s">
        <v>4305</v>
      </c>
      <c r="F2291" s="10">
        <v>42036</v>
      </c>
      <c r="G2291" s="10">
        <v>44228</v>
      </c>
      <c r="H2291" s="11">
        <v>7</v>
      </c>
      <c r="I2291" s="20" t="s">
        <v>205</v>
      </c>
      <c r="J2291" s="11" t="s">
        <v>207</v>
      </c>
      <c r="K2291" s="11" t="s">
        <v>4827</v>
      </c>
      <c r="L2291" s="11">
        <v>2</v>
      </c>
    </row>
    <row r="2292" spans="1:12">
      <c r="A2292" s="11" t="s">
        <v>4110</v>
      </c>
      <c r="D2292" s="11" t="s">
        <v>206</v>
      </c>
      <c r="E2292" s="19" t="s">
        <v>4306</v>
      </c>
      <c r="F2292" s="10">
        <v>42036</v>
      </c>
      <c r="G2292" s="10">
        <v>44228</v>
      </c>
      <c r="H2292" s="11">
        <v>7</v>
      </c>
      <c r="I2292" s="20" t="s">
        <v>205</v>
      </c>
      <c r="J2292" s="11" t="s">
        <v>207</v>
      </c>
      <c r="K2292" s="11" t="s">
        <v>4827</v>
      </c>
      <c r="L2292" s="11">
        <v>2</v>
      </c>
    </row>
    <row r="2293" spans="1:12">
      <c r="A2293" s="11" t="s">
        <v>4111</v>
      </c>
      <c r="D2293" s="11" t="s">
        <v>206</v>
      </c>
      <c r="E2293" s="19" t="s">
        <v>4307</v>
      </c>
      <c r="F2293" s="10">
        <v>42036</v>
      </c>
      <c r="G2293" s="10">
        <v>44228</v>
      </c>
      <c r="H2293" s="11">
        <v>7</v>
      </c>
      <c r="I2293" s="20" t="s">
        <v>205</v>
      </c>
      <c r="J2293" s="11" t="s">
        <v>207</v>
      </c>
      <c r="K2293" s="11" t="s">
        <v>4827</v>
      </c>
      <c r="L2293" s="11">
        <v>2</v>
      </c>
    </row>
    <row r="2294" spans="1:12">
      <c r="A2294" s="11" t="s">
        <v>4112</v>
      </c>
      <c r="D2294" s="11" t="s">
        <v>206</v>
      </c>
      <c r="E2294" s="19" t="s">
        <v>4308</v>
      </c>
      <c r="F2294" s="10">
        <v>42036</v>
      </c>
      <c r="G2294" s="10">
        <v>44228</v>
      </c>
      <c r="H2294" s="11">
        <v>7</v>
      </c>
      <c r="I2294" s="20" t="s">
        <v>205</v>
      </c>
      <c r="J2294" s="11" t="s">
        <v>207</v>
      </c>
      <c r="K2294" s="11" t="s">
        <v>4827</v>
      </c>
      <c r="L2294" s="11">
        <v>2</v>
      </c>
    </row>
    <row r="2295" spans="1:12">
      <c r="A2295" s="11" t="s">
        <v>4113</v>
      </c>
      <c r="D2295" s="11" t="s">
        <v>206</v>
      </c>
      <c r="E2295" s="19" t="s">
        <v>4309</v>
      </c>
      <c r="F2295" s="10">
        <v>42036</v>
      </c>
      <c r="G2295" s="10">
        <v>44228</v>
      </c>
      <c r="H2295" s="11">
        <v>7</v>
      </c>
      <c r="I2295" s="20" t="s">
        <v>205</v>
      </c>
      <c r="J2295" s="11" t="s">
        <v>207</v>
      </c>
      <c r="K2295" s="11" t="s">
        <v>4827</v>
      </c>
      <c r="L2295" s="11">
        <v>2</v>
      </c>
    </row>
    <row r="2296" spans="1:12">
      <c r="A2296" s="11" t="s">
        <v>4114</v>
      </c>
      <c r="D2296" s="11" t="s">
        <v>206</v>
      </c>
      <c r="E2296" s="19" t="s">
        <v>4310</v>
      </c>
      <c r="F2296" s="10">
        <v>42036</v>
      </c>
      <c r="G2296" s="10">
        <v>44228</v>
      </c>
      <c r="H2296" s="11">
        <v>7</v>
      </c>
      <c r="I2296" s="20" t="s">
        <v>205</v>
      </c>
      <c r="J2296" s="11" t="s">
        <v>207</v>
      </c>
      <c r="K2296" s="11" t="s">
        <v>4827</v>
      </c>
      <c r="L2296" s="11">
        <v>2</v>
      </c>
    </row>
    <row r="2297" spans="1:12">
      <c r="A2297" s="11" t="s">
        <v>4115</v>
      </c>
      <c r="D2297" s="11" t="s">
        <v>206</v>
      </c>
      <c r="E2297" s="19" t="s">
        <v>4311</v>
      </c>
      <c r="F2297" s="10">
        <v>42036</v>
      </c>
      <c r="G2297" s="10">
        <v>44228</v>
      </c>
      <c r="H2297" s="11">
        <v>7</v>
      </c>
      <c r="I2297" s="20" t="s">
        <v>205</v>
      </c>
      <c r="J2297" s="11" t="s">
        <v>207</v>
      </c>
      <c r="K2297" s="11" t="s">
        <v>4827</v>
      </c>
      <c r="L2297" s="11">
        <v>2</v>
      </c>
    </row>
    <row r="2298" spans="1:12">
      <c r="A2298" s="11" t="s">
        <v>4116</v>
      </c>
      <c r="D2298" s="11" t="s">
        <v>206</v>
      </c>
      <c r="E2298" s="19" t="s">
        <v>4312</v>
      </c>
      <c r="F2298" s="10">
        <v>42036</v>
      </c>
      <c r="G2298" s="10">
        <v>44228</v>
      </c>
      <c r="H2298" s="11">
        <v>7</v>
      </c>
      <c r="I2298" s="20" t="s">
        <v>205</v>
      </c>
      <c r="J2298" s="11" t="s">
        <v>207</v>
      </c>
      <c r="K2298" s="11" t="s">
        <v>4827</v>
      </c>
      <c r="L2298" s="11">
        <v>2</v>
      </c>
    </row>
    <row r="2299" spans="1:12">
      <c r="A2299" s="11" t="s">
        <v>4117</v>
      </c>
      <c r="D2299" s="11" t="s">
        <v>206</v>
      </c>
      <c r="E2299" s="19" t="s">
        <v>4313</v>
      </c>
      <c r="F2299" s="10">
        <v>42036</v>
      </c>
      <c r="G2299" s="10">
        <v>44228</v>
      </c>
      <c r="H2299" s="11">
        <v>7</v>
      </c>
      <c r="I2299" s="20" t="s">
        <v>205</v>
      </c>
      <c r="J2299" s="11" t="s">
        <v>207</v>
      </c>
      <c r="K2299" s="11" t="s">
        <v>4827</v>
      </c>
      <c r="L2299" s="11">
        <v>2</v>
      </c>
    </row>
    <row r="2300" spans="1:12">
      <c r="A2300" s="11" t="s">
        <v>4118</v>
      </c>
      <c r="D2300" s="11" t="s">
        <v>206</v>
      </c>
      <c r="E2300" s="19" t="s">
        <v>4314</v>
      </c>
      <c r="F2300" s="10">
        <v>42036</v>
      </c>
      <c r="G2300" s="10">
        <v>44228</v>
      </c>
      <c r="H2300" s="11">
        <v>7</v>
      </c>
      <c r="I2300" s="20" t="s">
        <v>205</v>
      </c>
      <c r="J2300" s="11" t="s">
        <v>207</v>
      </c>
      <c r="K2300" s="11" t="s">
        <v>4827</v>
      </c>
      <c r="L2300" s="11">
        <v>2</v>
      </c>
    </row>
    <row r="2301" spans="1:12">
      <c r="A2301" s="11" t="s">
        <v>4119</v>
      </c>
      <c r="D2301" s="11" t="s">
        <v>206</v>
      </c>
      <c r="E2301" s="19" t="s">
        <v>4315</v>
      </c>
      <c r="F2301" s="10">
        <v>42036</v>
      </c>
      <c r="G2301" s="10">
        <v>44228</v>
      </c>
      <c r="H2301" s="11">
        <v>7</v>
      </c>
      <c r="I2301" s="20" t="s">
        <v>205</v>
      </c>
      <c r="J2301" s="11" t="s">
        <v>207</v>
      </c>
      <c r="K2301" s="11" t="s">
        <v>4827</v>
      </c>
      <c r="L2301" s="11">
        <v>2</v>
      </c>
    </row>
    <row r="2302" spans="1:12">
      <c r="A2302" s="11" t="s">
        <v>4120</v>
      </c>
      <c r="D2302" s="11" t="s">
        <v>206</v>
      </c>
      <c r="E2302" s="19" t="s">
        <v>4316</v>
      </c>
      <c r="F2302" s="10">
        <v>42036</v>
      </c>
      <c r="G2302" s="10">
        <v>44228</v>
      </c>
      <c r="H2302" s="11">
        <v>7</v>
      </c>
      <c r="I2302" s="20" t="s">
        <v>205</v>
      </c>
      <c r="J2302" s="11" t="s">
        <v>207</v>
      </c>
      <c r="K2302" s="11" t="s">
        <v>4827</v>
      </c>
      <c r="L2302" s="11">
        <v>2</v>
      </c>
    </row>
    <row r="2303" spans="1:12">
      <c r="A2303" s="11" t="s">
        <v>4121</v>
      </c>
      <c r="D2303" s="11" t="s">
        <v>206</v>
      </c>
      <c r="E2303" s="19" t="s">
        <v>4317</v>
      </c>
      <c r="F2303" s="10">
        <v>42036</v>
      </c>
      <c r="G2303" s="10">
        <v>44228</v>
      </c>
      <c r="H2303" s="11">
        <v>7</v>
      </c>
      <c r="I2303" s="20" t="s">
        <v>205</v>
      </c>
      <c r="J2303" s="11" t="s">
        <v>207</v>
      </c>
      <c r="K2303" s="11" t="s">
        <v>4827</v>
      </c>
      <c r="L2303" s="11">
        <v>2</v>
      </c>
    </row>
    <row r="2304" spans="1:12">
      <c r="A2304" s="11" t="s">
        <v>4122</v>
      </c>
      <c r="D2304" s="11" t="s">
        <v>206</v>
      </c>
      <c r="E2304" s="19" t="s">
        <v>4318</v>
      </c>
      <c r="F2304" s="10">
        <v>42036</v>
      </c>
      <c r="G2304" s="10">
        <v>44228</v>
      </c>
      <c r="H2304" s="11">
        <v>7</v>
      </c>
      <c r="I2304" s="20" t="s">
        <v>205</v>
      </c>
      <c r="J2304" s="11" t="s">
        <v>207</v>
      </c>
      <c r="K2304" s="11" t="s">
        <v>4827</v>
      </c>
      <c r="L2304" s="11">
        <v>2</v>
      </c>
    </row>
    <row r="2305" spans="1:12">
      <c r="A2305" s="11" t="s">
        <v>4123</v>
      </c>
      <c r="D2305" s="11" t="s">
        <v>206</v>
      </c>
      <c r="E2305" s="19" t="s">
        <v>4319</v>
      </c>
      <c r="F2305" s="10">
        <v>42036</v>
      </c>
      <c r="G2305" s="10">
        <v>44228</v>
      </c>
      <c r="H2305" s="11">
        <v>7</v>
      </c>
      <c r="I2305" s="20" t="s">
        <v>205</v>
      </c>
      <c r="J2305" s="11" t="s">
        <v>207</v>
      </c>
      <c r="K2305" s="11" t="s">
        <v>4827</v>
      </c>
      <c r="L2305" s="11">
        <v>2</v>
      </c>
    </row>
    <row r="2306" spans="1:12">
      <c r="A2306" s="11" t="s">
        <v>4124</v>
      </c>
      <c r="D2306" s="11" t="s">
        <v>206</v>
      </c>
      <c r="E2306" s="19" t="s">
        <v>4320</v>
      </c>
      <c r="F2306" s="10">
        <v>42036</v>
      </c>
      <c r="G2306" s="10">
        <v>44228</v>
      </c>
      <c r="H2306" s="11">
        <v>7</v>
      </c>
      <c r="I2306" s="20" t="s">
        <v>205</v>
      </c>
      <c r="J2306" s="11" t="s">
        <v>207</v>
      </c>
      <c r="K2306" s="11" t="s">
        <v>4827</v>
      </c>
      <c r="L2306" s="11">
        <v>2</v>
      </c>
    </row>
    <row r="2307" spans="1:12">
      <c r="A2307" s="11" t="s">
        <v>4125</v>
      </c>
      <c r="D2307" s="11" t="s">
        <v>206</v>
      </c>
      <c r="E2307" s="19" t="s">
        <v>4321</v>
      </c>
      <c r="F2307" s="10">
        <v>42036</v>
      </c>
      <c r="G2307" s="10">
        <v>44228</v>
      </c>
      <c r="H2307" s="11">
        <v>7</v>
      </c>
      <c r="I2307" s="20" t="s">
        <v>205</v>
      </c>
      <c r="J2307" s="11" t="s">
        <v>207</v>
      </c>
      <c r="K2307" s="11" t="s">
        <v>4827</v>
      </c>
      <c r="L2307" s="11">
        <v>2</v>
      </c>
    </row>
    <row r="2308" spans="1:12">
      <c r="A2308" s="11" t="s">
        <v>4126</v>
      </c>
      <c r="D2308" s="11" t="s">
        <v>206</v>
      </c>
      <c r="E2308" s="19" t="s">
        <v>4322</v>
      </c>
      <c r="F2308" s="10">
        <v>42036</v>
      </c>
      <c r="G2308" s="10">
        <v>44228</v>
      </c>
      <c r="H2308" s="11">
        <v>7</v>
      </c>
      <c r="I2308" s="20" t="s">
        <v>205</v>
      </c>
      <c r="J2308" s="11" t="s">
        <v>207</v>
      </c>
      <c r="K2308" s="11" t="s">
        <v>4827</v>
      </c>
      <c r="L2308" s="11">
        <v>2</v>
      </c>
    </row>
    <row r="2309" spans="1:12">
      <c r="A2309" s="11" t="s">
        <v>4127</v>
      </c>
      <c r="D2309" s="11" t="s">
        <v>206</v>
      </c>
      <c r="E2309" s="19" t="s">
        <v>4323</v>
      </c>
      <c r="F2309" s="10">
        <v>42036</v>
      </c>
      <c r="G2309" s="10">
        <v>44228</v>
      </c>
      <c r="H2309" s="11">
        <v>7</v>
      </c>
      <c r="I2309" s="20" t="s">
        <v>205</v>
      </c>
      <c r="J2309" s="11" t="s">
        <v>207</v>
      </c>
      <c r="K2309" s="11" t="s">
        <v>4827</v>
      </c>
      <c r="L2309" s="11">
        <v>2</v>
      </c>
    </row>
    <row r="2310" spans="1:12">
      <c r="A2310" s="11" t="s">
        <v>4128</v>
      </c>
      <c r="D2310" s="11" t="s">
        <v>206</v>
      </c>
      <c r="E2310" s="19" t="s">
        <v>4324</v>
      </c>
      <c r="F2310" s="10">
        <v>42036</v>
      </c>
      <c r="G2310" s="10">
        <v>44228</v>
      </c>
      <c r="H2310" s="11">
        <v>7</v>
      </c>
      <c r="I2310" s="20" t="s">
        <v>205</v>
      </c>
      <c r="J2310" s="11" t="s">
        <v>207</v>
      </c>
      <c r="K2310" s="11" t="s">
        <v>4827</v>
      </c>
      <c r="L2310" s="11">
        <v>2</v>
      </c>
    </row>
    <row r="2311" spans="1:12">
      <c r="A2311" s="11" t="s">
        <v>4129</v>
      </c>
      <c r="D2311" s="11" t="s">
        <v>206</v>
      </c>
      <c r="E2311" s="19" t="s">
        <v>4325</v>
      </c>
      <c r="F2311" s="10">
        <v>42036</v>
      </c>
      <c r="G2311" s="10">
        <v>44228</v>
      </c>
      <c r="H2311" s="11">
        <v>7</v>
      </c>
      <c r="I2311" s="20" t="s">
        <v>205</v>
      </c>
      <c r="J2311" s="11" t="s">
        <v>207</v>
      </c>
      <c r="K2311" s="11" t="s">
        <v>4827</v>
      </c>
      <c r="L2311" s="11">
        <v>2</v>
      </c>
    </row>
    <row r="2312" spans="1:12">
      <c r="A2312" s="11" t="s">
        <v>4130</v>
      </c>
      <c r="D2312" s="11" t="s">
        <v>206</v>
      </c>
      <c r="E2312" s="19" t="s">
        <v>4326</v>
      </c>
      <c r="F2312" s="10">
        <v>42036</v>
      </c>
      <c r="G2312" s="10">
        <v>44228</v>
      </c>
      <c r="H2312" s="11">
        <v>7</v>
      </c>
      <c r="I2312" s="20" t="s">
        <v>205</v>
      </c>
      <c r="J2312" s="11" t="s">
        <v>207</v>
      </c>
      <c r="K2312" s="11" t="s">
        <v>4827</v>
      </c>
      <c r="L2312" s="11">
        <v>2</v>
      </c>
    </row>
    <row r="2313" spans="1:12">
      <c r="A2313" s="11" t="s">
        <v>4131</v>
      </c>
      <c r="D2313" s="11" t="s">
        <v>206</v>
      </c>
      <c r="E2313" s="19" t="s">
        <v>4327</v>
      </c>
      <c r="F2313" s="10">
        <v>42036</v>
      </c>
      <c r="G2313" s="10">
        <v>44228</v>
      </c>
      <c r="H2313" s="11">
        <v>7</v>
      </c>
      <c r="I2313" s="20" t="s">
        <v>205</v>
      </c>
      <c r="J2313" s="11" t="s">
        <v>207</v>
      </c>
      <c r="K2313" s="11" t="s">
        <v>4827</v>
      </c>
      <c r="L2313" s="11">
        <v>2</v>
      </c>
    </row>
    <row r="2314" spans="1:12">
      <c r="A2314" s="11" t="s">
        <v>4132</v>
      </c>
      <c r="D2314" s="11" t="s">
        <v>206</v>
      </c>
      <c r="E2314" s="19" t="s">
        <v>4328</v>
      </c>
      <c r="F2314" s="10">
        <v>42036</v>
      </c>
      <c r="G2314" s="10">
        <v>44228</v>
      </c>
      <c r="H2314" s="11">
        <v>7</v>
      </c>
      <c r="I2314" s="20" t="s">
        <v>205</v>
      </c>
      <c r="J2314" s="11" t="s">
        <v>207</v>
      </c>
      <c r="K2314" s="11" t="s">
        <v>4827</v>
      </c>
      <c r="L2314" s="11">
        <v>2</v>
      </c>
    </row>
    <row r="2315" spans="1:12">
      <c r="A2315" s="11" t="s">
        <v>4133</v>
      </c>
      <c r="D2315" s="11" t="s">
        <v>206</v>
      </c>
      <c r="E2315" s="19" t="s">
        <v>4329</v>
      </c>
      <c r="F2315" s="10">
        <v>42036</v>
      </c>
      <c r="G2315" s="10">
        <v>44228</v>
      </c>
      <c r="H2315" s="11">
        <v>7</v>
      </c>
      <c r="I2315" s="20" t="s">
        <v>205</v>
      </c>
      <c r="J2315" s="11" t="s">
        <v>207</v>
      </c>
      <c r="K2315" s="11" t="s">
        <v>4827</v>
      </c>
      <c r="L2315" s="11">
        <v>2</v>
      </c>
    </row>
    <row r="2316" spans="1:12">
      <c r="A2316" s="11" t="s">
        <v>4134</v>
      </c>
      <c r="D2316" s="11" t="s">
        <v>206</v>
      </c>
      <c r="E2316" s="19" t="s">
        <v>4330</v>
      </c>
      <c r="F2316" s="10">
        <v>42036</v>
      </c>
      <c r="G2316" s="10">
        <v>44228</v>
      </c>
      <c r="H2316" s="11">
        <v>7</v>
      </c>
      <c r="I2316" s="20" t="s">
        <v>205</v>
      </c>
      <c r="J2316" s="11" t="s">
        <v>207</v>
      </c>
      <c r="K2316" s="11" t="s">
        <v>4827</v>
      </c>
      <c r="L2316" s="11">
        <v>2</v>
      </c>
    </row>
    <row r="2317" spans="1:12">
      <c r="A2317" s="11" t="s">
        <v>4135</v>
      </c>
      <c r="D2317" s="11" t="s">
        <v>206</v>
      </c>
      <c r="E2317" s="19" t="s">
        <v>4331</v>
      </c>
      <c r="F2317" s="10">
        <v>42036</v>
      </c>
      <c r="G2317" s="10">
        <v>44228</v>
      </c>
      <c r="H2317" s="11">
        <v>7</v>
      </c>
      <c r="I2317" s="20" t="s">
        <v>205</v>
      </c>
      <c r="J2317" s="11" t="s">
        <v>207</v>
      </c>
      <c r="K2317" s="11" t="s">
        <v>4827</v>
      </c>
      <c r="L2317" s="11">
        <v>2</v>
      </c>
    </row>
    <row r="2318" spans="1:12">
      <c r="A2318" s="11" t="s">
        <v>4136</v>
      </c>
      <c r="D2318" s="11" t="s">
        <v>206</v>
      </c>
      <c r="E2318" s="19" t="s">
        <v>4332</v>
      </c>
      <c r="F2318" s="10">
        <v>42036</v>
      </c>
      <c r="G2318" s="10">
        <v>44228</v>
      </c>
      <c r="H2318" s="11">
        <v>7</v>
      </c>
      <c r="I2318" s="20" t="s">
        <v>205</v>
      </c>
      <c r="J2318" s="11" t="s">
        <v>207</v>
      </c>
      <c r="K2318" s="11" t="s">
        <v>4827</v>
      </c>
      <c r="L2318" s="11">
        <v>2</v>
      </c>
    </row>
    <row r="2319" spans="1:12">
      <c r="A2319" s="11" t="s">
        <v>4137</v>
      </c>
      <c r="D2319" s="11" t="s">
        <v>206</v>
      </c>
      <c r="E2319" s="19" t="s">
        <v>4333</v>
      </c>
      <c r="F2319" s="10">
        <v>42036</v>
      </c>
      <c r="G2319" s="10">
        <v>44228</v>
      </c>
      <c r="H2319" s="11">
        <v>7</v>
      </c>
      <c r="I2319" s="20" t="s">
        <v>205</v>
      </c>
      <c r="J2319" s="11" t="s">
        <v>207</v>
      </c>
      <c r="K2319" s="11" t="s">
        <v>4827</v>
      </c>
      <c r="L2319" s="11">
        <v>2</v>
      </c>
    </row>
    <row r="2320" spans="1:12">
      <c r="A2320" s="11" t="s">
        <v>4138</v>
      </c>
      <c r="D2320" s="11" t="s">
        <v>206</v>
      </c>
      <c r="E2320" s="19" t="s">
        <v>4334</v>
      </c>
      <c r="F2320" s="10">
        <v>42036</v>
      </c>
      <c r="G2320" s="10">
        <v>44228</v>
      </c>
      <c r="H2320" s="11">
        <v>7</v>
      </c>
      <c r="I2320" s="20" t="s">
        <v>205</v>
      </c>
      <c r="J2320" s="11" t="s">
        <v>207</v>
      </c>
      <c r="K2320" s="11" t="s">
        <v>4827</v>
      </c>
      <c r="L2320" s="11">
        <v>2</v>
      </c>
    </row>
    <row r="2321" spans="1:12">
      <c r="A2321" s="11" t="s">
        <v>4139</v>
      </c>
      <c r="D2321" s="11" t="s">
        <v>206</v>
      </c>
      <c r="E2321" s="19" t="s">
        <v>4335</v>
      </c>
      <c r="F2321" s="10">
        <v>42036</v>
      </c>
      <c r="G2321" s="10">
        <v>44228</v>
      </c>
      <c r="H2321" s="11">
        <v>7</v>
      </c>
      <c r="I2321" s="20" t="s">
        <v>205</v>
      </c>
      <c r="J2321" s="11" t="s">
        <v>207</v>
      </c>
      <c r="K2321" s="11" t="s">
        <v>4827</v>
      </c>
      <c r="L2321" s="11">
        <v>2</v>
      </c>
    </row>
    <row r="2322" spans="1:12">
      <c r="A2322" s="11" t="s">
        <v>4140</v>
      </c>
      <c r="D2322" s="11" t="s">
        <v>206</v>
      </c>
      <c r="E2322" s="19" t="s">
        <v>4336</v>
      </c>
      <c r="F2322" s="10">
        <v>42036</v>
      </c>
      <c r="G2322" s="10">
        <v>44228</v>
      </c>
      <c r="H2322" s="11">
        <v>7</v>
      </c>
      <c r="I2322" s="20" t="s">
        <v>205</v>
      </c>
      <c r="J2322" s="11" t="s">
        <v>207</v>
      </c>
      <c r="K2322" s="11" t="s">
        <v>4827</v>
      </c>
      <c r="L2322" s="11">
        <v>2</v>
      </c>
    </row>
    <row r="2323" spans="1:12">
      <c r="A2323" s="11" t="s">
        <v>4141</v>
      </c>
      <c r="D2323" s="11" t="s">
        <v>206</v>
      </c>
      <c r="E2323" s="19" t="s">
        <v>4337</v>
      </c>
      <c r="F2323" s="10">
        <v>42036</v>
      </c>
      <c r="G2323" s="10">
        <v>44228</v>
      </c>
      <c r="H2323" s="11">
        <v>7</v>
      </c>
      <c r="I2323" s="20" t="s">
        <v>205</v>
      </c>
      <c r="J2323" s="11" t="s">
        <v>207</v>
      </c>
      <c r="K2323" s="11" t="s">
        <v>4827</v>
      </c>
      <c r="L2323" s="11">
        <v>2</v>
      </c>
    </row>
    <row r="2324" spans="1:12">
      <c r="A2324" s="11" t="s">
        <v>4142</v>
      </c>
      <c r="D2324" s="11" t="s">
        <v>206</v>
      </c>
      <c r="E2324" s="19" t="s">
        <v>4338</v>
      </c>
      <c r="F2324" s="10">
        <v>42036</v>
      </c>
      <c r="G2324" s="10">
        <v>44228</v>
      </c>
      <c r="H2324" s="11">
        <v>7</v>
      </c>
      <c r="I2324" s="20" t="s">
        <v>205</v>
      </c>
      <c r="J2324" s="11" t="s">
        <v>207</v>
      </c>
      <c r="K2324" s="11" t="s">
        <v>4827</v>
      </c>
      <c r="L2324" s="11">
        <v>2</v>
      </c>
    </row>
    <row r="2325" spans="1:12">
      <c r="A2325" s="11" t="s">
        <v>4143</v>
      </c>
      <c r="D2325" s="11" t="s">
        <v>206</v>
      </c>
      <c r="E2325" s="19" t="s">
        <v>4339</v>
      </c>
      <c r="F2325" s="10">
        <v>42036</v>
      </c>
      <c r="G2325" s="10">
        <v>44228</v>
      </c>
      <c r="H2325" s="11">
        <v>7</v>
      </c>
      <c r="I2325" s="20" t="s">
        <v>205</v>
      </c>
      <c r="J2325" s="11" t="s">
        <v>207</v>
      </c>
      <c r="K2325" s="11" t="s">
        <v>4827</v>
      </c>
      <c r="L2325" s="11">
        <v>2</v>
      </c>
    </row>
    <row r="2326" spans="1:12">
      <c r="A2326" s="11" t="s">
        <v>4144</v>
      </c>
      <c r="D2326" s="11" t="s">
        <v>206</v>
      </c>
      <c r="E2326" s="19" t="s">
        <v>4340</v>
      </c>
      <c r="F2326" s="10">
        <v>42036</v>
      </c>
      <c r="G2326" s="10">
        <v>44228</v>
      </c>
      <c r="H2326" s="11">
        <v>7</v>
      </c>
      <c r="I2326" s="20" t="s">
        <v>205</v>
      </c>
      <c r="J2326" s="11" t="s">
        <v>207</v>
      </c>
      <c r="K2326" s="11" t="s">
        <v>4827</v>
      </c>
      <c r="L2326" s="11">
        <v>2</v>
      </c>
    </row>
    <row r="2327" spans="1:12">
      <c r="A2327" s="11" t="s">
        <v>4145</v>
      </c>
      <c r="D2327" s="11" t="s">
        <v>206</v>
      </c>
      <c r="E2327" s="19" t="s">
        <v>4341</v>
      </c>
      <c r="F2327" s="10">
        <v>42036</v>
      </c>
      <c r="G2327" s="10">
        <v>44228</v>
      </c>
      <c r="H2327" s="11">
        <v>7</v>
      </c>
      <c r="I2327" s="20" t="s">
        <v>205</v>
      </c>
      <c r="J2327" s="11" t="s">
        <v>207</v>
      </c>
      <c r="K2327" s="11" t="s">
        <v>4827</v>
      </c>
      <c r="L2327" s="11">
        <v>2</v>
      </c>
    </row>
    <row r="2328" spans="1:12">
      <c r="A2328" s="11" t="s">
        <v>4146</v>
      </c>
      <c r="D2328" s="11" t="s">
        <v>206</v>
      </c>
      <c r="E2328" s="19" t="s">
        <v>4342</v>
      </c>
      <c r="F2328" s="10">
        <v>42036</v>
      </c>
      <c r="G2328" s="10">
        <v>44228</v>
      </c>
      <c r="H2328" s="11">
        <v>7</v>
      </c>
      <c r="I2328" s="20" t="s">
        <v>205</v>
      </c>
      <c r="J2328" s="11" t="s">
        <v>207</v>
      </c>
      <c r="K2328" s="11" t="s">
        <v>4827</v>
      </c>
      <c r="L2328" s="11">
        <v>2</v>
      </c>
    </row>
    <row r="2329" spans="1:12">
      <c r="A2329" s="11" t="s">
        <v>4147</v>
      </c>
      <c r="D2329" s="11" t="s">
        <v>206</v>
      </c>
      <c r="E2329" s="19" t="s">
        <v>4343</v>
      </c>
      <c r="F2329" s="10">
        <v>42036</v>
      </c>
      <c r="G2329" s="10">
        <v>44228</v>
      </c>
      <c r="H2329" s="11">
        <v>7</v>
      </c>
      <c r="I2329" s="20" t="s">
        <v>205</v>
      </c>
      <c r="J2329" s="11" t="s">
        <v>207</v>
      </c>
      <c r="K2329" s="11" t="s">
        <v>4827</v>
      </c>
      <c r="L2329" s="11">
        <v>2</v>
      </c>
    </row>
    <row r="2330" spans="1:12">
      <c r="A2330" s="11" t="s">
        <v>4148</v>
      </c>
      <c r="D2330" s="11" t="s">
        <v>206</v>
      </c>
      <c r="E2330" s="19" t="s">
        <v>4344</v>
      </c>
      <c r="F2330" s="10">
        <v>42036</v>
      </c>
      <c r="G2330" s="10">
        <v>44228</v>
      </c>
      <c r="H2330" s="11">
        <v>7</v>
      </c>
      <c r="I2330" s="20" t="s">
        <v>205</v>
      </c>
      <c r="J2330" s="11" t="s">
        <v>207</v>
      </c>
      <c r="K2330" s="11" t="s">
        <v>4827</v>
      </c>
      <c r="L2330" s="11">
        <v>2</v>
      </c>
    </row>
    <row r="2331" spans="1:12">
      <c r="A2331" s="11" t="s">
        <v>4149</v>
      </c>
      <c r="D2331" s="11" t="s">
        <v>206</v>
      </c>
      <c r="E2331" s="19" t="s">
        <v>4345</v>
      </c>
      <c r="F2331" s="10">
        <v>42036</v>
      </c>
      <c r="G2331" s="10">
        <v>44228</v>
      </c>
      <c r="H2331" s="11">
        <v>7</v>
      </c>
      <c r="I2331" s="20" t="s">
        <v>205</v>
      </c>
      <c r="J2331" s="11" t="s">
        <v>207</v>
      </c>
      <c r="K2331" s="11" t="s">
        <v>4827</v>
      </c>
      <c r="L2331" s="11">
        <v>2</v>
      </c>
    </row>
    <row r="2332" spans="1:12">
      <c r="A2332" s="11" t="s">
        <v>4150</v>
      </c>
      <c r="D2332" s="11" t="s">
        <v>206</v>
      </c>
      <c r="E2332" s="19" t="s">
        <v>4346</v>
      </c>
      <c r="F2332" s="10">
        <v>42036</v>
      </c>
      <c r="G2332" s="10">
        <v>44228</v>
      </c>
      <c r="H2332" s="11">
        <v>7</v>
      </c>
      <c r="I2332" s="20" t="s">
        <v>205</v>
      </c>
      <c r="J2332" s="11" t="s">
        <v>207</v>
      </c>
      <c r="K2332" s="11" t="s">
        <v>4827</v>
      </c>
      <c r="L2332" s="11">
        <v>2</v>
      </c>
    </row>
    <row r="2333" spans="1:12">
      <c r="A2333" s="11" t="s">
        <v>4151</v>
      </c>
      <c r="D2333" s="11" t="s">
        <v>206</v>
      </c>
      <c r="E2333" s="19" t="s">
        <v>4347</v>
      </c>
      <c r="F2333" s="10">
        <v>42036</v>
      </c>
      <c r="G2333" s="10">
        <v>44228</v>
      </c>
      <c r="H2333" s="11">
        <v>7</v>
      </c>
      <c r="I2333" s="20" t="s">
        <v>205</v>
      </c>
      <c r="J2333" s="11" t="s">
        <v>207</v>
      </c>
      <c r="K2333" s="11" t="s">
        <v>4827</v>
      </c>
      <c r="L2333" s="11">
        <v>2</v>
      </c>
    </row>
    <row r="2334" spans="1:12">
      <c r="A2334" s="11" t="s">
        <v>4152</v>
      </c>
      <c r="D2334" s="11" t="s">
        <v>206</v>
      </c>
      <c r="E2334" s="19" t="s">
        <v>4348</v>
      </c>
      <c r="F2334" s="10">
        <v>42036</v>
      </c>
      <c r="G2334" s="10">
        <v>44228</v>
      </c>
      <c r="H2334" s="11">
        <v>7</v>
      </c>
      <c r="I2334" s="20" t="s">
        <v>205</v>
      </c>
      <c r="J2334" s="11" t="s">
        <v>207</v>
      </c>
      <c r="K2334" s="11" t="s">
        <v>4827</v>
      </c>
      <c r="L2334" s="11">
        <v>2</v>
      </c>
    </row>
    <row r="2335" spans="1:12">
      <c r="A2335" s="11" t="s">
        <v>4153</v>
      </c>
      <c r="D2335" s="11" t="s">
        <v>206</v>
      </c>
      <c r="E2335" s="19" t="s">
        <v>4349</v>
      </c>
      <c r="F2335" s="10">
        <v>42036</v>
      </c>
      <c r="G2335" s="10">
        <v>44228</v>
      </c>
      <c r="H2335" s="11">
        <v>7</v>
      </c>
      <c r="I2335" s="20" t="s">
        <v>205</v>
      </c>
      <c r="J2335" s="11" t="s">
        <v>207</v>
      </c>
      <c r="K2335" s="11" t="s">
        <v>4827</v>
      </c>
      <c r="L2335" s="11">
        <v>2</v>
      </c>
    </row>
    <row r="2336" spans="1:12">
      <c r="A2336" s="11" t="s">
        <v>4154</v>
      </c>
      <c r="D2336" s="11" t="s">
        <v>206</v>
      </c>
      <c r="E2336" s="19" t="s">
        <v>4350</v>
      </c>
      <c r="F2336" s="10">
        <v>42036</v>
      </c>
      <c r="G2336" s="10">
        <v>44228</v>
      </c>
      <c r="H2336" s="11">
        <v>7</v>
      </c>
      <c r="I2336" s="20" t="s">
        <v>205</v>
      </c>
      <c r="J2336" s="11" t="s">
        <v>207</v>
      </c>
      <c r="K2336" s="11" t="s">
        <v>4827</v>
      </c>
      <c r="L2336" s="11">
        <v>2</v>
      </c>
    </row>
    <row r="2337" spans="1:12">
      <c r="A2337" s="11" t="s">
        <v>4155</v>
      </c>
      <c r="D2337" s="11" t="s">
        <v>206</v>
      </c>
      <c r="E2337" s="19" t="s">
        <v>4351</v>
      </c>
      <c r="F2337" s="10">
        <v>42036</v>
      </c>
      <c r="G2337" s="10">
        <v>44228</v>
      </c>
      <c r="H2337" s="11">
        <v>7</v>
      </c>
      <c r="I2337" s="20" t="s">
        <v>205</v>
      </c>
      <c r="J2337" s="11" t="s">
        <v>207</v>
      </c>
      <c r="K2337" s="11" t="s">
        <v>4827</v>
      </c>
      <c r="L2337" s="11">
        <v>2</v>
      </c>
    </row>
    <row r="2338" spans="1:12">
      <c r="A2338" s="11" t="s">
        <v>4156</v>
      </c>
      <c r="D2338" s="11" t="s">
        <v>206</v>
      </c>
      <c r="E2338" s="19" t="s">
        <v>4352</v>
      </c>
      <c r="F2338" s="10">
        <v>42036</v>
      </c>
      <c r="G2338" s="10">
        <v>44228</v>
      </c>
      <c r="H2338" s="11">
        <v>7</v>
      </c>
      <c r="I2338" s="20" t="s">
        <v>205</v>
      </c>
      <c r="J2338" s="11" t="s">
        <v>207</v>
      </c>
      <c r="K2338" s="11" t="s">
        <v>4827</v>
      </c>
      <c r="L2338" s="11">
        <v>2</v>
      </c>
    </row>
    <row r="2339" spans="1:12">
      <c r="A2339" s="11" t="s">
        <v>4157</v>
      </c>
      <c r="D2339" s="11" t="s">
        <v>206</v>
      </c>
      <c r="E2339" s="19" t="s">
        <v>4353</v>
      </c>
      <c r="F2339" s="10">
        <v>42036</v>
      </c>
      <c r="G2339" s="10">
        <v>44228</v>
      </c>
      <c r="H2339" s="11">
        <v>7</v>
      </c>
      <c r="I2339" s="20" t="s">
        <v>205</v>
      </c>
      <c r="J2339" s="11" t="s">
        <v>207</v>
      </c>
      <c r="K2339" s="11" t="s">
        <v>4827</v>
      </c>
      <c r="L2339" s="11">
        <v>2</v>
      </c>
    </row>
    <row r="2340" spans="1:12">
      <c r="A2340" s="11" t="s">
        <v>4158</v>
      </c>
      <c r="D2340" s="11" t="s">
        <v>206</v>
      </c>
      <c r="E2340" s="19" t="s">
        <v>4354</v>
      </c>
      <c r="F2340" s="10">
        <v>42036</v>
      </c>
      <c r="G2340" s="10">
        <v>44228</v>
      </c>
      <c r="H2340" s="11">
        <v>7</v>
      </c>
      <c r="I2340" s="20" t="s">
        <v>205</v>
      </c>
      <c r="J2340" s="11" t="s">
        <v>207</v>
      </c>
      <c r="K2340" s="11" t="s">
        <v>4827</v>
      </c>
      <c r="L2340" s="11">
        <v>2</v>
      </c>
    </row>
    <row r="2341" spans="1:12">
      <c r="A2341" s="11" t="s">
        <v>4159</v>
      </c>
      <c r="D2341" s="11" t="s">
        <v>206</v>
      </c>
      <c r="E2341" s="19" t="s">
        <v>4355</v>
      </c>
      <c r="F2341" s="10">
        <v>42036</v>
      </c>
      <c r="G2341" s="10">
        <v>44228</v>
      </c>
      <c r="H2341" s="11">
        <v>7</v>
      </c>
      <c r="I2341" s="20" t="s">
        <v>205</v>
      </c>
      <c r="J2341" s="11" t="s">
        <v>207</v>
      </c>
      <c r="K2341" s="11" t="s">
        <v>4827</v>
      </c>
      <c r="L2341" s="11">
        <v>2</v>
      </c>
    </row>
    <row r="2342" spans="1:12">
      <c r="A2342" s="11" t="s">
        <v>4160</v>
      </c>
      <c r="D2342" s="11" t="s">
        <v>206</v>
      </c>
      <c r="E2342" s="19" t="s">
        <v>4356</v>
      </c>
      <c r="F2342" s="10">
        <v>42036</v>
      </c>
      <c r="G2342" s="10">
        <v>44228</v>
      </c>
      <c r="H2342" s="11">
        <v>7</v>
      </c>
      <c r="I2342" s="20" t="s">
        <v>205</v>
      </c>
      <c r="J2342" s="11" t="s">
        <v>207</v>
      </c>
      <c r="K2342" s="11" t="s">
        <v>4827</v>
      </c>
      <c r="L2342" s="11">
        <v>2</v>
      </c>
    </row>
    <row r="2343" spans="1:12">
      <c r="A2343" s="11" t="s">
        <v>4161</v>
      </c>
      <c r="D2343" s="11" t="s">
        <v>206</v>
      </c>
      <c r="E2343" s="19" t="s">
        <v>4357</v>
      </c>
      <c r="F2343" s="10">
        <v>42036</v>
      </c>
      <c r="G2343" s="10">
        <v>44228</v>
      </c>
      <c r="H2343" s="11">
        <v>7</v>
      </c>
      <c r="I2343" s="20" t="s">
        <v>205</v>
      </c>
      <c r="J2343" s="11" t="s">
        <v>207</v>
      </c>
      <c r="K2343" s="11" t="s">
        <v>4827</v>
      </c>
      <c r="L2343" s="11">
        <v>2</v>
      </c>
    </row>
    <row r="2344" spans="1:12">
      <c r="A2344" s="11" t="s">
        <v>4162</v>
      </c>
      <c r="D2344" s="11" t="s">
        <v>206</v>
      </c>
      <c r="E2344" s="19" t="s">
        <v>4358</v>
      </c>
      <c r="F2344" s="10">
        <v>42036</v>
      </c>
      <c r="G2344" s="10">
        <v>44228</v>
      </c>
      <c r="H2344" s="11">
        <v>7</v>
      </c>
      <c r="I2344" s="20" t="s">
        <v>205</v>
      </c>
      <c r="J2344" s="11" t="s">
        <v>207</v>
      </c>
      <c r="K2344" s="11" t="s">
        <v>4827</v>
      </c>
      <c r="L2344" s="11">
        <v>2</v>
      </c>
    </row>
    <row r="2345" spans="1:12">
      <c r="A2345" s="11" t="s">
        <v>4163</v>
      </c>
      <c r="D2345" s="11" t="s">
        <v>206</v>
      </c>
      <c r="E2345" s="19" t="s">
        <v>4359</v>
      </c>
      <c r="F2345" s="10">
        <v>42036</v>
      </c>
      <c r="G2345" s="10">
        <v>44228</v>
      </c>
      <c r="H2345" s="11">
        <v>7</v>
      </c>
      <c r="I2345" s="20" t="s">
        <v>205</v>
      </c>
      <c r="J2345" s="11" t="s">
        <v>207</v>
      </c>
      <c r="K2345" s="11" t="s">
        <v>4827</v>
      </c>
      <c r="L2345" s="11">
        <v>2</v>
      </c>
    </row>
    <row r="2346" spans="1:12">
      <c r="A2346" s="11" t="s">
        <v>4164</v>
      </c>
      <c r="D2346" s="11" t="s">
        <v>206</v>
      </c>
      <c r="E2346" s="19" t="s">
        <v>4360</v>
      </c>
      <c r="F2346" s="10">
        <v>42036</v>
      </c>
      <c r="G2346" s="10">
        <v>44228</v>
      </c>
      <c r="H2346" s="11">
        <v>7</v>
      </c>
      <c r="I2346" s="20" t="s">
        <v>205</v>
      </c>
      <c r="J2346" s="11" t="s">
        <v>207</v>
      </c>
      <c r="K2346" s="11" t="s">
        <v>4827</v>
      </c>
      <c r="L2346" s="11">
        <v>2</v>
      </c>
    </row>
    <row r="2347" spans="1:12">
      <c r="A2347" s="11" t="s">
        <v>4165</v>
      </c>
      <c r="D2347" s="11" t="s">
        <v>206</v>
      </c>
      <c r="E2347" s="19" t="s">
        <v>4361</v>
      </c>
      <c r="F2347" s="10">
        <v>42036</v>
      </c>
      <c r="G2347" s="10">
        <v>44228</v>
      </c>
      <c r="H2347" s="11">
        <v>7</v>
      </c>
      <c r="I2347" s="20" t="s">
        <v>205</v>
      </c>
      <c r="J2347" s="11" t="s">
        <v>207</v>
      </c>
      <c r="K2347" s="11" t="s">
        <v>4827</v>
      </c>
      <c r="L2347" s="11">
        <v>2</v>
      </c>
    </row>
    <row r="2348" spans="1:12">
      <c r="A2348" s="11" t="s">
        <v>4166</v>
      </c>
      <c r="D2348" s="11" t="s">
        <v>206</v>
      </c>
      <c r="E2348" s="19" t="s">
        <v>4362</v>
      </c>
      <c r="F2348" s="10">
        <v>42036</v>
      </c>
      <c r="G2348" s="10">
        <v>44228</v>
      </c>
      <c r="H2348" s="11">
        <v>7</v>
      </c>
      <c r="I2348" s="20" t="s">
        <v>205</v>
      </c>
      <c r="J2348" s="11" t="s">
        <v>207</v>
      </c>
      <c r="K2348" s="11" t="s">
        <v>4827</v>
      </c>
      <c r="L2348" s="11">
        <v>2</v>
      </c>
    </row>
    <row r="2349" spans="1:12">
      <c r="A2349" s="11" t="s">
        <v>4167</v>
      </c>
      <c r="D2349" s="11" t="s">
        <v>206</v>
      </c>
      <c r="E2349" s="19" t="s">
        <v>4363</v>
      </c>
      <c r="F2349" s="10">
        <v>42036</v>
      </c>
      <c r="G2349" s="10">
        <v>44228</v>
      </c>
      <c r="H2349" s="11">
        <v>7</v>
      </c>
      <c r="I2349" s="20" t="s">
        <v>205</v>
      </c>
      <c r="J2349" s="11" t="s">
        <v>207</v>
      </c>
      <c r="K2349" s="11" t="s">
        <v>4827</v>
      </c>
      <c r="L2349" s="11">
        <v>2</v>
      </c>
    </row>
    <row r="2350" spans="1:12">
      <c r="A2350" s="11" t="s">
        <v>4168</v>
      </c>
      <c r="D2350" s="11" t="s">
        <v>206</v>
      </c>
      <c r="E2350" s="19" t="s">
        <v>4364</v>
      </c>
      <c r="F2350" s="10">
        <v>42036</v>
      </c>
      <c r="G2350" s="10">
        <v>44228</v>
      </c>
      <c r="H2350" s="11">
        <v>7</v>
      </c>
      <c r="I2350" s="20" t="s">
        <v>205</v>
      </c>
      <c r="J2350" s="11" t="s">
        <v>207</v>
      </c>
      <c r="K2350" s="11" t="s">
        <v>4827</v>
      </c>
      <c r="L2350" s="11">
        <v>2</v>
      </c>
    </row>
    <row r="2351" spans="1:12">
      <c r="A2351" s="11" t="s">
        <v>4169</v>
      </c>
      <c r="D2351" s="11" t="s">
        <v>206</v>
      </c>
      <c r="E2351" s="19" t="s">
        <v>4365</v>
      </c>
      <c r="F2351" s="10">
        <v>42036</v>
      </c>
      <c r="G2351" s="10">
        <v>44228</v>
      </c>
      <c r="H2351" s="11">
        <v>7</v>
      </c>
      <c r="I2351" s="20" t="s">
        <v>205</v>
      </c>
      <c r="J2351" s="11" t="s">
        <v>207</v>
      </c>
      <c r="K2351" s="11" t="s">
        <v>4827</v>
      </c>
      <c r="L2351" s="11">
        <v>2</v>
      </c>
    </row>
    <row r="2352" spans="1:12">
      <c r="A2352" s="11" t="s">
        <v>4170</v>
      </c>
      <c r="D2352" s="11" t="s">
        <v>206</v>
      </c>
      <c r="E2352" s="19" t="s">
        <v>4366</v>
      </c>
      <c r="F2352" s="10">
        <v>42036</v>
      </c>
      <c r="G2352" s="10">
        <v>44228</v>
      </c>
      <c r="H2352" s="11">
        <v>7</v>
      </c>
      <c r="I2352" s="20" t="s">
        <v>205</v>
      </c>
      <c r="J2352" s="11" t="s">
        <v>207</v>
      </c>
      <c r="K2352" s="11" t="s">
        <v>4827</v>
      </c>
      <c r="L2352" s="11">
        <v>2</v>
      </c>
    </row>
    <row r="2353" spans="1:12">
      <c r="A2353" s="11" t="s">
        <v>4171</v>
      </c>
      <c r="D2353" s="11" t="s">
        <v>206</v>
      </c>
      <c r="E2353" s="19" t="s">
        <v>4367</v>
      </c>
      <c r="F2353" s="10">
        <v>42036</v>
      </c>
      <c r="G2353" s="10">
        <v>44228</v>
      </c>
      <c r="H2353" s="11">
        <v>7</v>
      </c>
      <c r="I2353" s="20" t="s">
        <v>205</v>
      </c>
      <c r="J2353" s="11" t="s">
        <v>207</v>
      </c>
      <c r="K2353" s="11" t="s">
        <v>4827</v>
      </c>
      <c r="L2353" s="11">
        <v>2</v>
      </c>
    </row>
    <row r="2354" spans="1:12">
      <c r="A2354" s="11" t="s">
        <v>4172</v>
      </c>
      <c r="D2354" s="11" t="s">
        <v>206</v>
      </c>
      <c r="E2354" s="19" t="s">
        <v>4368</v>
      </c>
      <c r="F2354" s="10">
        <v>42036</v>
      </c>
      <c r="G2354" s="10">
        <v>44228</v>
      </c>
      <c r="H2354" s="11">
        <v>7</v>
      </c>
      <c r="I2354" s="20" t="s">
        <v>205</v>
      </c>
      <c r="J2354" s="11" t="s">
        <v>207</v>
      </c>
      <c r="K2354" s="11" t="s">
        <v>4827</v>
      </c>
      <c r="L2354" s="11">
        <v>2</v>
      </c>
    </row>
    <row r="2355" spans="1:12">
      <c r="A2355" s="11" t="s">
        <v>4173</v>
      </c>
      <c r="D2355" s="11" t="s">
        <v>206</v>
      </c>
      <c r="E2355" s="19" t="s">
        <v>4369</v>
      </c>
      <c r="F2355" s="10">
        <v>42036</v>
      </c>
      <c r="G2355" s="10">
        <v>44228</v>
      </c>
      <c r="H2355" s="11">
        <v>7</v>
      </c>
      <c r="I2355" s="20" t="s">
        <v>205</v>
      </c>
      <c r="J2355" s="11" t="s">
        <v>207</v>
      </c>
      <c r="K2355" s="11" t="s">
        <v>4827</v>
      </c>
      <c r="L2355" s="11">
        <v>2</v>
      </c>
    </row>
    <row r="2356" spans="1:12">
      <c r="A2356" s="11" t="s">
        <v>4174</v>
      </c>
      <c r="D2356" s="11" t="s">
        <v>206</v>
      </c>
      <c r="E2356" s="19" t="s">
        <v>4370</v>
      </c>
      <c r="F2356" s="10">
        <v>42036</v>
      </c>
      <c r="G2356" s="10">
        <v>44228</v>
      </c>
      <c r="H2356" s="11">
        <v>7</v>
      </c>
      <c r="I2356" s="20" t="s">
        <v>205</v>
      </c>
      <c r="J2356" s="11" t="s">
        <v>207</v>
      </c>
      <c r="K2356" s="11" t="s">
        <v>4827</v>
      </c>
      <c r="L2356" s="11">
        <v>2</v>
      </c>
    </row>
    <row r="2357" spans="1:12">
      <c r="A2357" s="11" t="s">
        <v>4175</v>
      </c>
      <c r="D2357" s="11" t="s">
        <v>206</v>
      </c>
      <c r="E2357" s="19" t="s">
        <v>4371</v>
      </c>
      <c r="F2357" s="10">
        <v>42036</v>
      </c>
      <c r="G2357" s="10">
        <v>44228</v>
      </c>
      <c r="H2357" s="11">
        <v>7</v>
      </c>
      <c r="I2357" s="20" t="s">
        <v>205</v>
      </c>
      <c r="J2357" s="11" t="s">
        <v>207</v>
      </c>
      <c r="K2357" s="11" t="s">
        <v>4827</v>
      </c>
      <c r="L2357" s="11">
        <v>2</v>
      </c>
    </row>
    <row r="2358" spans="1:12">
      <c r="A2358" s="11" t="s">
        <v>4176</v>
      </c>
      <c r="D2358" s="11" t="s">
        <v>206</v>
      </c>
      <c r="E2358" s="19" t="s">
        <v>4372</v>
      </c>
      <c r="F2358" s="10">
        <v>42036</v>
      </c>
      <c r="G2358" s="10">
        <v>44228</v>
      </c>
      <c r="H2358" s="11">
        <v>7</v>
      </c>
      <c r="I2358" s="20" t="s">
        <v>205</v>
      </c>
      <c r="J2358" s="11" t="s">
        <v>207</v>
      </c>
      <c r="K2358" s="11" t="s">
        <v>4827</v>
      </c>
      <c r="L2358" s="11">
        <v>2</v>
      </c>
    </row>
    <row r="2359" spans="1:12">
      <c r="A2359" s="11" t="s">
        <v>4177</v>
      </c>
      <c r="D2359" s="11" t="s">
        <v>206</v>
      </c>
      <c r="E2359" s="19" t="s">
        <v>4373</v>
      </c>
      <c r="F2359" s="10">
        <v>42036</v>
      </c>
      <c r="G2359" s="10">
        <v>44228</v>
      </c>
      <c r="H2359" s="11">
        <v>7</v>
      </c>
      <c r="I2359" s="20" t="s">
        <v>205</v>
      </c>
      <c r="J2359" s="11" t="s">
        <v>207</v>
      </c>
      <c r="K2359" s="11" t="s">
        <v>4827</v>
      </c>
      <c r="L2359" s="11">
        <v>2</v>
      </c>
    </row>
    <row r="2360" spans="1:12">
      <c r="A2360" s="11" t="s">
        <v>4178</v>
      </c>
      <c r="D2360" s="11" t="s">
        <v>206</v>
      </c>
      <c r="E2360" s="19" t="s">
        <v>4374</v>
      </c>
      <c r="F2360" s="10">
        <v>42036</v>
      </c>
      <c r="G2360" s="10">
        <v>44228</v>
      </c>
      <c r="H2360" s="11">
        <v>7</v>
      </c>
      <c r="I2360" s="20" t="s">
        <v>205</v>
      </c>
      <c r="J2360" s="11" t="s">
        <v>207</v>
      </c>
      <c r="K2360" s="11" t="s">
        <v>4827</v>
      </c>
      <c r="L2360" s="11">
        <v>2</v>
      </c>
    </row>
    <row r="2361" spans="1:12">
      <c r="A2361" s="11" t="s">
        <v>4179</v>
      </c>
      <c r="D2361" s="11" t="s">
        <v>206</v>
      </c>
      <c r="E2361" s="19" t="s">
        <v>4375</v>
      </c>
      <c r="F2361" s="10">
        <v>42036</v>
      </c>
      <c r="G2361" s="10">
        <v>44228</v>
      </c>
      <c r="H2361" s="11">
        <v>7</v>
      </c>
      <c r="I2361" s="20" t="s">
        <v>205</v>
      </c>
      <c r="J2361" s="11" t="s">
        <v>207</v>
      </c>
      <c r="K2361" s="11" t="s">
        <v>4827</v>
      </c>
      <c r="L2361" s="11">
        <v>2</v>
      </c>
    </row>
    <row r="2362" spans="1:12">
      <c r="A2362" s="11" t="s">
        <v>4180</v>
      </c>
      <c r="D2362" s="11" t="s">
        <v>206</v>
      </c>
      <c r="E2362" s="19" t="s">
        <v>4376</v>
      </c>
      <c r="F2362" s="10">
        <v>42036</v>
      </c>
      <c r="G2362" s="10">
        <v>44228</v>
      </c>
      <c r="H2362" s="11">
        <v>7</v>
      </c>
      <c r="I2362" s="20" t="s">
        <v>205</v>
      </c>
      <c r="J2362" s="11" t="s">
        <v>207</v>
      </c>
      <c r="K2362" s="11" t="s">
        <v>4827</v>
      </c>
      <c r="L2362" s="11">
        <v>2</v>
      </c>
    </row>
    <row r="2363" spans="1:12">
      <c r="A2363" s="11" t="s">
        <v>4181</v>
      </c>
      <c r="D2363" s="11" t="s">
        <v>206</v>
      </c>
      <c r="E2363" s="19" t="s">
        <v>4377</v>
      </c>
      <c r="F2363" s="10">
        <v>42036</v>
      </c>
      <c r="G2363" s="10">
        <v>44228</v>
      </c>
      <c r="H2363" s="11">
        <v>7</v>
      </c>
      <c r="I2363" s="20" t="s">
        <v>205</v>
      </c>
      <c r="J2363" s="11" t="s">
        <v>207</v>
      </c>
      <c r="K2363" s="11" t="s">
        <v>4827</v>
      </c>
      <c r="L2363" s="11">
        <v>2</v>
      </c>
    </row>
    <row r="2364" spans="1:12">
      <c r="A2364" s="11" t="s">
        <v>4182</v>
      </c>
      <c r="D2364" s="11" t="s">
        <v>206</v>
      </c>
      <c r="E2364" s="19" t="s">
        <v>4378</v>
      </c>
      <c r="F2364" s="10">
        <v>42036</v>
      </c>
      <c r="G2364" s="10">
        <v>44228</v>
      </c>
      <c r="H2364" s="11">
        <v>7</v>
      </c>
      <c r="I2364" s="20" t="s">
        <v>205</v>
      </c>
      <c r="J2364" s="11" t="s">
        <v>207</v>
      </c>
      <c r="K2364" s="11" t="s">
        <v>4827</v>
      </c>
      <c r="L2364" s="11">
        <v>2</v>
      </c>
    </row>
    <row r="2365" spans="1:12">
      <c r="A2365" s="11" t="s">
        <v>4183</v>
      </c>
      <c r="D2365" s="11" t="s">
        <v>206</v>
      </c>
      <c r="E2365" s="19" t="s">
        <v>4379</v>
      </c>
      <c r="F2365" s="10">
        <v>42036</v>
      </c>
      <c r="G2365" s="10">
        <v>44228</v>
      </c>
      <c r="H2365" s="11">
        <v>7</v>
      </c>
      <c r="I2365" s="20" t="s">
        <v>205</v>
      </c>
      <c r="J2365" s="11" t="s">
        <v>207</v>
      </c>
      <c r="K2365" s="11" t="s">
        <v>4827</v>
      </c>
      <c r="L2365" s="11">
        <v>2</v>
      </c>
    </row>
    <row r="2366" spans="1:12">
      <c r="A2366" s="11" t="s">
        <v>4184</v>
      </c>
      <c r="D2366" s="11" t="s">
        <v>206</v>
      </c>
      <c r="E2366" s="19" t="s">
        <v>4380</v>
      </c>
      <c r="F2366" s="10">
        <v>42036</v>
      </c>
      <c r="G2366" s="10">
        <v>44228</v>
      </c>
      <c r="H2366" s="11">
        <v>7</v>
      </c>
      <c r="I2366" s="20" t="s">
        <v>205</v>
      </c>
      <c r="J2366" s="11" t="s">
        <v>207</v>
      </c>
      <c r="K2366" s="11" t="s">
        <v>4827</v>
      </c>
      <c r="L2366" s="11">
        <v>2</v>
      </c>
    </row>
    <row r="2367" spans="1:12">
      <c r="A2367" s="11" t="s">
        <v>4185</v>
      </c>
      <c r="D2367" s="11" t="s">
        <v>206</v>
      </c>
      <c r="E2367" s="19" t="s">
        <v>4381</v>
      </c>
      <c r="F2367" s="10">
        <v>42036</v>
      </c>
      <c r="G2367" s="10">
        <v>44228</v>
      </c>
      <c r="H2367" s="11">
        <v>7</v>
      </c>
      <c r="I2367" s="20" t="s">
        <v>205</v>
      </c>
      <c r="J2367" s="11" t="s">
        <v>207</v>
      </c>
      <c r="K2367" s="11" t="s">
        <v>4827</v>
      </c>
      <c r="L2367" s="11">
        <v>2</v>
      </c>
    </row>
    <row r="2368" spans="1:12">
      <c r="A2368" s="11" t="s">
        <v>4186</v>
      </c>
      <c r="D2368" s="11" t="s">
        <v>206</v>
      </c>
      <c r="E2368" s="19" t="s">
        <v>4382</v>
      </c>
      <c r="F2368" s="10">
        <v>42036</v>
      </c>
      <c r="G2368" s="10">
        <v>44228</v>
      </c>
      <c r="H2368" s="11">
        <v>7</v>
      </c>
      <c r="I2368" s="20" t="s">
        <v>205</v>
      </c>
      <c r="J2368" s="11" t="s">
        <v>207</v>
      </c>
      <c r="K2368" s="11" t="s">
        <v>4827</v>
      </c>
      <c r="L2368" s="11">
        <v>2</v>
      </c>
    </row>
    <row r="2369" spans="1:12">
      <c r="A2369" s="11" t="s">
        <v>4187</v>
      </c>
      <c r="D2369" s="11" t="s">
        <v>206</v>
      </c>
      <c r="E2369" s="19" t="s">
        <v>4383</v>
      </c>
      <c r="F2369" s="10">
        <v>42036</v>
      </c>
      <c r="G2369" s="10">
        <v>44228</v>
      </c>
      <c r="H2369" s="11">
        <v>7</v>
      </c>
      <c r="I2369" s="20" t="s">
        <v>205</v>
      </c>
      <c r="J2369" s="11" t="s">
        <v>207</v>
      </c>
      <c r="K2369" s="11" t="s">
        <v>4827</v>
      </c>
      <c r="L2369" s="11">
        <v>2</v>
      </c>
    </row>
    <row r="2370" spans="1:12">
      <c r="A2370" s="11" t="s">
        <v>5018</v>
      </c>
      <c r="D2370" s="11" t="s">
        <v>206</v>
      </c>
      <c r="E2370" s="19" t="s">
        <v>4384</v>
      </c>
      <c r="F2370" s="10">
        <v>42036</v>
      </c>
      <c r="G2370" s="10">
        <v>44228</v>
      </c>
      <c r="H2370" s="11">
        <v>7</v>
      </c>
      <c r="I2370" s="20" t="s">
        <v>205</v>
      </c>
      <c r="J2370" s="11" t="s">
        <v>207</v>
      </c>
      <c r="K2370" s="11" t="s">
        <v>4827</v>
      </c>
      <c r="L2370" s="11">
        <v>2</v>
      </c>
    </row>
    <row r="2371" spans="1:12">
      <c r="A2371" s="11" t="s">
        <v>5019</v>
      </c>
      <c r="D2371" s="11" t="s">
        <v>206</v>
      </c>
      <c r="E2371" s="19" t="s">
        <v>4385</v>
      </c>
      <c r="F2371" s="10">
        <v>42036</v>
      </c>
      <c r="G2371" s="10">
        <v>44228</v>
      </c>
      <c r="H2371" s="11">
        <v>7</v>
      </c>
      <c r="I2371" s="20" t="s">
        <v>205</v>
      </c>
      <c r="J2371" s="11" t="s">
        <v>207</v>
      </c>
      <c r="K2371" s="11" t="s">
        <v>4827</v>
      </c>
      <c r="L2371" s="11">
        <v>2</v>
      </c>
    </row>
    <row r="2372" spans="1:12">
      <c r="A2372" s="11" t="s">
        <v>5020</v>
      </c>
      <c r="D2372" s="11" t="s">
        <v>206</v>
      </c>
      <c r="E2372" s="19" t="s">
        <v>4386</v>
      </c>
      <c r="F2372" s="10">
        <v>42036</v>
      </c>
      <c r="G2372" s="10">
        <v>44228</v>
      </c>
      <c r="H2372" s="11">
        <v>7</v>
      </c>
      <c r="I2372" s="20" t="s">
        <v>205</v>
      </c>
      <c r="J2372" s="11" t="s">
        <v>207</v>
      </c>
      <c r="K2372" s="11" t="s">
        <v>4827</v>
      </c>
      <c r="L2372" s="11">
        <v>2</v>
      </c>
    </row>
    <row r="2373" spans="1:12">
      <c r="A2373" s="11" t="s">
        <v>5021</v>
      </c>
      <c r="D2373" s="11" t="s">
        <v>206</v>
      </c>
      <c r="E2373" s="19" t="s">
        <v>4387</v>
      </c>
      <c r="F2373" s="10">
        <v>42036</v>
      </c>
      <c r="G2373" s="10">
        <v>44228</v>
      </c>
      <c r="H2373" s="11">
        <v>7</v>
      </c>
      <c r="I2373" s="20" t="s">
        <v>205</v>
      </c>
      <c r="J2373" s="11" t="s">
        <v>207</v>
      </c>
      <c r="K2373" s="11" t="s">
        <v>4827</v>
      </c>
      <c r="L2373" s="11">
        <v>2</v>
      </c>
    </row>
    <row r="2374" spans="1:12">
      <c r="A2374" s="11" t="s">
        <v>5022</v>
      </c>
      <c r="D2374" s="11" t="s">
        <v>206</v>
      </c>
      <c r="E2374" s="19" t="s">
        <v>4388</v>
      </c>
      <c r="F2374" s="10">
        <v>42036</v>
      </c>
      <c r="G2374" s="10">
        <v>44228</v>
      </c>
      <c r="H2374" s="11">
        <v>7</v>
      </c>
      <c r="I2374" s="20" t="s">
        <v>205</v>
      </c>
      <c r="J2374" s="11" t="s">
        <v>207</v>
      </c>
      <c r="K2374" s="11" t="s">
        <v>4827</v>
      </c>
      <c r="L2374" s="11">
        <v>2</v>
      </c>
    </row>
    <row r="2375" spans="1:12">
      <c r="A2375" s="11" t="s">
        <v>5023</v>
      </c>
      <c r="D2375" s="11" t="s">
        <v>206</v>
      </c>
      <c r="E2375" s="19" t="s">
        <v>4389</v>
      </c>
      <c r="F2375" s="10">
        <v>42036</v>
      </c>
      <c r="G2375" s="10">
        <v>44228</v>
      </c>
      <c r="H2375" s="11">
        <v>7</v>
      </c>
      <c r="I2375" s="20" t="s">
        <v>205</v>
      </c>
      <c r="J2375" s="11" t="s">
        <v>207</v>
      </c>
      <c r="K2375" s="11" t="s">
        <v>4827</v>
      </c>
      <c r="L2375" s="11">
        <v>2</v>
      </c>
    </row>
    <row r="2376" spans="1:12">
      <c r="A2376" s="11" t="s">
        <v>5024</v>
      </c>
      <c r="D2376" s="11" t="s">
        <v>206</v>
      </c>
      <c r="E2376" s="19" t="s">
        <v>4390</v>
      </c>
      <c r="F2376" s="10">
        <v>42036</v>
      </c>
      <c r="G2376" s="10">
        <v>44228</v>
      </c>
      <c r="H2376" s="11">
        <v>7</v>
      </c>
      <c r="I2376" s="20" t="s">
        <v>205</v>
      </c>
      <c r="J2376" s="11" t="s">
        <v>207</v>
      </c>
      <c r="K2376" s="11" t="s">
        <v>4827</v>
      </c>
      <c r="L2376" s="11">
        <v>2</v>
      </c>
    </row>
    <row r="2377" spans="1:12">
      <c r="A2377" s="11" t="s">
        <v>5025</v>
      </c>
      <c r="D2377" s="11" t="s">
        <v>206</v>
      </c>
      <c r="E2377" s="19" t="s">
        <v>4391</v>
      </c>
      <c r="F2377" s="10">
        <v>42036</v>
      </c>
      <c r="G2377" s="10">
        <v>44228</v>
      </c>
      <c r="H2377" s="11">
        <v>7</v>
      </c>
      <c r="I2377" s="20" t="s">
        <v>205</v>
      </c>
      <c r="J2377" s="11" t="s">
        <v>207</v>
      </c>
      <c r="K2377" s="11" t="s">
        <v>4827</v>
      </c>
      <c r="L2377" s="11">
        <v>2</v>
      </c>
    </row>
    <row r="2378" spans="1:12">
      <c r="A2378" s="11" t="s">
        <v>5026</v>
      </c>
      <c r="D2378" s="11" t="s">
        <v>206</v>
      </c>
      <c r="E2378" s="19" t="s">
        <v>4392</v>
      </c>
      <c r="F2378" s="10">
        <v>42036</v>
      </c>
      <c r="G2378" s="10">
        <v>44228</v>
      </c>
      <c r="H2378" s="11">
        <v>7</v>
      </c>
      <c r="I2378" s="20" t="s">
        <v>205</v>
      </c>
      <c r="J2378" s="11" t="s">
        <v>207</v>
      </c>
      <c r="K2378" s="11" t="s">
        <v>4827</v>
      </c>
      <c r="L2378" s="11">
        <v>2</v>
      </c>
    </row>
    <row r="2379" spans="1:12">
      <c r="A2379" s="11" t="s">
        <v>5027</v>
      </c>
      <c r="D2379" s="11" t="s">
        <v>206</v>
      </c>
      <c r="E2379" s="19" t="s">
        <v>4393</v>
      </c>
      <c r="F2379" s="10">
        <v>42036</v>
      </c>
      <c r="G2379" s="10">
        <v>44228</v>
      </c>
      <c r="H2379" s="11">
        <v>7</v>
      </c>
      <c r="I2379" s="20" t="s">
        <v>205</v>
      </c>
      <c r="J2379" s="11" t="s">
        <v>207</v>
      </c>
      <c r="K2379" s="11" t="s">
        <v>4827</v>
      </c>
      <c r="L2379" s="11">
        <v>2</v>
      </c>
    </row>
    <row r="2380" spans="1:12">
      <c r="A2380" s="11" t="s">
        <v>5028</v>
      </c>
      <c r="D2380" s="11" t="s">
        <v>206</v>
      </c>
      <c r="E2380" s="19" t="s">
        <v>4394</v>
      </c>
      <c r="F2380" s="10">
        <v>42036</v>
      </c>
      <c r="G2380" s="10">
        <v>44228</v>
      </c>
      <c r="H2380" s="11">
        <v>7</v>
      </c>
      <c r="I2380" s="20" t="s">
        <v>205</v>
      </c>
      <c r="J2380" s="11" t="s">
        <v>207</v>
      </c>
      <c r="K2380" s="11" t="s">
        <v>4827</v>
      </c>
      <c r="L2380" s="11">
        <v>2</v>
      </c>
    </row>
    <row r="2381" spans="1:12">
      <c r="A2381" s="11" t="s">
        <v>5029</v>
      </c>
      <c r="D2381" s="11" t="s">
        <v>206</v>
      </c>
      <c r="E2381" s="19" t="s">
        <v>4395</v>
      </c>
      <c r="F2381" s="10">
        <v>42036</v>
      </c>
      <c r="G2381" s="10">
        <v>44228</v>
      </c>
      <c r="H2381" s="11">
        <v>7</v>
      </c>
      <c r="I2381" s="20" t="s">
        <v>205</v>
      </c>
      <c r="J2381" s="11" t="s">
        <v>207</v>
      </c>
      <c r="K2381" s="11" t="s">
        <v>4827</v>
      </c>
      <c r="L2381" s="11">
        <v>2</v>
      </c>
    </row>
    <row r="2382" spans="1:12">
      <c r="A2382" s="11" t="s">
        <v>5126</v>
      </c>
      <c r="D2382" s="11" t="s">
        <v>206</v>
      </c>
      <c r="E2382" s="19" t="s">
        <v>4396</v>
      </c>
      <c r="F2382" s="10">
        <v>42036</v>
      </c>
      <c r="G2382" s="10">
        <v>44228</v>
      </c>
      <c r="H2382" s="11">
        <v>7</v>
      </c>
      <c r="I2382" s="20" t="s">
        <v>205</v>
      </c>
      <c r="J2382" s="11" t="s">
        <v>207</v>
      </c>
      <c r="K2382" s="11" t="s">
        <v>4827</v>
      </c>
      <c r="L2382" s="11">
        <v>2</v>
      </c>
    </row>
    <row r="2383" spans="1:12">
      <c r="A2383" s="11" t="s">
        <v>5127</v>
      </c>
      <c r="D2383" s="11" t="s">
        <v>206</v>
      </c>
      <c r="E2383" s="19" t="s">
        <v>4397</v>
      </c>
      <c r="F2383" s="10">
        <v>42036</v>
      </c>
      <c r="G2383" s="10">
        <v>44228</v>
      </c>
      <c r="H2383" s="11">
        <v>7</v>
      </c>
      <c r="I2383" s="20" t="s">
        <v>205</v>
      </c>
      <c r="J2383" s="11" t="s">
        <v>207</v>
      </c>
      <c r="K2383" s="11" t="s">
        <v>4827</v>
      </c>
      <c r="L2383" s="11">
        <v>2</v>
      </c>
    </row>
    <row r="2384" spans="1:12">
      <c r="A2384" s="11" t="s">
        <v>5128</v>
      </c>
      <c r="D2384" s="11" t="s">
        <v>206</v>
      </c>
      <c r="E2384" s="19" t="s">
        <v>4398</v>
      </c>
      <c r="F2384" s="10">
        <v>42036</v>
      </c>
      <c r="G2384" s="10">
        <v>44228</v>
      </c>
      <c r="H2384" s="11">
        <v>7</v>
      </c>
      <c r="I2384" s="20" t="s">
        <v>205</v>
      </c>
      <c r="J2384" s="11" t="s">
        <v>207</v>
      </c>
      <c r="K2384" s="11" t="s">
        <v>4827</v>
      </c>
      <c r="L2384" s="11">
        <v>2</v>
      </c>
    </row>
    <row r="2385" spans="1:12">
      <c r="A2385" s="11" t="s">
        <v>5129</v>
      </c>
      <c r="D2385" s="11" t="s">
        <v>206</v>
      </c>
      <c r="E2385" s="19" t="s">
        <v>4399</v>
      </c>
      <c r="F2385" s="10">
        <v>42036</v>
      </c>
      <c r="G2385" s="10">
        <v>44228</v>
      </c>
      <c r="H2385" s="11">
        <v>7</v>
      </c>
      <c r="I2385" s="20" t="s">
        <v>205</v>
      </c>
      <c r="J2385" s="11" t="s">
        <v>207</v>
      </c>
      <c r="K2385" s="11" t="s">
        <v>4827</v>
      </c>
      <c r="L2385" s="11">
        <v>2</v>
      </c>
    </row>
    <row r="2386" spans="1:12">
      <c r="A2386" s="11" t="s">
        <v>5130</v>
      </c>
      <c r="D2386" s="11" t="s">
        <v>206</v>
      </c>
      <c r="E2386" s="19" t="s">
        <v>4400</v>
      </c>
      <c r="F2386" s="10">
        <v>42036</v>
      </c>
      <c r="G2386" s="10">
        <v>44228</v>
      </c>
      <c r="H2386" s="11">
        <v>7</v>
      </c>
      <c r="I2386" s="20" t="s">
        <v>205</v>
      </c>
      <c r="J2386" s="11" t="s">
        <v>207</v>
      </c>
      <c r="K2386" s="11" t="s">
        <v>4827</v>
      </c>
      <c r="L2386" s="11">
        <v>2</v>
      </c>
    </row>
    <row r="2387" spans="1:12">
      <c r="A2387" s="11" t="s">
        <v>5131</v>
      </c>
      <c r="D2387" s="11" t="s">
        <v>206</v>
      </c>
      <c r="E2387" s="19" t="s">
        <v>4401</v>
      </c>
      <c r="F2387" s="10">
        <v>42036</v>
      </c>
      <c r="G2387" s="10">
        <v>44228</v>
      </c>
      <c r="H2387" s="11">
        <v>7</v>
      </c>
      <c r="I2387" s="20" t="s">
        <v>205</v>
      </c>
      <c r="J2387" s="11" t="s">
        <v>207</v>
      </c>
      <c r="K2387" s="11" t="s">
        <v>4827</v>
      </c>
      <c r="L2387" s="11">
        <v>2</v>
      </c>
    </row>
    <row r="2388" spans="1:12">
      <c r="A2388" s="11" t="s">
        <v>5132</v>
      </c>
      <c r="D2388" s="11" t="s">
        <v>206</v>
      </c>
      <c r="E2388" s="19" t="s">
        <v>4402</v>
      </c>
      <c r="F2388" s="10">
        <v>42036</v>
      </c>
      <c r="G2388" s="10">
        <v>44228</v>
      </c>
      <c r="H2388" s="11">
        <v>7</v>
      </c>
      <c r="I2388" s="20" t="s">
        <v>205</v>
      </c>
      <c r="J2388" s="11" t="s">
        <v>207</v>
      </c>
      <c r="K2388" s="11" t="s">
        <v>4827</v>
      </c>
      <c r="L2388" s="11">
        <v>2</v>
      </c>
    </row>
    <row r="2389" spans="1:12">
      <c r="A2389" s="11" t="s">
        <v>5133</v>
      </c>
      <c r="D2389" s="11" t="s">
        <v>206</v>
      </c>
      <c r="E2389" s="19" t="s">
        <v>4403</v>
      </c>
      <c r="F2389" s="10">
        <v>42036</v>
      </c>
      <c r="G2389" s="10">
        <v>44228</v>
      </c>
      <c r="H2389" s="11">
        <v>7</v>
      </c>
      <c r="I2389" s="20" t="s">
        <v>205</v>
      </c>
      <c r="J2389" s="11" t="s">
        <v>207</v>
      </c>
      <c r="K2389" s="11" t="s">
        <v>4827</v>
      </c>
      <c r="L2389" s="11">
        <v>2</v>
      </c>
    </row>
    <row r="2390" spans="1:12">
      <c r="A2390" s="11" t="s">
        <v>5134</v>
      </c>
      <c r="D2390" s="11" t="s">
        <v>206</v>
      </c>
      <c r="E2390" s="19" t="s">
        <v>4404</v>
      </c>
      <c r="F2390" s="10">
        <v>42036</v>
      </c>
      <c r="G2390" s="10">
        <v>44228</v>
      </c>
      <c r="H2390" s="11">
        <v>7</v>
      </c>
      <c r="I2390" s="20" t="s">
        <v>205</v>
      </c>
      <c r="J2390" s="11" t="s">
        <v>207</v>
      </c>
      <c r="K2390" s="11" t="s">
        <v>4827</v>
      </c>
      <c r="L2390" s="11">
        <v>2</v>
      </c>
    </row>
    <row r="2391" spans="1:12">
      <c r="A2391" s="11" t="s">
        <v>5135</v>
      </c>
      <c r="D2391" s="11" t="s">
        <v>206</v>
      </c>
      <c r="E2391" s="19" t="s">
        <v>4405</v>
      </c>
      <c r="F2391" s="10">
        <v>42036</v>
      </c>
      <c r="G2391" s="10">
        <v>44228</v>
      </c>
      <c r="H2391" s="11">
        <v>7</v>
      </c>
      <c r="I2391" s="20" t="s">
        <v>205</v>
      </c>
      <c r="J2391" s="11" t="s">
        <v>207</v>
      </c>
      <c r="K2391" s="11" t="s">
        <v>4827</v>
      </c>
      <c r="L2391" s="11">
        <v>2</v>
      </c>
    </row>
    <row r="2392" spans="1:12">
      <c r="A2392" s="11" t="s">
        <v>5136</v>
      </c>
      <c r="D2392" s="11" t="s">
        <v>206</v>
      </c>
      <c r="E2392" s="19" t="s">
        <v>4406</v>
      </c>
      <c r="F2392" s="10">
        <v>42036</v>
      </c>
      <c r="G2392" s="10">
        <v>44228</v>
      </c>
      <c r="H2392" s="11">
        <v>7</v>
      </c>
      <c r="I2392" s="20" t="s">
        <v>205</v>
      </c>
      <c r="J2392" s="11" t="s">
        <v>207</v>
      </c>
      <c r="K2392" s="11" t="s">
        <v>4827</v>
      </c>
      <c r="L2392" s="11">
        <v>2</v>
      </c>
    </row>
    <row r="2393" spans="1:12">
      <c r="A2393" s="11" t="s">
        <v>5137</v>
      </c>
      <c r="D2393" s="11" t="s">
        <v>206</v>
      </c>
      <c r="E2393" s="19" t="s">
        <v>4407</v>
      </c>
      <c r="F2393" s="10">
        <v>42036</v>
      </c>
      <c r="G2393" s="10">
        <v>44228</v>
      </c>
      <c r="H2393" s="11">
        <v>7</v>
      </c>
      <c r="I2393" s="20" t="s">
        <v>205</v>
      </c>
      <c r="J2393" s="11" t="s">
        <v>207</v>
      </c>
      <c r="K2393" s="11" t="s">
        <v>4827</v>
      </c>
      <c r="L2393" s="11">
        <v>2</v>
      </c>
    </row>
    <row r="2394" spans="1:12">
      <c r="A2394" s="11" t="s">
        <v>5186</v>
      </c>
      <c r="D2394" s="11" t="s">
        <v>206</v>
      </c>
      <c r="E2394" s="19" t="s">
        <v>4408</v>
      </c>
      <c r="F2394" s="10">
        <v>42036</v>
      </c>
      <c r="G2394" s="10">
        <v>44228</v>
      </c>
      <c r="H2394" s="11">
        <v>7</v>
      </c>
      <c r="I2394" s="20" t="s">
        <v>205</v>
      </c>
      <c r="J2394" s="11" t="s">
        <v>207</v>
      </c>
      <c r="K2394" s="11" t="s">
        <v>4827</v>
      </c>
      <c r="L2394" s="11">
        <v>2</v>
      </c>
    </row>
    <row r="2395" spans="1:12">
      <c r="A2395" s="11" t="s">
        <v>5187</v>
      </c>
      <c r="D2395" s="11" t="s">
        <v>206</v>
      </c>
      <c r="E2395" s="19" t="s">
        <v>4409</v>
      </c>
      <c r="F2395" s="10">
        <v>42036</v>
      </c>
      <c r="G2395" s="10">
        <v>44228</v>
      </c>
      <c r="H2395" s="11">
        <v>7</v>
      </c>
      <c r="I2395" s="20" t="s">
        <v>205</v>
      </c>
      <c r="J2395" s="11" t="s">
        <v>207</v>
      </c>
      <c r="K2395" s="11" t="s">
        <v>4827</v>
      </c>
      <c r="L2395" s="11">
        <v>2</v>
      </c>
    </row>
    <row r="2396" spans="1:12">
      <c r="A2396" s="11" t="s">
        <v>5188</v>
      </c>
      <c r="D2396" s="11" t="s">
        <v>206</v>
      </c>
      <c r="E2396" s="19" t="s">
        <v>4410</v>
      </c>
      <c r="F2396" s="10">
        <v>42036</v>
      </c>
      <c r="G2396" s="10">
        <v>44228</v>
      </c>
      <c r="H2396" s="11">
        <v>7</v>
      </c>
      <c r="I2396" s="20" t="s">
        <v>205</v>
      </c>
      <c r="J2396" s="11" t="s">
        <v>207</v>
      </c>
      <c r="K2396" s="11" t="s">
        <v>4827</v>
      </c>
      <c r="L2396" s="11">
        <v>2</v>
      </c>
    </row>
    <row r="2397" spans="1:12">
      <c r="A2397" s="11" t="s">
        <v>5189</v>
      </c>
      <c r="D2397" s="11" t="s">
        <v>206</v>
      </c>
      <c r="E2397" s="19" t="s">
        <v>4411</v>
      </c>
      <c r="F2397" s="10">
        <v>42036</v>
      </c>
      <c r="G2397" s="10">
        <v>44228</v>
      </c>
      <c r="H2397" s="11">
        <v>7</v>
      </c>
      <c r="I2397" s="20" t="s">
        <v>205</v>
      </c>
      <c r="J2397" s="11" t="s">
        <v>207</v>
      </c>
      <c r="K2397" s="11" t="s">
        <v>4827</v>
      </c>
      <c r="L2397" s="11">
        <v>2</v>
      </c>
    </row>
    <row r="2398" spans="1:12">
      <c r="A2398" s="11" t="s">
        <v>5190</v>
      </c>
      <c r="D2398" s="11" t="s">
        <v>206</v>
      </c>
      <c r="E2398" s="19" t="s">
        <v>4412</v>
      </c>
      <c r="F2398" s="10">
        <v>42036</v>
      </c>
      <c r="G2398" s="10">
        <v>44228</v>
      </c>
      <c r="H2398" s="11">
        <v>7</v>
      </c>
      <c r="I2398" s="20" t="s">
        <v>205</v>
      </c>
      <c r="J2398" s="11" t="s">
        <v>207</v>
      </c>
      <c r="K2398" s="11" t="s">
        <v>4827</v>
      </c>
      <c r="L2398" s="11">
        <v>2</v>
      </c>
    </row>
    <row r="2399" spans="1:12">
      <c r="A2399" s="11" t="s">
        <v>5191</v>
      </c>
      <c r="D2399" s="11" t="s">
        <v>206</v>
      </c>
      <c r="E2399" s="19" t="s">
        <v>4413</v>
      </c>
      <c r="F2399" s="10">
        <v>42036</v>
      </c>
      <c r="G2399" s="10">
        <v>44228</v>
      </c>
      <c r="H2399" s="11">
        <v>7</v>
      </c>
      <c r="I2399" s="20" t="s">
        <v>205</v>
      </c>
      <c r="J2399" s="11" t="s">
        <v>207</v>
      </c>
      <c r="K2399" s="11" t="s">
        <v>4827</v>
      </c>
      <c r="L2399" s="11">
        <v>2</v>
      </c>
    </row>
    <row r="2400" spans="1:12">
      <c r="A2400" s="11" t="s">
        <v>5288</v>
      </c>
      <c r="D2400" s="11" t="s">
        <v>206</v>
      </c>
      <c r="E2400" s="19" t="s">
        <v>4414</v>
      </c>
      <c r="F2400" s="10">
        <v>42036</v>
      </c>
      <c r="G2400" s="10">
        <v>44228</v>
      </c>
      <c r="H2400" s="11">
        <v>7</v>
      </c>
      <c r="I2400" s="20" t="s">
        <v>205</v>
      </c>
      <c r="J2400" s="11" t="s">
        <v>207</v>
      </c>
      <c r="K2400" s="11" t="s">
        <v>4827</v>
      </c>
      <c r="L2400" s="11">
        <v>2</v>
      </c>
    </row>
    <row r="2401" spans="1:12">
      <c r="A2401" s="11" t="s">
        <v>5289</v>
      </c>
      <c r="D2401" s="11" t="s">
        <v>206</v>
      </c>
      <c r="E2401" s="19" t="s">
        <v>4415</v>
      </c>
      <c r="F2401" s="10">
        <v>42036</v>
      </c>
      <c r="G2401" s="10">
        <v>44228</v>
      </c>
      <c r="H2401" s="11">
        <v>7</v>
      </c>
      <c r="I2401" s="20" t="s">
        <v>205</v>
      </c>
      <c r="J2401" s="11" t="s">
        <v>207</v>
      </c>
      <c r="K2401" s="11" t="s">
        <v>4827</v>
      </c>
      <c r="L2401" s="11">
        <v>2</v>
      </c>
    </row>
    <row r="2402" spans="1:12">
      <c r="A2402" s="11" t="s">
        <v>5290</v>
      </c>
      <c r="D2402" s="11" t="s">
        <v>206</v>
      </c>
      <c r="E2402" s="19" t="s">
        <v>4416</v>
      </c>
      <c r="F2402" s="10">
        <v>42036</v>
      </c>
      <c r="G2402" s="10">
        <v>44228</v>
      </c>
      <c r="H2402" s="11">
        <v>7</v>
      </c>
      <c r="I2402" s="20" t="s">
        <v>205</v>
      </c>
      <c r="J2402" s="11" t="s">
        <v>207</v>
      </c>
      <c r="K2402" s="11" t="s">
        <v>4827</v>
      </c>
      <c r="L2402" s="11">
        <v>2</v>
      </c>
    </row>
    <row r="2403" spans="1:12">
      <c r="A2403" s="11" t="s">
        <v>5291</v>
      </c>
      <c r="D2403" s="11" t="s">
        <v>206</v>
      </c>
      <c r="E2403" s="19" t="s">
        <v>4417</v>
      </c>
      <c r="F2403" s="10">
        <v>42036</v>
      </c>
      <c r="G2403" s="10">
        <v>44228</v>
      </c>
      <c r="H2403" s="11">
        <v>7</v>
      </c>
      <c r="I2403" s="20" t="s">
        <v>205</v>
      </c>
      <c r="J2403" s="11" t="s">
        <v>207</v>
      </c>
      <c r="K2403" s="11" t="s">
        <v>4827</v>
      </c>
      <c r="L2403" s="11">
        <v>2</v>
      </c>
    </row>
    <row r="2404" spans="1:12">
      <c r="A2404" s="11" t="s">
        <v>5292</v>
      </c>
      <c r="D2404" s="11" t="s">
        <v>206</v>
      </c>
      <c r="E2404" s="19" t="s">
        <v>4418</v>
      </c>
      <c r="F2404" s="10">
        <v>42036</v>
      </c>
      <c r="G2404" s="10">
        <v>44228</v>
      </c>
      <c r="H2404" s="11">
        <v>7</v>
      </c>
      <c r="I2404" s="20" t="s">
        <v>205</v>
      </c>
      <c r="J2404" s="11" t="s">
        <v>207</v>
      </c>
      <c r="K2404" s="11" t="s">
        <v>4827</v>
      </c>
      <c r="L2404" s="11">
        <v>2</v>
      </c>
    </row>
    <row r="2405" spans="1:12">
      <c r="A2405" s="11" t="s">
        <v>5293</v>
      </c>
      <c r="D2405" s="11" t="s">
        <v>206</v>
      </c>
      <c r="E2405" s="19" t="s">
        <v>4419</v>
      </c>
      <c r="F2405" s="10">
        <v>42036</v>
      </c>
      <c r="G2405" s="10">
        <v>44228</v>
      </c>
      <c r="H2405" s="11">
        <v>7</v>
      </c>
      <c r="I2405" s="20" t="s">
        <v>205</v>
      </c>
      <c r="J2405" s="11" t="s">
        <v>207</v>
      </c>
      <c r="K2405" s="11" t="s">
        <v>4827</v>
      </c>
      <c r="L2405" s="11">
        <v>2</v>
      </c>
    </row>
    <row r="2406" spans="1:12">
      <c r="A2406" s="11" t="s">
        <v>5294</v>
      </c>
      <c r="D2406" s="11" t="s">
        <v>206</v>
      </c>
      <c r="E2406" s="19" t="s">
        <v>4420</v>
      </c>
      <c r="F2406" s="10">
        <v>42036</v>
      </c>
      <c r="G2406" s="10">
        <v>44228</v>
      </c>
      <c r="H2406" s="11">
        <v>7</v>
      </c>
      <c r="I2406" s="20" t="s">
        <v>205</v>
      </c>
      <c r="J2406" s="11" t="s">
        <v>207</v>
      </c>
      <c r="K2406" s="11" t="s">
        <v>4827</v>
      </c>
      <c r="L2406" s="11">
        <v>2</v>
      </c>
    </row>
    <row r="2407" spans="1:12">
      <c r="A2407" s="11" t="s">
        <v>5295</v>
      </c>
      <c r="D2407" s="11" t="s">
        <v>206</v>
      </c>
      <c r="E2407" s="19" t="s">
        <v>4421</v>
      </c>
      <c r="F2407" s="10">
        <v>42036</v>
      </c>
      <c r="G2407" s="10">
        <v>44228</v>
      </c>
      <c r="H2407" s="11">
        <v>7</v>
      </c>
      <c r="I2407" s="20" t="s">
        <v>205</v>
      </c>
      <c r="J2407" s="11" t="s">
        <v>207</v>
      </c>
      <c r="K2407" s="11" t="s">
        <v>4827</v>
      </c>
      <c r="L2407" s="11">
        <v>2</v>
      </c>
    </row>
    <row r="2408" spans="1:12">
      <c r="A2408" s="11" t="s">
        <v>5296</v>
      </c>
      <c r="D2408" s="11" t="s">
        <v>206</v>
      </c>
      <c r="E2408" s="19" t="s">
        <v>4422</v>
      </c>
      <c r="F2408" s="10">
        <v>42036</v>
      </c>
      <c r="G2408" s="10">
        <v>44228</v>
      </c>
      <c r="H2408" s="11">
        <v>7</v>
      </c>
      <c r="I2408" s="20" t="s">
        <v>205</v>
      </c>
      <c r="J2408" s="11" t="s">
        <v>207</v>
      </c>
      <c r="K2408" s="11" t="s">
        <v>4827</v>
      </c>
      <c r="L2408" s="11">
        <v>2</v>
      </c>
    </row>
    <row r="2409" spans="1:12">
      <c r="A2409" s="11" t="s">
        <v>5297</v>
      </c>
      <c r="D2409" s="11" t="s">
        <v>206</v>
      </c>
      <c r="E2409" s="19" t="s">
        <v>4423</v>
      </c>
      <c r="F2409" s="10">
        <v>42036</v>
      </c>
      <c r="G2409" s="10">
        <v>44228</v>
      </c>
      <c r="H2409" s="11">
        <v>7</v>
      </c>
      <c r="I2409" s="20" t="s">
        <v>205</v>
      </c>
      <c r="J2409" s="11" t="s">
        <v>207</v>
      </c>
      <c r="K2409" s="11" t="s">
        <v>4827</v>
      </c>
      <c r="L2409" s="11">
        <v>2</v>
      </c>
    </row>
    <row r="2410" spans="1:12">
      <c r="A2410" s="11" t="s">
        <v>5298</v>
      </c>
      <c r="D2410" s="11" t="s">
        <v>206</v>
      </c>
      <c r="E2410" s="19" t="s">
        <v>4424</v>
      </c>
      <c r="F2410" s="10">
        <v>42036</v>
      </c>
      <c r="G2410" s="10">
        <v>44228</v>
      </c>
      <c r="H2410" s="11">
        <v>7</v>
      </c>
      <c r="I2410" s="20" t="s">
        <v>205</v>
      </c>
      <c r="J2410" s="11" t="s">
        <v>207</v>
      </c>
      <c r="K2410" s="11" t="s">
        <v>4827</v>
      </c>
      <c r="L2410" s="11">
        <v>2</v>
      </c>
    </row>
    <row r="2411" spans="1:12">
      <c r="A2411" s="11" t="s">
        <v>5299</v>
      </c>
      <c r="D2411" s="11" t="s">
        <v>206</v>
      </c>
      <c r="E2411" s="19" t="s">
        <v>4425</v>
      </c>
      <c r="F2411" s="10">
        <v>42036</v>
      </c>
      <c r="G2411" s="10">
        <v>44228</v>
      </c>
      <c r="H2411" s="11">
        <v>7</v>
      </c>
      <c r="I2411" s="20" t="s">
        <v>205</v>
      </c>
      <c r="J2411" s="11" t="s">
        <v>207</v>
      </c>
      <c r="K2411" s="11" t="s">
        <v>4827</v>
      </c>
      <c r="L2411" s="11">
        <v>2</v>
      </c>
    </row>
    <row r="2412" spans="1:12">
      <c r="A2412" s="11" t="s">
        <v>5348</v>
      </c>
      <c r="D2412" s="11" t="s">
        <v>206</v>
      </c>
      <c r="E2412" s="19" t="s">
        <v>4426</v>
      </c>
      <c r="F2412" s="10">
        <v>42036</v>
      </c>
      <c r="G2412" s="10">
        <v>44228</v>
      </c>
      <c r="H2412" s="11">
        <v>7</v>
      </c>
      <c r="I2412" s="20" t="s">
        <v>205</v>
      </c>
      <c r="J2412" s="11" t="s">
        <v>207</v>
      </c>
      <c r="K2412" s="11" t="s">
        <v>4827</v>
      </c>
      <c r="L2412" s="11">
        <v>2</v>
      </c>
    </row>
    <row r="2413" spans="1:12">
      <c r="A2413" s="11" t="s">
        <v>5349</v>
      </c>
      <c r="D2413" s="11" t="s">
        <v>206</v>
      </c>
      <c r="E2413" s="19" t="s">
        <v>4427</v>
      </c>
      <c r="F2413" s="10">
        <v>42036</v>
      </c>
      <c r="G2413" s="10">
        <v>44228</v>
      </c>
      <c r="H2413" s="11">
        <v>7</v>
      </c>
      <c r="I2413" s="20" t="s">
        <v>205</v>
      </c>
      <c r="J2413" s="11" t="s">
        <v>207</v>
      </c>
      <c r="K2413" s="11" t="s">
        <v>4827</v>
      </c>
      <c r="L2413" s="11">
        <v>2</v>
      </c>
    </row>
    <row r="2414" spans="1:12">
      <c r="A2414" s="11" t="s">
        <v>5350</v>
      </c>
      <c r="D2414" s="11" t="s">
        <v>206</v>
      </c>
      <c r="E2414" s="19" t="s">
        <v>4428</v>
      </c>
      <c r="F2414" s="10">
        <v>42036</v>
      </c>
      <c r="G2414" s="10">
        <v>44228</v>
      </c>
      <c r="H2414" s="11">
        <v>7</v>
      </c>
      <c r="I2414" s="20" t="s">
        <v>205</v>
      </c>
      <c r="J2414" s="11" t="s">
        <v>207</v>
      </c>
      <c r="K2414" s="11" t="s">
        <v>4827</v>
      </c>
      <c r="L2414" s="11">
        <v>2</v>
      </c>
    </row>
    <row r="2415" spans="1:12">
      <c r="A2415" s="11" t="s">
        <v>5351</v>
      </c>
      <c r="D2415" s="11" t="s">
        <v>206</v>
      </c>
      <c r="E2415" s="19" t="s">
        <v>4429</v>
      </c>
      <c r="F2415" s="10">
        <v>42036</v>
      </c>
      <c r="G2415" s="10">
        <v>44228</v>
      </c>
      <c r="H2415" s="11">
        <v>7</v>
      </c>
      <c r="I2415" s="20" t="s">
        <v>205</v>
      </c>
      <c r="J2415" s="11" t="s">
        <v>207</v>
      </c>
      <c r="K2415" s="11" t="s">
        <v>4827</v>
      </c>
      <c r="L2415" s="11">
        <v>2</v>
      </c>
    </row>
    <row r="2416" spans="1:12">
      <c r="A2416" s="11" t="s">
        <v>5352</v>
      </c>
      <c r="D2416" s="11" t="s">
        <v>206</v>
      </c>
      <c r="E2416" s="19" t="s">
        <v>4430</v>
      </c>
      <c r="F2416" s="10">
        <v>42036</v>
      </c>
      <c r="G2416" s="10">
        <v>44228</v>
      </c>
      <c r="H2416" s="11">
        <v>7</v>
      </c>
      <c r="I2416" s="20" t="s">
        <v>205</v>
      </c>
      <c r="J2416" s="11" t="s">
        <v>207</v>
      </c>
      <c r="K2416" s="11" t="s">
        <v>4827</v>
      </c>
      <c r="L2416" s="11">
        <v>2</v>
      </c>
    </row>
    <row r="2417" spans="1:12">
      <c r="A2417" s="11" t="s">
        <v>5353</v>
      </c>
      <c r="D2417" s="11" t="s">
        <v>206</v>
      </c>
      <c r="E2417" s="19" t="s">
        <v>4431</v>
      </c>
      <c r="F2417" s="10">
        <v>42036</v>
      </c>
      <c r="G2417" s="10">
        <v>44228</v>
      </c>
      <c r="H2417" s="11">
        <v>7</v>
      </c>
      <c r="I2417" s="20" t="s">
        <v>205</v>
      </c>
      <c r="J2417" s="11" t="s">
        <v>207</v>
      </c>
      <c r="K2417" s="11" t="s">
        <v>4827</v>
      </c>
      <c r="L2417" s="11">
        <v>2</v>
      </c>
    </row>
    <row r="2418" spans="1:12">
      <c r="A2418" s="11" t="s">
        <v>5402</v>
      </c>
      <c r="D2418" s="11" t="s">
        <v>206</v>
      </c>
      <c r="E2418" s="19" t="s">
        <v>4432</v>
      </c>
      <c r="F2418" s="10">
        <v>42036</v>
      </c>
      <c r="G2418" s="10">
        <v>44228</v>
      </c>
      <c r="H2418" s="11">
        <v>7</v>
      </c>
      <c r="I2418" s="20" t="s">
        <v>205</v>
      </c>
      <c r="J2418" s="11" t="s">
        <v>207</v>
      </c>
      <c r="K2418" s="11" t="s">
        <v>4827</v>
      </c>
      <c r="L2418" s="11">
        <v>2</v>
      </c>
    </row>
    <row r="2419" spans="1:12">
      <c r="A2419" s="11" t="s">
        <v>5403</v>
      </c>
      <c r="D2419" s="11" t="s">
        <v>206</v>
      </c>
      <c r="E2419" s="19" t="s">
        <v>4433</v>
      </c>
      <c r="F2419" s="10">
        <v>42036</v>
      </c>
      <c r="G2419" s="10">
        <v>44228</v>
      </c>
      <c r="H2419" s="11">
        <v>7</v>
      </c>
      <c r="I2419" s="20" t="s">
        <v>205</v>
      </c>
      <c r="J2419" s="11" t="s">
        <v>207</v>
      </c>
      <c r="K2419" s="11" t="s">
        <v>4827</v>
      </c>
      <c r="L2419" s="11">
        <v>2</v>
      </c>
    </row>
    <row r="2420" spans="1:12">
      <c r="A2420" s="11" t="s">
        <v>5404</v>
      </c>
      <c r="D2420" s="11" t="s">
        <v>206</v>
      </c>
      <c r="E2420" s="19" t="s">
        <v>4434</v>
      </c>
      <c r="F2420" s="10">
        <v>42036</v>
      </c>
      <c r="G2420" s="10">
        <v>44228</v>
      </c>
      <c r="H2420" s="11">
        <v>7</v>
      </c>
      <c r="I2420" s="20" t="s">
        <v>205</v>
      </c>
      <c r="J2420" s="11" t="s">
        <v>207</v>
      </c>
      <c r="K2420" s="11" t="s">
        <v>4827</v>
      </c>
      <c r="L2420" s="11">
        <v>2</v>
      </c>
    </row>
    <row r="2421" spans="1:12">
      <c r="A2421" s="11" t="s">
        <v>5405</v>
      </c>
      <c r="D2421" s="11" t="s">
        <v>206</v>
      </c>
      <c r="E2421" s="19" t="s">
        <v>4435</v>
      </c>
      <c r="F2421" s="10">
        <v>42036</v>
      </c>
      <c r="G2421" s="10">
        <v>44228</v>
      </c>
      <c r="H2421" s="11">
        <v>7</v>
      </c>
      <c r="I2421" s="20" t="s">
        <v>205</v>
      </c>
      <c r="J2421" s="11" t="s">
        <v>207</v>
      </c>
      <c r="K2421" s="11" t="s">
        <v>4827</v>
      </c>
      <c r="L2421" s="11">
        <v>2</v>
      </c>
    </row>
    <row r="2422" spans="1:12">
      <c r="A2422" s="11" t="s">
        <v>5406</v>
      </c>
      <c r="D2422" s="11" t="s">
        <v>206</v>
      </c>
      <c r="E2422" s="19" t="s">
        <v>4436</v>
      </c>
      <c r="F2422" s="10">
        <v>42036</v>
      </c>
      <c r="G2422" s="10">
        <v>44228</v>
      </c>
      <c r="H2422" s="11">
        <v>7</v>
      </c>
      <c r="I2422" s="20" t="s">
        <v>205</v>
      </c>
      <c r="J2422" s="11" t="s">
        <v>207</v>
      </c>
      <c r="K2422" s="11" t="s">
        <v>4827</v>
      </c>
      <c r="L2422" s="11">
        <v>2</v>
      </c>
    </row>
    <row r="2423" spans="1:12">
      <c r="A2423" s="11" t="s">
        <v>5407</v>
      </c>
      <c r="D2423" s="11" t="s">
        <v>206</v>
      </c>
      <c r="E2423" s="19" t="s">
        <v>4437</v>
      </c>
      <c r="F2423" s="10">
        <v>42036</v>
      </c>
      <c r="G2423" s="10">
        <v>44228</v>
      </c>
      <c r="H2423" s="11">
        <v>7</v>
      </c>
      <c r="I2423" s="20" t="s">
        <v>205</v>
      </c>
      <c r="J2423" s="11" t="s">
        <v>207</v>
      </c>
      <c r="K2423" s="11" t="s">
        <v>4827</v>
      </c>
      <c r="L2423" s="11">
        <v>2</v>
      </c>
    </row>
    <row r="2424" spans="1:12">
      <c r="A2424" s="11" t="s">
        <v>4188</v>
      </c>
      <c r="D2424" s="11" t="s">
        <v>206</v>
      </c>
      <c r="E2424" s="19" t="s">
        <v>4438</v>
      </c>
      <c r="F2424" s="10">
        <v>42036</v>
      </c>
      <c r="G2424" s="10">
        <v>44228</v>
      </c>
      <c r="H2424" s="11">
        <v>7</v>
      </c>
      <c r="I2424" s="20" t="s">
        <v>205</v>
      </c>
      <c r="J2424" s="11" t="s">
        <v>207</v>
      </c>
      <c r="K2424" s="11" t="s">
        <v>4827</v>
      </c>
      <c r="L2424" s="11">
        <v>2</v>
      </c>
    </row>
    <row r="2425" spans="1:12">
      <c r="A2425" s="11" t="s">
        <v>4189</v>
      </c>
      <c r="D2425" s="11" t="s">
        <v>206</v>
      </c>
      <c r="E2425" s="19" t="s">
        <v>4439</v>
      </c>
      <c r="F2425" s="10">
        <v>42036</v>
      </c>
      <c r="G2425" s="10">
        <v>44228</v>
      </c>
      <c r="H2425" s="11">
        <v>7</v>
      </c>
      <c r="I2425" s="20" t="s">
        <v>205</v>
      </c>
      <c r="J2425" s="11" t="s">
        <v>207</v>
      </c>
      <c r="K2425" s="11" t="s">
        <v>4827</v>
      </c>
      <c r="L2425" s="11">
        <v>2</v>
      </c>
    </row>
    <row r="2426" spans="1:12">
      <c r="A2426" s="11" t="s">
        <v>4190</v>
      </c>
      <c r="D2426" s="11" t="s">
        <v>206</v>
      </c>
      <c r="E2426" s="19" t="s">
        <v>4440</v>
      </c>
      <c r="F2426" s="10">
        <v>42036</v>
      </c>
      <c r="G2426" s="10">
        <v>44228</v>
      </c>
      <c r="H2426" s="11">
        <v>7</v>
      </c>
      <c r="I2426" s="20" t="s">
        <v>205</v>
      </c>
      <c r="J2426" s="11" t="s">
        <v>207</v>
      </c>
      <c r="K2426" s="11" t="s">
        <v>4827</v>
      </c>
      <c r="L2426" s="11">
        <v>2</v>
      </c>
    </row>
    <row r="2427" spans="1:12">
      <c r="A2427" s="11" t="s">
        <v>4191</v>
      </c>
      <c r="D2427" s="11" t="s">
        <v>206</v>
      </c>
      <c r="E2427" s="19" t="s">
        <v>4441</v>
      </c>
      <c r="F2427" s="10">
        <v>42036</v>
      </c>
      <c r="G2427" s="10">
        <v>44228</v>
      </c>
      <c r="H2427" s="11">
        <v>7</v>
      </c>
      <c r="I2427" s="20" t="s">
        <v>205</v>
      </c>
      <c r="J2427" s="11" t="s">
        <v>207</v>
      </c>
      <c r="K2427" s="11" t="s">
        <v>4827</v>
      </c>
      <c r="L2427" s="11">
        <v>2</v>
      </c>
    </row>
    <row r="2428" spans="1:12">
      <c r="A2428" s="11" t="s">
        <v>4192</v>
      </c>
      <c r="D2428" s="11" t="s">
        <v>206</v>
      </c>
      <c r="E2428" s="19" t="s">
        <v>4442</v>
      </c>
      <c r="F2428" s="10">
        <v>42036</v>
      </c>
      <c r="G2428" s="10">
        <v>44228</v>
      </c>
      <c r="H2428" s="11">
        <v>7</v>
      </c>
      <c r="I2428" s="20" t="s">
        <v>205</v>
      </c>
      <c r="J2428" s="11" t="s">
        <v>207</v>
      </c>
      <c r="K2428" s="11" t="s">
        <v>4827</v>
      </c>
      <c r="L2428" s="11">
        <v>2</v>
      </c>
    </row>
    <row r="2429" spans="1:12">
      <c r="A2429" s="11" t="s">
        <v>4193</v>
      </c>
      <c r="D2429" s="11" t="s">
        <v>206</v>
      </c>
      <c r="E2429" s="19" t="s">
        <v>4443</v>
      </c>
      <c r="F2429" s="10">
        <v>42036</v>
      </c>
      <c r="G2429" s="10">
        <v>44228</v>
      </c>
      <c r="H2429" s="11">
        <v>7</v>
      </c>
      <c r="I2429" s="20" t="s">
        <v>205</v>
      </c>
      <c r="J2429" s="11" t="s">
        <v>207</v>
      </c>
      <c r="K2429" s="11" t="s">
        <v>4827</v>
      </c>
      <c r="L2429" s="11">
        <v>2</v>
      </c>
    </row>
    <row r="2430" spans="1:12">
      <c r="A2430" s="11" t="s">
        <v>4194</v>
      </c>
      <c r="D2430" s="11" t="s">
        <v>206</v>
      </c>
      <c r="E2430" s="19" t="s">
        <v>4444</v>
      </c>
      <c r="F2430" s="10">
        <v>42036</v>
      </c>
      <c r="G2430" s="10">
        <v>44228</v>
      </c>
      <c r="H2430" s="11">
        <v>7</v>
      </c>
      <c r="I2430" s="20" t="s">
        <v>205</v>
      </c>
      <c r="J2430" s="11" t="s">
        <v>207</v>
      </c>
      <c r="K2430" s="11" t="s">
        <v>4827</v>
      </c>
      <c r="L2430" s="11">
        <v>2</v>
      </c>
    </row>
    <row r="2431" spans="1:12">
      <c r="A2431" s="11" t="s">
        <v>4195</v>
      </c>
      <c r="D2431" s="11" t="s">
        <v>206</v>
      </c>
      <c r="E2431" s="19" t="s">
        <v>4445</v>
      </c>
      <c r="F2431" s="10">
        <v>42036</v>
      </c>
      <c r="G2431" s="10">
        <v>44228</v>
      </c>
      <c r="H2431" s="11">
        <v>7</v>
      </c>
      <c r="I2431" s="20" t="s">
        <v>205</v>
      </c>
      <c r="J2431" s="11" t="s">
        <v>207</v>
      </c>
      <c r="K2431" s="11" t="s">
        <v>4827</v>
      </c>
      <c r="L2431" s="11">
        <v>2</v>
      </c>
    </row>
    <row r="2432" spans="1:12">
      <c r="A2432" s="11" t="s">
        <v>4196</v>
      </c>
      <c r="D2432" s="11" t="s">
        <v>206</v>
      </c>
      <c r="E2432" s="19" t="s">
        <v>4446</v>
      </c>
      <c r="F2432" s="10">
        <v>42036</v>
      </c>
      <c r="G2432" s="10">
        <v>44228</v>
      </c>
      <c r="H2432" s="11">
        <v>7</v>
      </c>
      <c r="I2432" s="20" t="s">
        <v>205</v>
      </c>
      <c r="J2432" s="11" t="s">
        <v>207</v>
      </c>
      <c r="K2432" s="11" t="s">
        <v>4827</v>
      </c>
      <c r="L2432" s="11">
        <v>2</v>
      </c>
    </row>
    <row r="2433" spans="1:12">
      <c r="A2433" s="11" t="s">
        <v>4197</v>
      </c>
      <c r="D2433" s="11" t="s">
        <v>206</v>
      </c>
      <c r="E2433" s="19" t="s">
        <v>4447</v>
      </c>
      <c r="F2433" s="10">
        <v>42036</v>
      </c>
      <c r="G2433" s="10">
        <v>44228</v>
      </c>
      <c r="H2433" s="11">
        <v>7</v>
      </c>
      <c r="I2433" s="20" t="s">
        <v>205</v>
      </c>
      <c r="J2433" s="11" t="s">
        <v>207</v>
      </c>
      <c r="K2433" s="11" t="s">
        <v>4827</v>
      </c>
      <c r="L2433" s="11">
        <v>2</v>
      </c>
    </row>
    <row r="2434" spans="1:12">
      <c r="A2434" s="11" t="s">
        <v>4198</v>
      </c>
      <c r="D2434" s="11" t="s">
        <v>206</v>
      </c>
      <c r="E2434" s="19" t="s">
        <v>4448</v>
      </c>
      <c r="F2434" s="10">
        <v>42036</v>
      </c>
      <c r="G2434" s="10">
        <v>44228</v>
      </c>
      <c r="H2434" s="11">
        <v>7</v>
      </c>
      <c r="I2434" s="20" t="s">
        <v>205</v>
      </c>
      <c r="J2434" s="11" t="s">
        <v>207</v>
      </c>
      <c r="K2434" s="11" t="s">
        <v>4827</v>
      </c>
      <c r="L2434" s="11">
        <v>2</v>
      </c>
    </row>
    <row r="2435" spans="1:12">
      <c r="A2435" s="11" t="s">
        <v>4199</v>
      </c>
      <c r="D2435" s="11" t="s">
        <v>206</v>
      </c>
      <c r="E2435" s="19" t="s">
        <v>4449</v>
      </c>
      <c r="F2435" s="10">
        <v>42036</v>
      </c>
      <c r="G2435" s="10">
        <v>44228</v>
      </c>
      <c r="H2435" s="11">
        <v>7</v>
      </c>
      <c r="I2435" s="20" t="s">
        <v>205</v>
      </c>
      <c r="J2435" s="11" t="s">
        <v>207</v>
      </c>
      <c r="K2435" s="11" t="s">
        <v>4827</v>
      </c>
      <c r="L2435" s="11">
        <v>2</v>
      </c>
    </row>
    <row r="2436" spans="1:12">
      <c r="A2436" s="11" t="s">
        <v>4200</v>
      </c>
      <c r="D2436" s="11" t="s">
        <v>206</v>
      </c>
      <c r="E2436" s="19" t="s">
        <v>4450</v>
      </c>
      <c r="F2436" s="10">
        <v>42036</v>
      </c>
      <c r="G2436" s="10">
        <v>44228</v>
      </c>
      <c r="H2436" s="11">
        <v>7</v>
      </c>
      <c r="I2436" s="20" t="s">
        <v>205</v>
      </c>
      <c r="J2436" s="11" t="s">
        <v>207</v>
      </c>
      <c r="K2436" s="11" t="s">
        <v>4827</v>
      </c>
      <c r="L2436" s="11">
        <v>2</v>
      </c>
    </row>
    <row r="2437" spans="1:12">
      <c r="A2437" s="11" t="s">
        <v>4201</v>
      </c>
      <c r="D2437" s="11" t="s">
        <v>206</v>
      </c>
      <c r="E2437" s="19" t="s">
        <v>4451</v>
      </c>
      <c r="F2437" s="10">
        <v>42036</v>
      </c>
      <c r="G2437" s="10">
        <v>44228</v>
      </c>
      <c r="H2437" s="11">
        <v>7</v>
      </c>
      <c r="I2437" s="20" t="s">
        <v>205</v>
      </c>
      <c r="J2437" s="11" t="s">
        <v>207</v>
      </c>
      <c r="K2437" s="11" t="s">
        <v>4827</v>
      </c>
      <c r="L2437" s="11">
        <v>2</v>
      </c>
    </row>
    <row r="2438" spans="1:12">
      <c r="A2438" s="11" t="s">
        <v>4202</v>
      </c>
      <c r="D2438" s="11" t="s">
        <v>206</v>
      </c>
      <c r="E2438" s="19" t="s">
        <v>4452</v>
      </c>
      <c r="F2438" s="10">
        <v>42036</v>
      </c>
      <c r="G2438" s="10">
        <v>44228</v>
      </c>
      <c r="H2438" s="11">
        <v>7</v>
      </c>
      <c r="I2438" s="20" t="s">
        <v>205</v>
      </c>
      <c r="J2438" s="11" t="s">
        <v>207</v>
      </c>
      <c r="K2438" s="11" t="s">
        <v>4827</v>
      </c>
      <c r="L2438" s="11">
        <v>2</v>
      </c>
    </row>
    <row r="2439" spans="1:12">
      <c r="A2439" s="11" t="s">
        <v>4203</v>
      </c>
      <c r="D2439" s="11" t="s">
        <v>206</v>
      </c>
      <c r="E2439" s="19" t="s">
        <v>4453</v>
      </c>
      <c r="F2439" s="10">
        <v>42036</v>
      </c>
      <c r="G2439" s="10">
        <v>44228</v>
      </c>
      <c r="H2439" s="11">
        <v>7</v>
      </c>
      <c r="I2439" s="20" t="s">
        <v>205</v>
      </c>
      <c r="J2439" s="11" t="s">
        <v>207</v>
      </c>
      <c r="K2439" s="11" t="s">
        <v>4827</v>
      </c>
      <c r="L2439" s="11">
        <v>2</v>
      </c>
    </row>
    <row r="2440" spans="1:12">
      <c r="A2440" s="11" t="s">
        <v>4204</v>
      </c>
      <c r="D2440" s="11" t="s">
        <v>206</v>
      </c>
      <c r="E2440" s="19" t="s">
        <v>4454</v>
      </c>
      <c r="F2440" s="10">
        <v>42036</v>
      </c>
      <c r="G2440" s="10">
        <v>44228</v>
      </c>
      <c r="H2440" s="11">
        <v>7</v>
      </c>
      <c r="I2440" s="20" t="s">
        <v>205</v>
      </c>
      <c r="J2440" s="11" t="s">
        <v>207</v>
      </c>
      <c r="K2440" s="11" t="s">
        <v>4827</v>
      </c>
      <c r="L2440" s="11">
        <v>2</v>
      </c>
    </row>
    <row r="2441" spans="1:12">
      <c r="A2441" s="11" t="s">
        <v>4205</v>
      </c>
      <c r="D2441" s="11" t="s">
        <v>206</v>
      </c>
      <c r="E2441" s="19" t="s">
        <v>4455</v>
      </c>
      <c r="F2441" s="10">
        <v>42036</v>
      </c>
      <c r="G2441" s="10">
        <v>44228</v>
      </c>
      <c r="H2441" s="11">
        <v>7</v>
      </c>
      <c r="I2441" s="20" t="s">
        <v>205</v>
      </c>
      <c r="J2441" s="11" t="s">
        <v>207</v>
      </c>
      <c r="K2441" s="11" t="s">
        <v>4827</v>
      </c>
      <c r="L2441" s="11">
        <v>2</v>
      </c>
    </row>
    <row r="2442" spans="1:12">
      <c r="A2442" s="11" t="s">
        <v>4206</v>
      </c>
      <c r="D2442" s="11" t="s">
        <v>206</v>
      </c>
      <c r="E2442" s="19" t="s">
        <v>4456</v>
      </c>
      <c r="F2442" s="10">
        <v>42036</v>
      </c>
      <c r="G2442" s="10">
        <v>44228</v>
      </c>
      <c r="H2442" s="11">
        <v>7</v>
      </c>
      <c r="I2442" s="20" t="s">
        <v>205</v>
      </c>
      <c r="J2442" s="11" t="s">
        <v>207</v>
      </c>
      <c r="K2442" s="11" t="s">
        <v>4827</v>
      </c>
      <c r="L2442" s="11">
        <v>2</v>
      </c>
    </row>
    <row r="2443" spans="1:12">
      <c r="A2443" s="11" t="s">
        <v>4207</v>
      </c>
      <c r="D2443" s="11" t="s">
        <v>206</v>
      </c>
      <c r="E2443" s="19" t="s">
        <v>4457</v>
      </c>
      <c r="F2443" s="10">
        <v>42036</v>
      </c>
      <c r="G2443" s="10">
        <v>44228</v>
      </c>
      <c r="H2443" s="11">
        <v>7</v>
      </c>
      <c r="I2443" s="20" t="s">
        <v>205</v>
      </c>
      <c r="J2443" s="11" t="s">
        <v>207</v>
      </c>
      <c r="K2443" s="11" t="s">
        <v>4827</v>
      </c>
      <c r="L2443" s="11">
        <v>2</v>
      </c>
    </row>
    <row r="2444" spans="1:12">
      <c r="A2444" s="11" t="s">
        <v>4208</v>
      </c>
      <c r="D2444" s="11" t="s">
        <v>206</v>
      </c>
      <c r="E2444" s="19" t="s">
        <v>4458</v>
      </c>
      <c r="F2444" s="10">
        <v>42036</v>
      </c>
      <c r="G2444" s="10">
        <v>44228</v>
      </c>
      <c r="H2444" s="11">
        <v>7</v>
      </c>
      <c r="I2444" s="20" t="s">
        <v>205</v>
      </c>
      <c r="J2444" s="11" t="s">
        <v>207</v>
      </c>
      <c r="K2444" s="11" t="s">
        <v>4827</v>
      </c>
      <c r="L2444" s="11">
        <v>2</v>
      </c>
    </row>
    <row r="2445" spans="1:12">
      <c r="A2445" s="11" t="s">
        <v>4209</v>
      </c>
      <c r="D2445" s="11" t="s">
        <v>206</v>
      </c>
      <c r="E2445" s="19" t="s">
        <v>4459</v>
      </c>
      <c r="F2445" s="10">
        <v>42036</v>
      </c>
      <c r="G2445" s="10">
        <v>44228</v>
      </c>
      <c r="H2445" s="11">
        <v>7</v>
      </c>
      <c r="I2445" s="20" t="s">
        <v>205</v>
      </c>
      <c r="J2445" s="11" t="s">
        <v>207</v>
      </c>
      <c r="K2445" s="11" t="s">
        <v>4827</v>
      </c>
      <c r="L2445" s="11">
        <v>2</v>
      </c>
    </row>
    <row r="2446" spans="1:12">
      <c r="A2446" s="11" t="s">
        <v>4210</v>
      </c>
      <c r="D2446" s="11" t="s">
        <v>206</v>
      </c>
      <c r="E2446" s="19" t="s">
        <v>4460</v>
      </c>
      <c r="F2446" s="10">
        <v>42036</v>
      </c>
      <c r="G2446" s="10">
        <v>44228</v>
      </c>
      <c r="H2446" s="11">
        <v>7</v>
      </c>
      <c r="I2446" s="20" t="s">
        <v>205</v>
      </c>
      <c r="J2446" s="11" t="s">
        <v>207</v>
      </c>
      <c r="K2446" s="11" t="s">
        <v>4827</v>
      </c>
      <c r="L2446" s="11">
        <v>2</v>
      </c>
    </row>
    <row r="2447" spans="1:12">
      <c r="A2447" s="11" t="s">
        <v>4211</v>
      </c>
      <c r="D2447" s="11" t="s">
        <v>206</v>
      </c>
      <c r="E2447" s="19" t="s">
        <v>4461</v>
      </c>
      <c r="F2447" s="10">
        <v>42036</v>
      </c>
      <c r="G2447" s="10">
        <v>44228</v>
      </c>
      <c r="H2447" s="11">
        <v>7</v>
      </c>
      <c r="I2447" s="20" t="s">
        <v>205</v>
      </c>
      <c r="J2447" s="11" t="s">
        <v>207</v>
      </c>
      <c r="K2447" s="11" t="s">
        <v>4827</v>
      </c>
      <c r="L2447" s="11">
        <v>2</v>
      </c>
    </row>
    <row r="2448" spans="1:12">
      <c r="A2448" s="11" t="s">
        <v>4212</v>
      </c>
      <c r="D2448" s="11" t="s">
        <v>206</v>
      </c>
      <c r="E2448" s="19" t="s">
        <v>4462</v>
      </c>
      <c r="F2448" s="10">
        <v>42036</v>
      </c>
      <c r="G2448" s="10">
        <v>44228</v>
      </c>
      <c r="H2448" s="11">
        <v>7</v>
      </c>
      <c r="I2448" s="20" t="s">
        <v>205</v>
      </c>
      <c r="J2448" s="11" t="s">
        <v>207</v>
      </c>
      <c r="K2448" s="11" t="s">
        <v>4827</v>
      </c>
      <c r="L2448" s="11">
        <v>2</v>
      </c>
    </row>
    <row r="2449" spans="1:12">
      <c r="A2449" s="11" t="s">
        <v>4213</v>
      </c>
      <c r="D2449" s="11" t="s">
        <v>206</v>
      </c>
      <c r="E2449" s="19" t="s">
        <v>4463</v>
      </c>
      <c r="F2449" s="10">
        <v>42036</v>
      </c>
      <c r="G2449" s="10">
        <v>44228</v>
      </c>
      <c r="H2449" s="11">
        <v>7</v>
      </c>
      <c r="I2449" s="20" t="s">
        <v>205</v>
      </c>
      <c r="J2449" s="11" t="s">
        <v>207</v>
      </c>
      <c r="K2449" s="11" t="s">
        <v>4827</v>
      </c>
      <c r="L2449" s="11">
        <v>2</v>
      </c>
    </row>
    <row r="2450" spans="1:12">
      <c r="A2450" s="11" t="s">
        <v>4214</v>
      </c>
      <c r="D2450" s="11" t="s">
        <v>206</v>
      </c>
      <c r="E2450" s="19" t="s">
        <v>4464</v>
      </c>
      <c r="F2450" s="10">
        <v>42036</v>
      </c>
      <c r="G2450" s="10">
        <v>44228</v>
      </c>
      <c r="H2450" s="11">
        <v>7</v>
      </c>
      <c r="I2450" s="20" t="s">
        <v>205</v>
      </c>
      <c r="J2450" s="11" t="s">
        <v>207</v>
      </c>
      <c r="K2450" s="11" t="s">
        <v>4827</v>
      </c>
      <c r="L2450" s="11">
        <v>2</v>
      </c>
    </row>
    <row r="2451" spans="1:12">
      <c r="A2451" s="11" t="s">
        <v>4215</v>
      </c>
      <c r="D2451" s="11" t="s">
        <v>206</v>
      </c>
      <c r="E2451" s="19" t="s">
        <v>4465</v>
      </c>
      <c r="F2451" s="10">
        <v>42036</v>
      </c>
      <c r="G2451" s="10">
        <v>44228</v>
      </c>
      <c r="H2451" s="11">
        <v>7</v>
      </c>
      <c r="I2451" s="20" t="s">
        <v>205</v>
      </c>
      <c r="J2451" s="11" t="s">
        <v>207</v>
      </c>
      <c r="K2451" s="11" t="s">
        <v>4827</v>
      </c>
      <c r="L2451" s="11">
        <v>2</v>
      </c>
    </row>
    <row r="2452" spans="1:12">
      <c r="A2452" s="11" t="s">
        <v>4216</v>
      </c>
      <c r="D2452" s="11" t="s">
        <v>206</v>
      </c>
      <c r="E2452" s="19" t="s">
        <v>4466</v>
      </c>
      <c r="F2452" s="10">
        <v>42036</v>
      </c>
      <c r="G2452" s="10">
        <v>44228</v>
      </c>
      <c r="H2452" s="11">
        <v>7</v>
      </c>
      <c r="I2452" s="20" t="s">
        <v>205</v>
      </c>
      <c r="J2452" s="11" t="s">
        <v>207</v>
      </c>
      <c r="K2452" s="11" t="s">
        <v>4827</v>
      </c>
      <c r="L2452" s="11">
        <v>2</v>
      </c>
    </row>
    <row r="2453" spans="1:12">
      <c r="A2453" s="11" t="s">
        <v>4217</v>
      </c>
      <c r="D2453" s="11" t="s">
        <v>206</v>
      </c>
      <c r="E2453" s="19" t="s">
        <v>4467</v>
      </c>
      <c r="F2453" s="10">
        <v>42036</v>
      </c>
      <c r="G2453" s="10">
        <v>44228</v>
      </c>
      <c r="H2453" s="11">
        <v>7</v>
      </c>
      <c r="I2453" s="20" t="s">
        <v>205</v>
      </c>
      <c r="J2453" s="11" t="s">
        <v>207</v>
      </c>
      <c r="K2453" s="11" t="s">
        <v>4827</v>
      </c>
      <c r="L2453" s="11">
        <v>2</v>
      </c>
    </row>
    <row r="2454" spans="1:12">
      <c r="A2454" s="11" t="s">
        <v>4218</v>
      </c>
      <c r="D2454" s="11" t="s">
        <v>206</v>
      </c>
      <c r="E2454" s="19" t="s">
        <v>4468</v>
      </c>
      <c r="F2454" s="10">
        <v>42036</v>
      </c>
      <c r="G2454" s="10">
        <v>44228</v>
      </c>
      <c r="H2454" s="11">
        <v>7</v>
      </c>
      <c r="I2454" s="20" t="s">
        <v>205</v>
      </c>
      <c r="J2454" s="11" t="s">
        <v>207</v>
      </c>
      <c r="K2454" s="11" t="s">
        <v>4827</v>
      </c>
      <c r="L2454" s="11">
        <v>2</v>
      </c>
    </row>
    <row r="2455" spans="1:12">
      <c r="A2455" s="11" t="s">
        <v>4219</v>
      </c>
      <c r="D2455" s="11" t="s">
        <v>206</v>
      </c>
      <c r="E2455" s="19" t="s">
        <v>4469</v>
      </c>
      <c r="F2455" s="10">
        <v>42036</v>
      </c>
      <c r="G2455" s="10">
        <v>44228</v>
      </c>
      <c r="H2455" s="11">
        <v>7</v>
      </c>
      <c r="I2455" s="20" t="s">
        <v>205</v>
      </c>
      <c r="J2455" s="11" t="s">
        <v>207</v>
      </c>
      <c r="K2455" s="11" t="s">
        <v>4827</v>
      </c>
      <c r="L2455" s="11">
        <v>2</v>
      </c>
    </row>
    <row r="2456" spans="1:12">
      <c r="A2456" s="11" t="s">
        <v>4220</v>
      </c>
      <c r="D2456" s="11" t="s">
        <v>206</v>
      </c>
      <c r="E2456" s="19" t="s">
        <v>4470</v>
      </c>
      <c r="F2456" s="10">
        <v>42036</v>
      </c>
      <c r="G2456" s="10">
        <v>44228</v>
      </c>
      <c r="H2456" s="11">
        <v>7</v>
      </c>
      <c r="I2456" s="20" t="s">
        <v>205</v>
      </c>
      <c r="J2456" s="11" t="s">
        <v>207</v>
      </c>
      <c r="K2456" s="11" t="s">
        <v>4827</v>
      </c>
      <c r="L2456" s="11">
        <v>2</v>
      </c>
    </row>
    <row r="2457" spans="1:12">
      <c r="A2457" s="11" t="s">
        <v>4221</v>
      </c>
      <c r="D2457" s="11" t="s">
        <v>206</v>
      </c>
      <c r="E2457" s="19" t="s">
        <v>4471</v>
      </c>
      <c r="F2457" s="10">
        <v>42036</v>
      </c>
      <c r="G2457" s="10">
        <v>44228</v>
      </c>
      <c r="H2457" s="11">
        <v>7</v>
      </c>
      <c r="I2457" s="20" t="s">
        <v>205</v>
      </c>
      <c r="J2457" s="11" t="s">
        <v>207</v>
      </c>
      <c r="K2457" s="11" t="s">
        <v>4827</v>
      </c>
      <c r="L2457" s="11">
        <v>2</v>
      </c>
    </row>
    <row r="2458" spans="1:12">
      <c r="A2458" s="11" t="s">
        <v>4222</v>
      </c>
      <c r="D2458" s="11" t="s">
        <v>206</v>
      </c>
      <c r="E2458" s="19" t="s">
        <v>4472</v>
      </c>
      <c r="F2458" s="10">
        <v>42036</v>
      </c>
      <c r="G2458" s="10">
        <v>44228</v>
      </c>
      <c r="H2458" s="11">
        <v>7</v>
      </c>
      <c r="I2458" s="20" t="s">
        <v>205</v>
      </c>
      <c r="J2458" s="11" t="s">
        <v>207</v>
      </c>
      <c r="K2458" s="11" t="s">
        <v>4827</v>
      </c>
      <c r="L2458" s="11">
        <v>2</v>
      </c>
    </row>
    <row r="2459" spans="1:12">
      <c r="A2459" s="11" t="s">
        <v>4223</v>
      </c>
      <c r="D2459" s="11" t="s">
        <v>206</v>
      </c>
      <c r="E2459" s="19" t="s">
        <v>4473</v>
      </c>
      <c r="F2459" s="10">
        <v>42036</v>
      </c>
      <c r="G2459" s="10">
        <v>44228</v>
      </c>
      <c r="H2459" s="11">
        <v>7</v>
      </c>
      <c r="I2459" s="20" t="s">
        <v>205</v>
      </c>
      <c r="J2459" s="11" t="s">
        <v>207</v>
      </c>
      <c r="K2459" s="11" t="s">
        <v>4827</v>
      </c>
      <c r="L2459" s="11">
        <v>2</v>
      </c>
    </row>
    <row r="2460" spans="1:12">
      <c r="A2460" s="11" t="s">
        <v>4224</v>
      </c>
      <c r="D2460" s="11" t="s">
        <v>206</v>
      </c>
      <c r="E2460" s="19" t="s">
        <v>4474</v>
      </c>
      <c r="F2460" s="10">
        <v>42036</v>
      </c>
      <c r="G2460" s="10">
        <v>44228</v>
      </c>
      <c r="H2460" s="11">
        <v>7</v>
      </c>
      <c r="I2460" s="20" t="s">
        <v>205</v>
      </c>
      <c r="J2460" s="11" t="s">
        <v>207</v>
      </c>
      <c r="K2460" s="11" t="s">
        <v>4827</v>
      </c>
      <c r="L2460" s="11">
        <v>2</v>
      </c>
    </row>
    <row r="2461" spans="1:12">
      <c r="A2461" s="11" t="s">
        <v>4225</v>
      </c>
      <c r="D2461" s="11" t="s">
        <v>206</v>
      </c>
      <c r="E2461" s="19" t="s">
        <v>4475</v>
      </c>
      <c r="F2461" s="10">
        <v>42036</v>
      </c>
      <c r="G2461" s="10">
        <v>44228</v>
      </c>
      <c r="H2461" s="11">
        <v>7</v>
      </c>
      <c r="I2461" s="20" t="s">
        <v>205</v>
      </c>
      <c r="J2461" s="11" t="s">
        <v>207</v>
      </c>
      <c r="K2461" s="11" t="s">
        <v>4827</v>
      </c>
      <c r="L2461" s="11">
        <v>2</v>
      </c>
    </row>
    <row r="2462" spans="1:12">
      <c r="A2462" s="11" t="s">
        <v>4226</v>
      </c>
      <c r="D2462" s="11" t="s">
        <v>206</v>
      </c>
      <c r="E2462" s="19" t="s">
        <v>4476</v>
      </c>
      <c r="F2462" s="10">
        <v>42036</v>
      </c>
      <c r="G2462" s="10">
        <v>44228</v>
      </c>
      <c r="H2462" s="11">
        <v>7</v>
      </c>
      <c r="I2462" s="20" t="s">
        <v>205</v>
      </c>
      <c r="J2462" s="11" t="s">
        <v>207</v>
      </c>
      <c r="K2462" s="11" t="s">
        <v>4827</v>
      </c>
      <c r="L2462" s="11">
        <v>2</v>
      </c>
    </row>
    <row r="2463" spans="1:12">
      <c r="A2463" s="11" t="s">
        <v>4227</v>
      </c>
      <c r="D2463" s="11" t="s">
        <v>206</v>
      </c>
      <c r="E2463" s="19" t="s">
        <v>4477</v>
      </c>
      <c r="F2463" s="10">
        <v>42036</v>
      </c>
      <c r="G2463" s="10">
        <v>44228</v>
      </c>
      <c r="H2463" s="11">
        <v>7</v>
      </c>
      <c r="I2463" s="20" t="s">
        <v>205</v>
      </c>
      <c r="J2463" s="11" t="s">
        <v>207</v>
      </c>
      <c r="K2463" s="11" t="s">
        <v>4827</v>
      </c>
      <c r="L2463" s="11">
        <v>2</v>
      </c>
    </row>
    <row r="2464" spans="1:12">
      <c r="A2464" s="11" t="s">
        <v>4228</v>
      </c>
      <c r="D2464" s="11" t="s">
        <v>206</v>
      </c>
      <c r="E2464" s="19" t="s">
        <v>4478</v>
      </c>
      <c r="F2464" s="10">
        <v>42036</v>
      </c>
      <c r="G2464" s="10">
        <v>44228</v>
      </c>
      <c r="H2464" s="11">
        <v>7</v>
      </c>
      <c r="I2464" s="20" t="s">
        <v>205</v>
      </c>
      <c r="J2464" s="11" t="s">
        <v>207</v>
      </c>
      <c r="K2464" s="11" t="s">
        <v>4827</v>
      </c>
      <c r="L2464" s="11">
        <v>2</v>
      </c>
    </row>
    <row r="2465" spans="1:12">
      <c r="A2465" s="11" t="s">
        <v>4229</v>
      </c>
      <c r="D2465" s="11" t="s">
        <v>206</v>
      </c>
      <c r="E2465" s="19" t="s">
        <v>4479</v>
      </c>
      <c r="F2465" s="10">
        <v>42036</v>
      </c>
      <c r="G2465" s="10">
        <v>44228</v>
      </c>
      <c r="H2465" s="11">
        <v>7</v>
      </c>
      <c r="I2465" s="20" t="s">
        <v>205</v>
      </c>
      <c r="J2465" s="11" t="s">
        <v>207</v>
      </c>
      <c r="K2465" s="11" t="s">
        <v>4827</v>
      </c>
      <c r="L2465" s="11">
        <v>2</v>
      </c>
    </row>
    <row r="2466" spans="1:12">
      <c r="A2466" s="11" t="s">
        <v>4230</v>
      </c>
      <c r="D2466" s="11" t="s">
        <v>206</v>
      </c>
      <c r="E2466" s="19" t="s">
        <v>4480</v>
      </c>
      <c r="F2466" s="10">
        <v>42036</v>
      </c>
      <c r="G2466" s="10">
        <v>44228</v>
      </c>
      <c r="H2466" s="11">
        <v>7</v>
      </c>
      <c r="I2466" s="20" t="s">
        <v>205</v>
      </c>
      <c r="J2466" s="11" t="s">
        <v>207</v>
      </c>
      <c r="K2466" s="11" t="s">
        <v>4827</v>
      </c>
      <c r="L2466" s="11">
        <v>2</v>
      </c>
    </row>
    <row r="2467" spans="1:12">
      <c r="A2467" s="11" t="s">
        <v>4231</v>
      </c>
      <c r="D2467" s="11" t="s">
        <v>206</v>
      </c>
      <c r="E2467" s="19" t="s">
        <v>4481</v>
      </c>
      <c r="F2467" s="10">
        <v>42036</v>
      </c>
      <c r="G2467" s="10">
        <v>44228</v>
      </c>
      <c r="H2467" s="11">
        <v>7</v>
      </c>
      <c r="I2467" s="20" t="s">
        <v>205</v>
      </c>
      <c r="J2467" s="11" t="s">
        <v>207</v>
      </c>
      <c r="K2467" s="11" t="s">
        <v>4827</v>
      </c>
      <c r="L2467" s="11">
        <v>2</v>
      </c>
    </row>
    <row r="2468" spans="1:12">
      <c r="A2468" s="11" t="s">
        <v>4232</v>
      </c>
      <c r="D2468" s="11" t="s">
        <v>206</v>
      </c>
      <c r="E2468" s="19" t="s">
        <v>4482</v>
      </c>
      <c r="F2468" s="10">
        <v>42036</v>
      </c>
      <c r="G2468" s="10">
        <v>44228</v>
      </c>
      <c r="H2468" s="11">
        <v>7</v>
      </c>
      <c r="I2468" s="20" t="s">
        <v>205</v>
      </c>
      <c r="J2468" s="11" t="s">
        <v>207</v>
      </c>
      <c r="K2468" s="11" t="s">
        <v>4827</v>
      </c>
      <c r="L2468" s="11">
        <v>2</v>
      </c>
    </row>
    <row r="2469" spans="1:12">
      <c r="A2469" s="11" t="s">
        <v>4233</v>
      </c>
      <c r="D2469" s="11" t="s">
        <v>206</v>
      </c>
      <c r="E2469" s="19" t="s">
        <v>4483</v>
      </c>
      <c r="F2469" s="10">
        <v>42036</v>
      </c>
      <c r="G2469" s="10">
        <v>44228</v>
      </c>
      <c r="H2469" s="11">
        <v>7</v>
      </c>
      <c r="I2469" s="20" t="s">
        <v>205</v>
      </c>
      <c r="J2469" s="11" t="s">
        <v>207</v>
      </c>
      <c r="K2469" s="11" t="s">
        <v>4827</v>
      </c>
      <c r="L2469" s="11">
        <v>2</v>
      </c>
    </row>
    <row r="2470" spans="1:12">
      <c r="A2470" s="11" t="s">
        <v>4234</v>
      </c>
      <c r="D2470" s="11" t="s">
        <v>206</v>
      </c>
      <c r="E2470" s="19" t="s">
        <v>4484</v>
      </c>
      <c r="F2470" s="10">
        <v>42036</v>
      </c>
      <c r="G2470" s="10">
        <v>44228</v>
      </c>
      <c r="H2470" s="11">
        <v>7</v>
      </c>
      <c r="I2470" s="20" t="s">
        <v>205</v>
      </c>
      <c r="J2470" s="11" t="s">
        <v>207</v>
      </c>
      <c r="K2470" s="11" t="s">
        <v>4827</v>
      </c>
      <c r="L2470" s="11">
        <v>2</v>
      </c>
    </row>
    <row r="2471" spans="1:12">
      <c r="A2471" s="11" t="s">
        <v>4235</v>
      </c>
      <c r="D2471" s="11" t="s">
        <v>206</v>
      </c>
      <c r="E2471" s="19" t="s">
        <v>4485</v>
      </c>
      <c r="F2471" s="10">
        <v>42036</v>
      </c>
      <c r="G2471" s="10">
        <v>44228</v>
      </c>
      <c r="H2471" s="11">
        <v>7</v>
      </c>
      <c r="I2471" s="20" t="s">
        <v>205</v>
      </c>
      <c r="J2471" s="11" t="s">
        <v>207</v>
      </c>
      <c r="K2471" s="11" t="s">
        <v>4827</v>
      </c>
      <c r="L2471" s="11">
        <v>2</v>
      </c>
    </row>
    <row r="2472" spans="1:12">
      <c r="A2472" s="11" t="s">
        <v>4236</v>
      </c>
      <c r="D2472" s="11" t="s">
        <v>206</v>
      </c>
      <c r="E2472" s="19" t="s">
        <v>4486</v>
      </c>
      <c r="F2472" s="10">
        <v>42036</v>
      </c>
      <c r="G2472" s="10">
        <v>44228</v>
      </c>
      <c r="H2472" s="11">
        <v>7</v>
      </c>
      <c r="I2472" s="20" t="s">
        <v>205</v>
      </c>
      <c r="J2472" s="11" t="s">
        <v>207</v>
      </c>
      <c r="K2472" s="11" t="s">
        <v>4827</v>
      </c>
      <c r="L2472" s="11">
        <v>2</v>
      </c>
    </row>
    <row r="2473" spans="1:12">
      <c r="A2473" s="11" t="s">
        <v>4237</v>
      </c>
      <c r="D2473" s="11" t="s">
        <v>206</v>
      </c>
      <c r="E2473" s="19" t="s">
        <v>4487</v>
      </c>
      <c r="F2473" s="10">
        <v>42036</v>
      </c>
      <c r="G2473" s="10">
        <v>44228</v>
      </c>
      <c r="H2473" s="11">
        <v>7</v>
      </c>
      <c r="I2473" s="20" t="s">
        <v>205</v>
      </c>
      <c r="J2473" s="11" t="s">
        <v>207</v>
      </c>
      <c r="K2473" s="11" t="s">
        <v>4827</v>
      </c>
      <c r="L2473" s="11">
        <v>2</v>
      </c>
    </row>
    <row r="2474" spans="1:12">
      <c r="A2474" s="11" t="s">
        <v>4238</v>
      </c>
      <c r="D2474" s="11" t="s">
        <v>206</v>
      </c>
      <c r="E2474" s="19" t="s">
        <v>4488</v>
      </c>
      <c r="F2474" s="10">
        <v>42036</v>
      </c>
      <c r="G2474" s="10">
        <v>44228</v>
      </c>
      <c r="H2474" s="11">
        <v>7</v>
      </c>
      <c r="I2474" s="20" t="s">
        <v>205</v>
      </c>
      <c r="J2474" s="11" t="s">
        <v>207</v>
      </c>
      <c r="K2474" s="11" t="s">
        <v>4827</v>
      </c>
      <c r="L2474" s="11">
        <v>2</v>
      </c>
    </row>
    <row r="2475" spans="1:12">
      <c r="A2475" s="11" t="s">
        <v>4239</v>
      </c>
      <c r="D2475" s="11" t="s">
        <v>206</v>
      </c>
      <c r="E2475" s="19" t="s">
        <v>4489</v>
      </c>
      <c r="F2475" s="10">
        <v>42036</v>
      </c>
      <c r="G2475" s="10">
        <v>44228</v>
      </c>
      <c r="H2475" s="11">
        <v>7</v>
      </c>
      <c r="I2475" s="20" t="s">
        <v>205</v>
      </c>
      <c r="J2475" s="11" t="s">
        <v>207</v>
      </c>
      <c r="K2475" s="11" t="s">
        <v>4827</v>
      </c>
      <c r="L2475" s="11">
        <v>2</v>
      </c>
    </row>
    <row r="2476" spans="1:12">
      <c r="A2476" s="11" t="s">
        <v>4240</v>
      </c>
      <c r="D2476" s="11" t="s">
        <v>206</v>
      </c>
      <c r="E2476" s="19" t="s">
        <v>4490</v>
      </c>
      <c r="F2476" s="10">
        <v>42036</v>
      </c>
      <c r="G2476" s="10">
        <v>44228</v>
      </c>
      <c r="H2476" s="11">
        <v>7</v>
      </c>
      <c r="I2476" s="20" t="s">
        <v>205</v>
      </c>
      <c r="J2476" s="11" t="s">
        <v>207</v>
      </c>
      <c r="K2476" s="11" t="s">
        <v>4827</v>
      </c>
      <c r="L2476" s="11">
        <v>2</v>
      </c>
    </row>
    <row r="2477" spans="1:12">
      <c r="A2477" s="11" t="s">
        <v>4241</v>
      </c>
      <c r="D2477" s="11" t="s">
        <v>206</v>
      </c>
      <c r="E2477" s="19" t="s">
        <v>4491</v>
      </c>
      <c r="F2477" s="10">
        <v>42036</v>
      </c>
      <c r="G2477" s="10">
        <v>44228</v>
      </c>
      <c r="H2477" s="11">
        <v>7</v>
      </c>
      <c r="I2477" s="20" t="s">
        <v>205</v>
      </c>
      <c r="J2477" s="11" t="s">
        <v>207</v>
      </c>
      <c r="K2477" s="11" t="s">
        <v>4827</v>
      </c>
      <c r="L2477" s="11">
        <v>2</v>
      </c>
    </row>
    <row r="2478" spans="1:12">
      <c r="A2478" s="11" t="s">
        <v>4242</v>
      </c>
      <c r="D2478" s="11" t="s">
        <v>206</v>
      </c>
      <c r="E2478" s="19" t="s">
        <v>4492</v>
      </c>
      <c r="F2478" s="10">
        <v>42036</v>
      </c>
      <c r="G2478" s="10">
        <v>44228</v>
      </c>
      <c r="H2478" s="11">
        <v>7</v>
      </c>
      <c r="I2478" s="20" t="s">
        <v>205</v>
      </c>
      <c r="J2478" s="11" t="s">
        <v>207</v>
      </c>
      <c r="K2478" s="11" t="s">
        <v>4827</v>
      </c>
      <c r="L2478" s="11">
        <v>2</v>
      </c>
    </row>
    <row r="2479" spans="1:12">
      <c r="A2479" s="11" t="s">
        <v>4243</v>
      </c>
      <c r="D2479" s="11" t="s">
        <v>206</v>
      </c>
      <c r="E2479" s="19" t="s">
        <v>4493</v>
      </c>
      <c r="F2479" s="10">
        <v>42036</v>
      </c>
      <c r="G2479" s="10">
        <v>44228</v>
      </c>
      <c r="H2479" s="11">
        <v>7</v>
      </c>
      <c r="I2479" s="20" t="s">
        <v>205</v>
      </c>
      <c r="J2479" s="11" t="s">
        <v>207</v>
      </c>
      <c r="K2479" s="11" t="s">
        <v>4827</v>
      </c>
      <c r="L2479" s="11">
        <v>2</v>
      </c>
    </row>
    <row r="2480" spans="1:12">
      <c r="A2480" s="11" t="s">
        <v>4244</v>
      </c>
      <c r="D2480" s="11" t="s">
        <v>206</v>
      </c>
      <c r="E2480" s="19" t="s">
        <v>4494</v>
      </c>
      <c r="F2480" s="10">
        <v>42036</v>
      </c>
      <c r="G2480" s="10">
        <v>44228</v>
      </c>
      <c r="H2480" s="11">
        <v>7</v>
      </c>
      <c r="I2480" s="20" t="s">
        <v>205</v>
      </c>
      <c r="J2480" s="11" t="s">
        <v>207</v>
      </c>
      <c r="K2480" s="11" t="s">
        <v>4827</v>
      </c>
      <c r="L2480" s="11">
        <v>2</v>
      </c>
    </row>
    <row r="2481" spans="1:12">
      <c r="A2481" s="11" t="s">
        <v>4245</v>
      </c>
      <c r="D2481" s="11" t="s">
        <v>206</v>
      </c>
      <c r="E2481" s="19" t="s">
        <v>4495</v>
      </c>
      <c r="F2481" s="10">
        <v>42036</v>
      </c>
      <c r="G2481" s="10">
        <v>44228</v>
      </c>
      <c r="H2481" s="11">
        <v>7</v>
      </c>
      <c r="I2481" s="20" t="s">
        <v>205</v>
      </c>
      <c r="J2481" s="11" t="s">
        <v>207</v>
      </c>
      <c r="K2481" s="11" t="s">
        <v>4827</v>
      </c>
      <c r="L2481" s="11">
        <v>2</v>
      </c>
    </row>
    <row r="2482" spans="1:12">
      <c r="A2482" s="11" t="s">
        <v>4246</v>
      </c>
      <c r="D2482" s="11" t="s">
        <v>206</v>
      </c>
      <c r="E2482" s="19" t="s">
        <v>4496</v>
      </c>
      <c r="F2482" s="10">
        <v>42036</v>
      </c>
      <c r="G2482" s="10">
        <v>44228</v>
      </c>
      <c r="H2482" s="11">
        <v>7</v>
      </c>
      <c r="I2482" s="20" t="s">
        <v>205</v>
      </c>
      <c r="J2482" s="11" t="s">
        <v>207</v>
      </c>
      <c r="K2482" s="11" t="s">
        <v>4827</v>
      </c>
      <c r="L2482" s="11">
        <v>2</v>
      </c>
    </row>
    <row r="2483" spans="1:12">
      <c r="A2483" s="11" t="s">
        <v>4247</v>
      </c>
      <c r="D2483" s="11" t="s">
        <v>206</v>
      </c>
      <c r="E2483" s="19" t="s">
        <v>4497</v>
      </c>
      <c r="F2483" s="10">
        <v>42036</v>
      </c>
      <c r="G2483" s="10">
        <v>44228</v>
      </c>
      <c r="H2483" s="11">
        <v>7</v>
      </c>
      <c r="I2483" s="20" t="s">
        <v>205</v>
      </c>
      <c r="J2483" s="11" t="s">
        <v>207</v>
      </c>
      <c r="K2483" s="11" t="s">
        <v>4827</v>
      </c>
      <c r="L2483" s="11">
        <v>2</v>
      </c>
    </row>
    <row r="2484" spans="1:12">
      <c r="A2484" s="11" t="s">
        <v>4248</v>
      </c>
      <c r="D2484" s="11" t="s">
        <v>206</v>
      </c>
      <c r="E2484" s="19" t="s">
        <v>4498</v>
      </c>
      <c r="F2484" s="10">
        <v>42036</v>
      </c>
      <c r="G2484" s="10">
        <v>44228</v>
      </c>
      <c r="H2484" s="11">
        <v>7</v>
      </c>
      <c r="I2484" s="20" t="s">
        <v>205</v>
      </c>
      <c r="J2484" s="11" t="s">
        <v>207</v>
      </c>
      <c r="K2484" s="11" t="s">
        <v>4827</v>
      </c>
      <c r="L2484" s="11">
        <v>2</v>
      </c>
    </row>
    <row r="2485" spans="1:12">
      <c r="A2485" s="11" t="s">
        <v>4249</v>
      </c>
      <c r="D2485" s="11" t="s">
        <v>206</v>
      </c>
      <c r="E2485" s="19" t="s">
        <v>4499</v>
      </c>
      <c r="F2485" s="10">
        <v>42036</v>
      </c>
      <c r="G2485" s="10">
        <v>44228</v>
      </c>
      <c r="H2485" s="11">
        <v>7</v>
      </c>
      <c r="I2485" s="20" t="s">
        <v>205</v>
      </c>
      <c r="J2485" s="11" t="s">
        <v>207</v>
      </c>
      <c r="K2485" s="11" t="s">
        <v>4827</v>
      </c>
      <c r="L2485" s="11">
        <v>2</v>
      </c>
    </row>
    <row r="2486" spans="1:12">
      <c r="A2486" s="11" t="s">
        <v>4250</v>
      </c>
      <c r="D2486" s="11" t="s">
        <v>206</v>
      </c>
      <c r="E2486" s="19" t="s">
        <v>4500</v>
      </c>
      <c r="F2486" s="10">
        <v>42036</v>
      </c>
      <c r="G2486" s="10">
        <v>44228</v>
      </c>
      <c r="H2486" s="11">
        <v>7</v>
      </c>
      <c r="I2486" s="20" t="s">
        <v>205</v>
      </c>
      <c r="J2486" s="11" t="s">
        <v>207</v>
      </c>
      <c r="K2486" s="11" t="s">
        <v>4827</v>
      </c>
      <c r="L2486" s="11">
        <v>2</v>
      </c>
    </row>
    <row r="2487" spans="1:12">
      <c r="A2487" s="11" t="s">
        <v>4251</v>
      </c>
      <c r="D2487" s="11" t="s">
        <v>206</v>
      </c>
      <c r="E2487" s="19" t="s">
        <v>4501</v>
      </c>
      <c r="F2487" s="10">
        <v>42036</v>
      </c>
      <c r="G2487" s="10">
        <v>44228</v>
      </c>
      <c r="H2487" s="11">
        <v>7</v>
      </c>
      <c r="I2487" s="20" t="s">
        <v>205</v>
      </c>
      <c r="J2487" s="11" t="s">
        <v>207</v>
      </c>
      <c r="K2487" s="11" t="s">
        <v>4827</v>
      </c>
      <c r="L2487" s="11">
        <v>2</v>
      </c>
    </row>
    <row r="2488" spans="1:12">
      <c r="A2488" s="11" t="s">
        <v>4252</v>
      </c>
      <c r="D2488" s="11" t="s">
        <v>206</v>
      </c>
      <c r="E2488" s="19" t="s">
        <v>4502</v>
      </c>
      <c r="F2488" s="10">
        <v>42036</v>
      </c>
      <c r="G2488" s="10">
        <v>44228</v>
      </c>
      <c r="H2488" s="11">
        <v>7</v>
      </c>
      <c r="I2488" s="20" t="s">
        <v>205</v>
      </c>
      <c r="J2488" s="11" t="s">
        <v>207</v>
      </c>
      <c r="K2488" s="11" t="s">
        <v>4827</v>
      </c>
      <c r="L2488" s="11">
        <v>2</v>
      </c>
    </row>
    <row r="2489" spans="1:12">
      <c r="A2489" s="11" t="s">
        <v>4253</v>
      </c>
      <c r="D2489" s="11" t="s">
        <v>206</v>
      </c>
      <c r="E2489" s="19" t="s">
        <v>4503</v>
      </c>
      <c r="F2489" s="10">
        <v>42036</v>
      </c>
      <c r="G2489" s="10">
        <v>44228</v>
      </c>
      <c r="H2489" s="11">
        <v>7</v>
      </c>
      <c r="I2489" s="20" t="s">
        <v>205</v>
      </c>
      <c r="J2489" s="11" t="s">
        <v>207</v>
      </c>
      <c r="K2489" s="11" t="s">
        <v>4827</v>
      </c>
      <c r="L2489" s="11">
        <v>2</v>
      </c>
    </row>
    <row r="2490" spans="1:12">
      <c r="A2490" s="11" t="s">
        <v>4254</v>
      </c>
      <c r="D2490" s="11" t="s">
        <v>206</v>
      </c>
      <c r="E2490" s="19" t="s">
        <v>4504</v>
      </c>
      <c r="F2490" s="10">
        <v>42036</v>
      </c>
      <c r="G2490" s="10">
        <v>44228</v>
      </c>
      <c r="H2490" s="11">
        <v>7</v>
      </c>
      <c r="I2490" s="20" t="s">
        <v>205</v>
      </c>
      <c r="J2490" s="11" t="s">
        <v>207</v>
      </c>
      <c r="K2490" s="11" t="s">
        <v>4827</v>
      </c>
      <c r="L2490" s="11">
        <v>2</v>
      </c>
    </row>
    <row r="2491" spans="1:12">
      <c r="A2491" s="11" t="s">
        <v>4255</v>
      </c>
      <c r="D2491" s="11" t="s">
        <v>206</v>
      </c>
      <c r="E2491" s="19" t="s">
        <v>4505</v>
      </c>
      <c r="F2491" s="10">
        <v>42036</v>
      </c>
      <c r="G2491" s="10">
        <v>44228</v>
      </c>
      <c r="H2491" s="11">
        <v>7</v>
      </c>
      <c r="I2491" s="20" t="s">
        <v>205</v>
      </c>
      <c r="J2491" s="11" t="s">
        <v>207</v>
      </c>
      <c r="K2491" s="11" t="s">
        <v>4827</v>
      </c>
      <c r="L2491" s="11">
        <v>2</v>
      </c>
    </row>
    <row r="2492" spans="1:12">
      <c r="A2492" s="11" t="s">
        <v>4256</v>
      </c>
      <c r="D2492" s="11" t="s">
        <v>206</v>
      </c>
      <c r="E2492" s="19" t="s">
        <v>4506</v>
      </c>
      <c r="F2492" s="10">
        <v>42036</v>
      </c>
      <c r="G2492" s="10">
        <v>44228</v>
      </c>
      <c r="H2492" s="11">
        <v>7</v>
      </c>
      <c r="I2492" s="20" t="s">
        <v>205</v>
      </c>
      <c r="J2492" s="11" t="s">
        <v>207</v>
      </c>
      <c r="K2492" s="11" t="s">
        <v>4827</v>
      </c>
      <c r="L2492" s="11">
        <v>2</v>
      </c>
    </row>
    <row r="2493" spans="1:12">
      <c r="A2493" s="11" t="s">
        <v>4257</v>
      </c>
      <c r="D2493" s="11" t="s">
        <v>206</v>
      </c>
      <c r="E2493" s="19" t="s">
        <v>4507</v>
      </c>
      <c r="F2493" s="10">
        <v>42036</v>
      </c>
      <c r="G2493" s="10">
        <v>44228</v>
      </c>
      <c r="H2493" s="11">
        <v>7</v>
      </c>
      <c r="I2493" s="20" t="s">
        <v>205</v>
      </c>
      <c r="J2493" s="11" t="s">
        <v>207</v>
      </c>
      <c r="K2493" s="11" t="s">
        <v>4827</v>
      </c>
      <c r="L2493" s="11">
        <v>2</v>
      </c>
    </row>
    <row r="2494" spans="1:12">
      <c r="A2494" s="11" t="s">
        <v>4258</v>
      </c>
      <c r="D2494" s="11" t="s">
        <v>206</v>
      </c>
      <c r="E2494" s="19" t="s">
        <v>4508</v>
      </c>
      <c r="F2494" s="10">
        <v>42036</v>
      </c>
      <c r="G2494" s="10">
        <v>44228</v>
      </c>
      <c r="H2494" s="11">
        <v>7</v>
      </c>
      <c r="I2494" s="20" t="s">
        <v>205</v>
      </c>
      <c r="J2494" s="11" t="s">
        <v>207</v>
      </c>
      <c r="K2494" s="11" t="s">
        <v>4827</v>
      </c>
      <c r="L2494" s="11">
        <v>2</v>
      </c>
    </row>
    <row r="2495" spans="1:12">
      <c r="A2495" s="11" t="s">
        <v>4259</v>
      </c>
      <c r="D2495" s="11" t="s">
        <v>206</v>
      </c>
      <c r="E2495" s="19" t="s">
        <v>4509</v>
      </c>
      <c r="F2495" s="10">
        <v>42036</v>
      </c>
      <c r="G2495" s="10">
        <v>44228</v>
      </c>
      <c r="H2495" s="11">
        <v>7</v>
      </c>
      <c r="I2495" s="20" t="s">
        <v>205</v>
      </c>
      <c r="J2495" s="11" t="s">
        <v>207</v>
      </c>
      <c r="K2495" s="11" t="s">
        <v>4827</v>
      </c>
      <c r="L2495" s="11">
        <v>2</v>
      </c>
    </row>
    <row r="2496" spans="1:12">
      <c r="A2496" s="11" t="s">
        <v>4260</v>
      </c>
      <c r="D2496" s="11" t="s">
        <v>206</v>
      </c>
      <c r="E2496" s="19" t="s">
        <v>4510</v>
      </c>
      <c r="F2496" s="10">
        <v>42036</v>
      </c>
      <c r="G2496" s="10">
        <v>44228</v>
      </c>
      <c r="H2496" s="11">
        <v>7</v>
      </c>
      <c r="I2496" s="20" t="s">
        <v>205</v>
      </c>
      <c r="J2496" s="11" t="s">
        <v>207</v>
      </c>
      <c r="K2496" s="11" t="s">
        <v>4827</v>
      </c>
      <c r="L2496" s="11">
        <v>2</v>
      </c>
    </row>
    <row r="2497" spans="1:12">
      <c r="A2497" s="11" t="s">
        <v>4261</v>
      </c>
      <c r="D2497" s="11" t="s">
        <v>206</v>
      </c>
      <c r="E2497" s="19" t="s">
        <v>4511</v>
      </c>
      <c r="F2497" s="10">
        <v>42036</v>
      </c>
      <c r="G2497" s="10">
        <v>44228</v>
      </c>
      <c r="H2497" s="11">
        <v>7</v>
      </c>
      <c r="I2497" s="20" t="s">
        <v>205</v>
      </c>
      <c r="J2497" s="11" t="s">
        <v>207</v>
      </c>
      <c r="K2497" s="11" t="s">
        <v>4827</v>
      </c>
      <c r="L2497" s="11">
        <v>2</v>
      </c>
    </row>
    <row r="2498" spans="1:12">
      <c r="A2498" s="11" t="s">
        <v>4262</v>
      </c>
      <c r="D2498" s="11" t="s">
        <v>206</v>
      </c>
      <c r="E2498" s="19" t="s">
        <v>4512</v>
      </c>
      <c r="F2498" s="10">
        <v>42036</v>
      </c>
      <c r="G2498" s="10">
        <v>44228</v>
      </c>
      <c r="H2498" s="11">
        <v>7</v>
      </c>
      <c r="I2498" s="20" t="s">
        <v>205</v>
      </c>
      <c r="J2498" s="11" t="s">
        <v>207</v>
      </c>
      <c r="K2498" s="11" t="s">
        <v>4827</v>
      </c>
      <c r="L2498" s="11">
        <v>2</v>
      </c>
    </row>
    <row r="2499" spans="1:12">
      <c r="A2499" s="11" t="s">
        <v>4263</v>
      </c>
      <c r="D2499" s="11" t="s">
        <v>206</v>
      </c>
      <c r="E2499" s="19" t="s">
        <v>4513</v>
      </c>
      <c r="F2499" s="10">
        <v>42036</v>
      </c>
      <c r="G2499" s="10">
        <v>44228</v>
      </c>
      <c r="H2499" s="11">
        <v>7</v>
      </c>
      <c r="I2499" s="20" t="s">
        <v>205</v>
      </c>
      <c r="J2499" s="11" t="s">
        <v>207</v>
      </c>
      <c r="K2499" s="11" t="s">
        <v>4827</v>
      </c>
      <c r="L2499" s="11">
        <v>2</v>
      </c>
    </row>
    <row r="2500" spans="1:12">
      <c r="A2500" s="11" t="s">
        <v>4264</v>
      </c>
      <c r="D2500" s="11" t="s">
        <v>206</v>
      </c>
      <c r="E2500" s="19" t="s">
        <v>4514</v>
      </c>
      <c r="F2500" s="10">
        <v>42036</v>
      </c>
      <c r="G2500" s="10">
        <v>44228</v>
      </c>
      <c r="H2500" s="11">
        <v>7</v>
      </c>
      <c r="I2500" s="20" t="s">
        <v>205</v>
      </c>
      <c r="J2500" s="11" t="s">
        <v>207</v>
      </c>
      <c r="K2500" s="11" t="s">
        <v>4827</v>
      </c>
      <c r="L2500" s="11">
        <v>2</v>
      </c>
    </row>
    <row r="2501" spans="1:12">
      <c r="A2501" s="11" t="s">
        <v>4265</v>
      </c>
      <c r="D2501" s="11" t="s">
        <v>206</v>
      </c>
      <c r="E2501" s="19" t="s">
        <v>4515</v>
      </c>
      <c r="F2501" s="10">
        <v>42036</v>
      </c>
      <c r="G2501" s="10">
        <v>44228</v>
      </c>
      <c r="H2501" s="11">
        <v>7</v>
      </c>
      <c r="I2501" s="20" t="s">
        <v>205</v>
      </c>
      <c r="J2501" s="11" t="s">
        <v>207</v>
      </c>
      <c r="K2501" s="11" t="s">
        <v>4827</v>
      </c>
      <c r="L2501" s="11">
        <v>2</v>
      </c>
    </row>
    <row r="2502" spans="1:12">
      <c r="A2502" s="11" t="s">
        <v>4266</v>
      </c>
      <c r="D2502" s="11" t="s">
        <v>206</v>
      </c>
      <c r="E2502" s="19" t="s">
        <v>4516</v>
      </c>
      <c r="F2502" s="10">
        <v>42036</v>
      </c>
      <c r="G2502" s="10">
        <v>44228</v>
      </c>
      <c r="H2502" s="11">
        <v>7</v>
      </c>
      <c r="I2502" s="20" t="s">
        <v>205</v>
      </c>
      <c r="J2502" s="11" t="s">
        <v>207</v>
      </c>
      <c r="K2502" s="11" t="s">
        <v>4827</v>
      </c>
      <c r="L2502" s="11">
        <v>2</v>
      </c>
    </row>
    <row r="2503" spans="1:12">
      <c r="A2503" s="11" t="s">
        <v>4267</v>
      </c>
      <c r="D2503" s="11" t="s">
        <v>206</v>
      </c>
      <c r="E2503" s="19" t="s">
        <v>4517</v>
      </c>
      <c r="F2503" s="10">
        <v>42036</v>
      </c>
      <c r="G2503" s="10">
        <v>44228</v>
      </c>
      <c r="H2503" s="11">
        <v>7</v>
      </c>
      <c r="I2503" s="20" t="s">
        <v>205</v>
      </c>
      <c r="J2503" s="11" t="s">
        <v>207</v>
      </c>
      <c r="K2503" s="11" t="s">
        <v>4827</v>
      </c>
      <c r="L2503" s="11">
        <v>2</v>
      </c>
    </row>
    <row r="2504" spans="1:12">
      <c r="A2504" s="11" t="s">
        <v>4268</v>
      </c>
      <c r="D2504" s="11" t="s">
        <v>206</v>
      </c>
      <c r="E2504" s="19" t="s">
        <v>4518</v>
      </c>
      <c r="F2504" s="10">
        <v>42036</v>
      </c>
      <c r="G2504" s="10">
        <v>44228</v>
      </c>
      <c r="H2504" s="11">
        <v>7</v>
      </c>
      <c r="I2504" s="20" t="s">
        <v>205</v>
      </c>
      <c r="J2504" s="11" t="s">
        <v>207</v>
      </c>
      <c r="K2504" s="11" t="s">
        <v>4827</v>
      </c>
      <c r="L2504" s="11">
        <v>2</v>
      </c>
    </row>
    <row r="2505" spans="1:12">
      <c r="A2505" s="11" t="s">
        <v>4269</v>
      </c>
      <c r="D2505" s="11" t="s">
        <v>206</v>
      </c>
      <c r="E2505" s="19" t="s">
        <v>4519</v>
      </c>
      <c r="F2505" s="10">
        <v>42036</v>
      </c>
      <c r="G2505" s="10">
        <v>44228</v>
      </c>
      <c r="H2505" s="11">
        <v>7</v>
      </c>
      <c r="I2505" s="20" t="s">
        <v>205</v>
      </c>
      <c r="J2505" s="11" t="s">
        <v>207</v>
      </c>
      <c r="K2505" s="11" t="s">
        <v>4827</v>
      </c>
      <c r="L2505" s="11">
        <v>2</v>
      </c>
    </row>
    <row r="2506" spans="1:12">
      <c r="A2506" s="11" t="s">
        <v>4270</v>
      </c>
      <c r="D2506" s="11" t="s">
        <v>206</v>
      </c>
      <c r="E2506" s="19" t="s">
        <v>4520</v>
      </c>
      <c r="F2506" s="10">
        <v>42036</v>
      </c>
      <c r="G2506" s="10">
        <v>44228</v>
      </c>
      <c r="H2506" s="11">
        <v>7</v>
      </c>
      <c r="I2506" s="20" t="s">
        <v>205</v>
      </c>
      <c r="J2506" s="11" t="s">
        <v>207</v>
      </c>
      <c r="K2506" s="11" t="s">
        <v>4827</v>
      </c>
      <c r="L2506" s="11">
        <v>2</v>
      </c>
    </row>
    <row r="2507" spans="1:12">
      <c r="A2507" s="11" t="s">
        <v>4271</v>
      </c>
      <c r="D2507" s="11" t="s">
        <v>206</v>
      </c>
      <c r="E2507" s="19" t="s">
        <v>4521</v>
      </c>
      <c r="F2507" s="10">
        <v>42036</v>
      </c>
      <c r="G2507" s="10">
        <v>44228</v>
      </c>
      <c r="H2507" s="11">
        <v>7</v>
      </c>
      <c r="I2507" s="20" t="s">
        <v>205</v>
      </c>
      <c r="J2507" s="11" t="s">
        <v>207</v>
      </c>
      <c r="K2507" s="11" t="s">
        <v>4827</v>
      </c>
      <c r="L2507" s="11">
        <v>2</v>
      </c>
    </row>
    <row r="2508" spans="1:12">
      <c r="A2508" s="11" t="s">
        <v>4272</v>
      </c>
      <c r="D2508" s="11" t="s">
        <v>206</v>
      </c>
      <c r="E2508" s="19" t="s">
        <v>4522</v>
      </c>
      <c r="F2508" s="10">
        <v>42036</v>
      </c>
      <c r="G2508" s="10">
        <v>44228</v>
      </c>
      <c r="H2508" s="11">
        <v>7</v>
      </c>
      <c r="I2508" s="20" t="s">
        <v>205</v>
      </c>
      <c r="J2508" s="11" t="s">
        <v>207</v>
      </c>
      <c r="K2508" s="11" t="s">
        <v>4827</v>
      </c>
      <c r="L2508" s="11">
        <v>2</v>
      </c>
    </row>
    <row r="2509" spans="1:12">
      <c r="A2509" s="11" t="s">
        <v>4273</v>
      </c>
      <c r="D2509" s="11" t="s">
        <v>206</v>
      </c>
      <c r="E2509" s="19" t="s">
        <v>4523</v>
      </c>
      <c r="F2509" s="10">
        <v>42036</v>
      </c>
      <c r="G2509" s="10">
        <v>44228</v>
      </c>
      <c r="H2509" s="11">
        <v>7</v>
      </c>
      <c r="I2509" s="20" t="s">
        <v>205</v>
      </c>
      <c r="J2509" s="11" t="s">
        <v>207</v>
      </c>
      <c r="K2509" s="11" t="s">
        <v>4827</v>
      </c>
      <c r="L2509" s="11">
        <v>2</v>
      </c>
    </row>
    <row r="2510" spans="1:12">
      <c r="A2510" s="11" t="s">
        <v>4274</v>
      </c>
      <c r="D2510" s="11" t="s">
        <v>206</v>
      </c>
      <c r="E2510" s="19" t="s">
        <v>4524</v>
      </c>
      <c r="F2510" s="10">
        <v>42036</v>
      </c>
      <c r="G2510" s="10">
        <v>44228</v>
      </c>
      <c r="H2510" s="11">
        <v>7</v>
      </c>
      <c r="I2510" s="20" t="s">
        <v>205</v>
      </c>
      <c r="J2510" s="11" t="s">
        <v>207</v>
      </c>
      <c r="K2510" s="11" t="s">
        <v>4827</v>
      </c>
      <c r="L2510" s="11">
        <v>2</v>
      </c>
    </row>
    <row r="2511" spans="1:12">
      <c r="A2511" s="11" t="s">
        <v>4275</v>
      </c>
      <c r="D2511" s="11" t="s">
        <v>206</v>
      </c>
      <c r="E2511" s="19" t="s">
        <v>4525</v>
      </c>
      <c r="F2511" s="10">
        <v>42036</v>
      </c>
      <c r="G2511" s="10">
        <v>44228</v>
      </c>
      <c r="H2511" s="11">
        <v>7</v>
      </c>
      <c r="I2511" s="20" t="s">
        <v>205</v>
      </c>
      <c r="J2511" s="11" t="s">
        <v>207</v>
      </c>
      <c r="K2511" s="11" t="s">
        <v>4827</v>
      </c>
      <c r="L2511" s="11">
        <v>2</v>
      </c>
    </row>
    <row r="2512" spans="1:12">
      <c r="A2512" s="11" t="s">
        <v>4526</v>
      </c>
      <c r="D2512" s="11" t="s">
        <v>206</v>
      </c>
      <c r="E2512" s="19" t="s">
        <v>4672</v>
      </c>
      <c r="F2512" s="10">
        <v>42036</v>
      </c>
      <c r="G2512" s="10">
        <v>44228</v>
      </c>
      <c r="H2512" s="11">
        <v>7</v>
      </c>
      <c r="I2512" s="20" t="s">
        <v>205</v>
      </c>
      <c r="J2512" s="11" t="s">
        <v>207</v>
      </c>
      <c r="K2512" s="11" t="s">
        <v>4827</v>
      </c>
      <c r="L2512" s="11">
        <v>2</v>
      </c>
    </row>
    <row r="2513" spans="1:12">
      <c r="A2513" s="11" t="s">
        <v>4527</v>
      </c>
      <c r="D2513" s="11" t="s">
        <v>206</v>
      </c>
      <c r="E2513" s="19" t="s">
        <v>4673</v>
      </c>
      <c r="F2513" s="10">
        <v>42036</v>
      </c>
      <c r="G2513" s="10">
        <v>44228</v>
      </c>
      <c r="H2513" s="11">
        <v>7</v>
      </c>
      <c r="I2513" s="20" t="s">
        <v>205</v>
      </c>
      <c r="J2513" s="11" t="s">
        <v>207</v>
      </c>
      <c r="K2513" s="11" t="s">
        <v>4827</v>
      </c>
      <c r="L2513" s="11">
        <v>2</v>
      </c>
    </row>
    <row r="2514" spans="1:12">
      <c r="A2514" s="11" t="s">
        <v>4528</v>
      </c>
      <c r="D2514" s="11" t="s">
        <v>206</v>
      </c>
      <c r="E2514" s="19" t="s">
        <v>4674</v>
      </c>
      <c r="F2514" s="10">
        <v>42036</v>
      </c>
      <c r="G2514" s="10">
        <v>44228</v>
      </c>
      <c r="H2514" s="11">
        <v>7</v>
      </c>
      <c r="I2514" s="20" t="s">
        <v>205</v>
      </c>
      <c r="J2514" s="11" t="s">
        <v>207</v>
      </c>
      <c r="K2514" s="11" t="s">
        <v>4827</v>
      </c>
      <c r="L2514" s="11">
        <v>2</v>
      </c>
    </row>
    <row r="2515" spans="1:12">
      <c r="A2515" s="11" t="s">
        <v>4529</v>
      </c>
      <c r="D2515" s="11" t="s">
        <v>206</v>
      </c>
      <c r="E2515" s="19" t="s">
        <v>4675</v>
      </c>
      <c r="F2515" s="10">
        <v>42036</v>
      </c>
      <c r="G2515" s="10">
        <v>44228</v>
      </c>
      <c r="H2515" s="11">
        <v>7</v>
      </c>
      <c r="I2515" s="20" t="s">
        <v>205</v>
      </c>
      <c r="J2515" s="11" t="s">
        <v>207</v>
      </c>
      <c r="K2515" s="11" t="s">
        <v>4827</v>
      </c>
      <c r="L2515" s="11">
        <v>2</v>
      </c>
    </row>
    <row r="2516" spans="1:12">
      <c r="A2516" s="11" t="s">
        <v>4530</v>
      </c>
      <c r="D2516" s="11" t="s">
        <v>206</v>
      </c>
      <c r="E2516" s="19" t="s">
        <v>4676</v>
      </c>
      <c r="F2516" s="10">
        <v>42036</v>
      </c>
      <c r="G2516" s="10">
        <v>44228</v>
      </c>
      <c r="H2516" s="11">
        <v>7</v>
      </c>
      <c r="I2516" s="20" t="s">
        <v>205</v>
      </c>
      <c r="J2516" s="11" t="s">
        <v>207</v>
      </c>
      <c r="K2516" s="11" t="s">
        <v>4827</v>
      </c>
      <c r="L2516" s="11">
        <v>2</v>
      </c>
    </row>
    <row r="2517" spans="1:12">
      <c r="A2517" s="11" t="s">
        <v>4531</v>
      </c>
      <c r="D2517" s="11" t="s">
        <v>206</v>
      </c>
      <c r="E2517" s="19" t="s">
        <v>4677</v>
      </c>
      <c r="F2517" s="10">
        <v>42036</v>
      </c>
      <c r="G2517" s="10">
        <v>44228</v>
      </c>
      <c r="H2517" s="11">
        <v>7</v>
      </c>
      <c r="I2517" s="20" t="s">
        <v>205</v>
      </c>
      <c r="J2517" s="11" t="s">
        <v>207</v>
      </c>
      <c r="K2517" s="11" t="s">
        <v>4827</v>
      </c>
      <c r="L2517" s="11">
        <v>2</v>
      </c>
    </row>
    <row r="2518" spans="1:12">
      <c r="A2518" s="11" t="s">
        <v>4532</v>
      </c>
      <c r="D2518" s="11" t="s">
        <v>206</v>
      </c>
      <c r="E2518" s="19" t="s">
        <v>4678</v>
      </c>
      <c r="F2518" s="10">
        <v>42036</v>
      </c>
      <c r="G2518" s="10">
        <v>44228</v>
      </c>
      <c r="H2518" s="11">
        <v>7</v>
      </c>
      <c r="I2518" s="20" t="s">
        <v>205</v>
      </c>
      <c r="J2518" s="11" t="s">
        <v>207</v>
      </c>
      <c r="K2518" s="11" t="s">
        <v>4827</v>
      </c>
      <c r="L2518" s="11">
        <v>2</v>
      </c>
    </row>
    <row r="2519" spans="1:12">
      <c r="A2519" s="11" t="s">
        <v>4533</v>
      </c>
      <c r="D2519" s="11" t="s">
        <v>206</v>
      </c>
      <c r="E2519" s="19" t="s">
        <v>4679</v>
      </c>
      <c r="F2519" s="10">
        <v>42036</v>
      </c>
      <c r="G2519" s="10">
        <v>44228</v>
      </c>
      <c r="H2519" s="11">
        <v>7</v>
      </c>
      <c r="I2519" s="20" t="s">
        <v>205</v>
      </c>
      <c r="J2519" s="11" t="s">
        <v>207</v>
      </c>
      <c r="K2519" s="11" t="s">
        <v>4827</v>
      </c>
      <c r="L2519" s="11">
        <v>2</v>
      </c>
    </row>
    <row r="2520" spans="1:12">
      <c r="A2520" s="11" t="s">
        <v>4534</v>
      </c>
      <c r="D2520" s="11" t="s">
        <v>206</v>
      </c>
      <c r="E2520" s="19" t="s">
        <v>4680</v>
      </c>
      <c r="F2520" s="10">
        <v>42036</v>
      </c>
      <c r="G2520" s="10">
        <v>44228</v>
      </c>
      <c r="H2520" s="11">
        <v>7</v>
      </c>
      <c r="I2520" s="20" t="s">
        <v>205</v>
      </c>
      <c r="J2520" s="11" t="s">
        <v>207</v>
      </c>
      <c r="K2520" s="11" t="s">
        <v>4827</v>
      </c>
      <c r="L2520" s="11">
        <v>2</v>
      </c>
    </row>
    <row r="2521" spans="1:12">
      <c r="A2521" s="11" t="s">
        <v>4535</v>
      </c>
      <c r="D2521" s="11" t="s">
        <v>206</v>
      </c>
      <c r="E2521" s="19" t="s">
        <v>4681</v>
      </c>
      <c r="F2521" s="10">
        <v>42036</v>
      </c>
      <c r="G2521" s="10">
        <v>44228</v>
      </c>
      <c r="H2521" s="11">
        <v>7</v>
      </c>
      <c r="I2521" s="20" t="s">
        <v>205</v>
      </c>
      <c r="J2521" s="11" t="s">
        <v>207</v>
      </c>
      <c r="K2521" s="11" t="s">
        <v>4827</v>
      </c>
      <c r="L2521" s="11">
        <v>2</v>
      </c>
    </row>
    <row r="2522" spans="1:12">
      <c r="A2522" s="11" t="s">
        <v>4536</v>
      </c>
      <c r="D2522" s="11" t="s">
        <v>206</v>
      </c>
      <c r="E2522" s="19" t="s">
        <v>4682</v>
      </c>
      <c r="F2522" s="10">
        <v>42036</v>
      </c>
      <c r="G2522" s="10">
        <v>44228</v>
      </c>
      <c r="H2522" s="11">
        <v>7</v>
      </c>
      <c r="I2522" s="20" t="s">
        <v>205</v>
      </c>
      <c r="J2522" s="11" t="s">
        <v>207</v>
      </c>
      <c r="K2522" s="11" t="s">
        <v>4827</v>
      </c>
      <c r="L2522" s="11">
        <v>2</v>
      </c>
    </row>
    <row r="2523" spans="1:12">
      <c r="A2523" s="11" t="s">
        <v>4537</v>
      </c>
      <c r="D2523" s="11" t="s">
        <v>206</v>
      </c>
      <c r="E2523" s="19" t="s">
        <v>4683</v>
      </c>
      <c r="F2523" s="10">
        <v>42036</v>
      </c>
      <c r="G2523" s="10">
        <v>44228</v>
      </c>
      <c r="H2523" s="11">
        <v>7</v>
      </c>
      <c r="I2523" s="20" t="s">
        <v>205</v>
      </c>
      <c r="J2523" s="11" t="s">
        <v>207</v>
      </c>
      <c r="K2523" s="11" t="s">
        <v>4827</v>
      </c>
      <c r="L2523" s="11">
        <v>2</v>
      </c>
    </row>
    <row r="2524" spans="1:12">
      <c r="A2524" s="11" t="s">
        <v>4538</v>
      </c>
      <c r="D2524" s="11" t="s">
        <v>206</v>
      </c>
      <c r="E2524" s="19" t="s">
        <v>4684</v>
      </c>
      <c r="F2524" s="10">
        <v>42036</v>
      </c>
      <c r="G2524" s="10">
        <v>44228</v>
      </c>
      <c r="H2524" s="11">
        <v>7</v>
      </c>
      <c r="I2524" s="20" t="s">
        <v>205</v>
      </c>
      <c r="J2524" s="11" t="s">
        <v>207</v>
      </c>
      <c r="K2524" s="11" t="s">
        <v>4827</v>
      </c>
      <c r="L2524" s="11">
        <v>2</v>
      </c>
    </row>
    <row r="2525" spans="1:12">
      <c r="A2525" s="11" t="s">
        <v>4539</v>
      </c>
      <c r="D2525" s="11" t="s">
        <v>206</v>
      </c>
      <c r="E2525" s="19" t="s">
        <v>4685</v>
      </c>
      <c r="F2525" s="10">
        <v>42036</v>
      </c>
      <c r="G2525" s="10">
        <v>44228</v>
      </c>
      <c r="H2525" s="11">
        <v>7</v>
      </c>
      <c r="I2525" s="20" t="s">
        <v>205</v>
      </c>
      <c r="J2525" s="11" t="s">
        <v>207</v>
      </c>
      <c r="K2525" s="11" t="s">
        <v>4827</v>
      </c>
      <c r="L2525" s="11">
        <v>2</v>
      </c>
    </row>
    <row r="2526" spans="1:12">
      <c r="A2526" s="11" t="s">
        <v>4540</v>
      </c>
      <c r="D2526" s="11" t="s">
        <v>206</v>
      </c>
      <c r="E2526" s="19" t="s">
        <v>4686</v>
      </c>
      <c r="F2526" s="10">
        <v>42036</v>
      </c>
      <c r="G2526" s="10">
        <v>44228</v>
      </c>
      <c r="H2526" s="11">
        <v>7</v>
      </c>
      <c r="I2526" s="20" t="s">
        <v>205</v>
      </c>
      <c r="J2526" s="11" t="s">
        <v>207</v>
      </c>
      <c r="K2526" s="11" t="s">
        <v>4827</v>
      </c>
      <c r="L2526" s="11">
        <v>2</v>
      </c>
    </row>
    <row r="2527" spans="1:12">
      <c r="A2527" s="11" t="s">
        <v>4541</v>
      </c>
      <c r="D2527" s="11" t="s">
        <v>206</v>
      </c>
      <c r="E2527" s="19" t="s">
        <v>4687</v>
      </c>
      <c r="F2527" s="10">
        <v>42036</v>
      </c>
      <c r="G2527" s="10">
        <v>44228</v>
      </c>
      <c r="H2527" s="11">
        <v>7</v>
      </c>
      <c r="I2527" s="20" t="s">
        <v>205</v>
      </c>
      <c r="J2527" s="11" t="s">
        <v>207</v>
      </c>
      <c r="K2527" s="11" t="s">
        <v>4827</v>
      </c>
      <c r="L2527" s="11">
        <v>2</v>
      </c>
    </row>
    <row r="2528" spans="1:12">
      <c r="A2528" s="11" t="s">
        <v>4542</v>
      </c>
      <c r="D2528" s="11" t="s">
        <v>206</v>
      </c>
      <c r="E2528" s="19" t="s">
        <v>4688</v>
      </c>
      <c r="F2528" s="10">
        <v>42036</v>
      </c>
      <c r="G2528" s="10">
        <v>44228</v>
      </c>
      <c r="H2528" s="11">
        <v>7</v>
      </c>
      <c r="I2528" s="20" t="s">
        <v>205</v>
      </c>
      <c r="J2528" s="11" t="s">
        <v>207</v>
      </c>
      <c r="K2528" s="11" t="s">
        <v>4827</v>
      </c>
      <c r="L2528" s="11">
        <v>2</v>
      </c>
    </row>
    <row r="2529" spans="1:12">
      <c r="A2529" s="11" t="s">
        <v>4543</v>
      </c>
      <c r="D2529" s="11" t="s">
        <v>206</v>
      </c>
      <c r="E2529" s="19" t="s">
        <v>4689</v>
      </c>
      <c r="F2529" s="10">
        <v>42036</v>
      </c>
      <c r="G2529" s="10">
        <v>44228</v>
      </c>
      <c r="H2529" s="11">
        <v>7</v>
      </c>
      <c r="I2529" s="20" t="s">
        <v>205</v>
      </c>
      <c r="J2529" s="11" t="s">
        <v>207</v>
      </c>
      <c r="K2529" s="11" t="s">
        <v>4827</v>
      </c>
      <c r="L2529" s="11">
        <v>2</v>
      </c>
    </row>
    <row r="2530" spans="1:12">
      <c r="A2530" s="11" t="s">
        <v>4544</v>
      </c>
      <c r="D2530" s="11" t="s">
        <v>206</v>
      </c>
      <c r="E2530" s="19" t="s">
        <v>4690</v>
      </c>
      <c r="F2530" s="10">
        <v>42036</v>
      </c>
      <c r="G2530" s="10">
        <v>44228</v>
      </c>
      <c r="H2530" s="11">
        <v>7</v>
      </c>
      <c r="I2530" s="20" t="s">
        <v>205</v>
      </c>
      <c r="J2530" s="11" t="s">
        <v>207</v>
      </c>
      <c r="K2530" s="11" t="s">
        <v>4827</v>
      </c>
      <c r="L2530" s="11">
        <v>2</v>
      </c>
    </row>
    <row r="2531" spans="1:12">
      <c r="A2531" s="11" t="s">
        <v>4545</v>
      </c>
      <c r="D2531" s="11" t="s">
        <v>206</v>
      </c>
      <c r="E2531" s="19" t="s">
        <v>4691</v>
      </c>
      <c r="F2531" s="10">
        <v>42036</v>
      </c>
      <c r="G2531" s="10">
        <v>44228</v>
      </c>
      <c r="H2531" s="11">
        <v>7</v>
      </c>
      <c r="I2531" s="20" t="s">
        <v>205</v>
      </c>
      <c r="J2531" s="11" t="s">
        <v>207</v>
      </c>
      <c r="K2531" s="11" t="s">
        <v>4827</v>
      </c>
      <c r="L2531" s="11">
        <v>2</v>
      </c>
    </row>
    <row r="2532" spans="1:12">
      <c r="A2532" s="11" t="s">
        <v>4546</v>
      </c>
      <c r="D2532" s="11" t="s">
        <v>206</v>
      </c>
      <c r="E2532" s="19" t="s">
        <v>4692</v>
      </c>
      <c r="F2532" s="10">
        <v>42036</v>
      </c>
      <c r="G2532" s="10">
        <v>44228</v>
      </c>
      <c r="H2532" s="11">
        <v>7</v>
      </c>
      <c r="I2532" s="20" t="s">
        <v>205</v>
      </c>
      <c r="J2532" s="11" t="s">
        <v>207</v>
      </c>
      <c r="K2532" s="11" t="s">
        <v>4827</v>
      </c>
      <c r="L2532" s="11">
        <v>2</v>
      </c>
    </row>
    <row r="2533" spans="1:12">
      <c r="A2533" s="11" t="s">
        <v>4547</v>
      </c>
      <c r="D2533" s="11" t="s">
        <v>206</v>
      </c>
      <c r="E2533" s="19" t="s">
        <v>4693</v>
      </c>
      <c r="F2533" s="10">
        <v>42036</v>
      </c>
      <c r="G2533" s="10">
        <v>44228</v>
      </c>
      <c r="H2533" s="11">
        <v>7</v>
      </c>
      <c r="I2533" s="20" t="s">
        <v>205</v>
      </c>
      <c r="J2533" s="11" t="s">
        <v>207</v>
      </c>
      <c r="K2533" s="11" t="s">
        <v>4827</v>
      </c>
      <c r="L2533" s="11">
        <v>2</v>
      </c>
    </row>
    <row r="2534" spans="1:12">
      <c r="A2534" s="11" t="s">
        <v>4548</v>
      </c>
      <c r="D2534" s="11" t="s">
        <v>206</v>
      </c>
      <c r="E2534" s="19" t="s">
        <v>4694</v>
      </c>
      <c r="F2534" s="10">
        <v>42036</v>
      </c>
      <c r="G2534" s="10">
        <v>44228</v>
      </c>
      <c r="H2534" s="11">
        <v>7</v>
      </c>
      <c r="I2534" s="20" t="s">
        <v>205</v>
      </c>
      <c r="J2534" s="11" t="s">
        <v>207</v>
      </c>
      <c r="K2534" s="11" t="s">
        <v>4827</v>
      </c>
      <c r="L2534" s="11">
        <v>2</v>
      </c>
    </row>
    <row r="2535" spans="1:12">
      <c r="A2535" s="11" t="s">
        <v>4549</v>
      </c>
      <c r="D2535" s="11" t="s">
        <v>206</v>
      </c>
      <c r="E2535" s="19" t="s">
        <v>4695</v>
      </c>
      <c r="F2535" s="10">
        <v>42036</v>
      </c>
      <c r="G2535" s="10">
        <v>44228</v>
      </c>
      <c r="H2535" s="11">
        <v>7</v>
      </c>
      <c r="I2535" s="20" t="s">
        <v>205</v>
      </c>
      <c r="J2535" s="11" t="s">
        <v>207</v>
      </c>
      <c r="K2535" s="11" t="s">
        <v>4827</v>
      </c>
      <c r="L2535" s="11">
        <v>2</v>
      </c>
    </row>
    <row r="2536" spans="1:12">
      <c r="A2536" s="11" t="s">
        <v>4550</v>
      </c>
      <c r="D2536" s="11" t="s">
        <v>206</v>
      </c>
      <c r="E2536" s="19" t="s">
        <v>4696</v>
      </c>
      <c r="F2536" s="10">
        <v>42036</v>
      </c>
      <c r="G2536" s="10">
        <v>44228</v>
      </c>
      <c r="H2536" s="11">
        <v>7</v>
      </c>
      <c r="I2536" s="20" t="s">
        <v>205</v>
      </c>
      <c r="J2536" s="11" t="s">
        <v>207</v>
      </c>
      <c r="K2536" s="11" t="s">
        <v>4827</v>
      </c>
      <c r="L2536" s="11">
        <v>2</v>
      </c>
    </row>
    <row r="2537" spans="1:12">
      <c r="A2537" s="11" t="s">
        <v>4551</v>
      </c>
      <c r="D2537" s="11" t="s">
        <v>206</v>
      </c>
      <c r="E2537" s="19" t="s">
        <v>4697</v>
      </c>
      <c r="F2537" s="10">
        <v>42036</v>
      </c>
      <c r="G2537" s="10">
        <v>44228</v>
      </c>
      <c r="H2537" s="11">
        <v>7</v>
      </c>
      <c r="I2537" s="20" t="s">
        <v>205</v>
      </c>
      <c r="J2537" s="11" t="s">
        <v>207</v>
      </c>
      <c r="K2537" s="11" t="s">
        <v>4827</v>
      </c>
      <c r="L2537" s="11">
        <v>2</v>
      </c>
    </row>
    <row r="2538" spans="1:12">
      <c r="A2538" s="11" t="s">
        <v>4552</v>
      </c>
      <c r="D2538" s="11" t="s">
        <v>206</v>
      </c>
      <c r="E2538" s="19" t="s">
        <v>4698</v>
      </c>
      <c r="F2538" s="10">
        <v>42036</v>
      </c>
      <c r="G2538" s="10">
        <v>44228</v>
      </c>
      <c r="H2538" s="11">
        <v>7</v>
      </c>
      <c r="I2538" s="20" t="s">
        <v>205</v>
      </c>
      <c r="J2538" s="11" t="s">
        <v>207</v>
      </c>
      <c r="K2538" s="11" t="s">
        <v>4827</v>
      </c>
      <c r="L2538" s="11">
        <v>2</v>
      </c>
    </row>
    <row r="2539" spans="1:12">
      <c r="A2539" s="11" t="s">
        <v>4553</v>
      </c>
      <c r="D2539" s="11" t="s">
        <v>206</v>
      </c>
      <c r="E2539" s="19" t="s">
        <v>4699</v>
      </c>
      <c r="F2539" s="10">
        <v>42036</v>
      </c>
      <c r="G2539" s="10">
        <v>44228</v>
      </c>
      <c r="H2539" s="11">
        <v>7</v>
      </c>
      <c r="I2539" s="20" t="s">
        <v>205</v>
      </c>
      <c r="J2539" s="11" t="s">
        <v>207</v>
      </c>
      <c r="K2539" s="11" t="s">
        <v>4827</v>
      </c>
      <c r="L2539" s="11">
        <v>2</v>
      </c>
    </row>
    <row r="2540" spans="1:12">
      <c r="A2540" s="11" t="s">
        <v>4554</v>
      </c>
      <c r="D2540" s="11" t="s">
        <v>206</v>
      </c>
      <c r="E2540" s="19" t="s">
        <v>4700</v>
      </c>
      <c r="F2540" s="10">
        <v>42036</v>
      </c>
      <c r="G2540" s="10">
        <v>44228</v>
      </c>
      <c r="H2540" s="11">
        <v>7</v>
      </c>
      <c r="I2540" s="20" t="s">
        <v>205</v>
      </c>
      <c r="J2540" s="11" t="s">
        <v>207</v>
      </c>
      <c r="K2540" s="11" t="s">
        <v>4827</v>
      </c>
      <c r="L2540" s="11">
        <v>2</v>
      </c>
    </row>
    <row r="2541" spans="1:12">
      <c r="A2541" s="11" t="s">
        <v>4555</v>
      </c>
      <c r="D2541" s="11" t="s">
        <v>206</v>
      </c>
      <c r="E2541" s="19" t="s">
        <v>4701</v>
      </c>
      <c r="F2541" s="10">
        <v>42036</v>
      </c>
      <c r="G2541" s="10">
        <v>44228</v>
      </c>
      <c r="H2541" s="11">
        <v>7</v>
      </c>
      <c r="I2541" s="20" t="s">
        <v>205</v>
      </c>
      <c r="J2541" s="11" t="s">
        <v>207</v>
      </c>
      <c r="K2541" s="11" t="s">
        <v>4827</v>
      </c>
      <c r="L2541" s="11">
        <v>2</v>
      </c>
    </row>
    <row r="2542" spans="1:12">
      <c r="A2542" s="11" t="s">
        <v>4556</v>
      </c>
      <c r="D2542" s="11" t="s">
        <v>206</v>
      </c>
      <c r="E2542" s="19" t="s">
        <v>4702</v>
      </c>
      <c r="F2542" s="10">
        <v>42036</v>
      </c>
      <c r="G2542" s="10">
        <v>44228</v>
      </c>
      <c r="H2542" s="11">
        <v>7</v>
      </c>
      <c r="I2542" s="20" t="s">
        <v>205</v>
      </c>
      <c r="J2542" s="11" t="s">
        <v>207</v>
      </c>
      <c r="K2542" s="11" t="s">
        <v>4827</v>
      </c>
      <c r="L2542" s="11">
        <v>2</v>
      </c>
    </row>
    <row r="2543" spans="1:12">
      <c r="A2543" s="11" t="s">
        <v>4557</v>
      </c>
      <c r="D2543" s="11" t="s">
        <v>206</v>
      </c>
      <c r="E2543" s="19" t="s">
        <v>4703</v>
      </c>
      <c r="F2543" s="10">
        <v>42036</v>
      </c>
      <c r="G2543" s="10">
        <v>44228</v>
      </c>
      <c r="H2543" s="11">
        <v>7</v>
      </c>
      <c r="I2543" s="20" t="s">
        <v>205</v>
      </c>
      <c r="J2543" s="11" t="s">
        <v>207</v>
      </c>
      <c r="K2543" s="11" t="s">
        <v>4827</v>
      </c>
      <c r="L2543" s="11">
        <v>2</v>
      </c>
    </row>
    <row r="2544" spans="1:12">
      <c r="A2544" s="11" t="s">
        <v>4558</v>
      </c>
      <c r="D2544" s="11" t="s">
        <v>206</v>
      </c>
      <c r="E2544" s="19" t="s">
        <v>4704</v>
      </c>
      <c r="F2544" s="10">
        <v>42036</v>
      </c>
      <c r="G2544" s="10">
        <v>44228</v>
      </c>
      <c r="H2544" s="11">
        <v>7</v>
      </c>
      <c r="I2544" s="20" t="s">
        <v>205</v>
      </c>
      <c r="J2544" s="11" t="s">
        <v>207</v>
      </c>
      <c r="K2544" s="11" t="s">
        <v>4827</v>
      </c>
      <c r="L2544" s="11">
        <v>2</v>
      </c>
    </row>
    <row r="2545" spans="1:12">
      <c r="A2545" s="11" t="s">
        <v>4559</v>
      </c>
      <c r="D2545" s="11" t="s">
        <v>206</v>
      </c>
      <c r="E2545" s="19" t="s">
        <v>4705</v>
      </c>
      <c r="F2545" s="10">
        <v>42036</v>
      </c>
      <c r="G2545" s="10">
        <v>44228</v>
      </c>
      <c r="H2545" s="11">
        <v>7</v>
      </c>
      <c r="I2545" s="20" t="s">
        <v>205</v>
      </c>
      <c r="J2545" s="11" t="s">
        <v>207</v>
      </c>
      <c r="K2545" s="11" t="s">
        <v>4827</v>
      </c>
      <c r="L2545" s="11">
        <v>2</v>
      </c>
    </row>
    <row r="2546" spans="1:12">
      <c r="A2546" s="11" t="s">
        <v>4560</v>
      </c>
      <c r="D2546" s="11" t="s">
        <v>206</v>
      </c>
      <c r="E2546" s="19" t="s">
        <v>4706</v>
      </c>
      <c r="F2546" s="10">
        <v>42036</v>
      </c>
      <c r="G2546" s="10">
        <v>44228</v>
      </c>
      <c r="H2546" s="11">
        <v>7</v>
      </c>
      <c r="I2546" s="20" t="s">
        <v>205</v>
      </c>
      <c r="J2546" s="11" t="s">
        <v>207</v>
      </c>
      <c r="K2546" s="11" t="s">
        <v>4827</v>
      </c>
      <c r="L2546" s="11">
        <v>2</v>
      </c>
    </row>
    <row r="2547" spans="1:12">
      <c r="A2547" s="11" t="s">
        <v>4561</v>
      </c>
      <c r="D2547" s="11" t="s">
        <v>206</v>
      </c>
      <c r="E2547" s="19" t="s">
        <v>4707</v>
      </c>
      <c r="F2547" s="10">
        <v>42036</v>
      </c>
      <c r="G2547" s="10">
        <v>44228</v>
      </c>
      <c r="H2547" s="11">
        <v>7</v>
      </c>
      <c r="I2547" s="20" t="s">
        <v>205</v>
      </c>
      <c r="J2547" s="11" t="s">
        <v>207</v>
      </c>
      <c r="K2547" s="11" t="s">
        <v>4827</v>
      </c>
      <c r="L2547" s="11">
        <v>2</v>
      </c>
    </row>
    <row r="2548" spans="1:12">
      <c r="A2548" s="11" t="s">
        <v>4562</v>
      </c>
      <c r="D2548" s="11" t="s">
        <v>206</v>
      </c>
      <c r="E2548" s="19" t="s">
        <v>4708</v>
      </c>
      <c r="F2548" s="10">
        <v>42036</v>
      </c>
      <c r="G2548" s="10">
        <v>44228</v>
      </c>
      <c r="H2548" s="11">
        <v>7</v>
      </c>
      <c r="I2548" s="20" t="s">
        <v>205</v>
      </c>
      <c r="J2548" s="11" t="s">
        <v>207</v>
      </c>
      <c r="K2548" s="11" t="s">
        <v>4827</v>
      </c>
      <c r="L2548" s="11">
        <v>2</v>
      </c>
    </row>
    <row r="2549" spans="1:12">
      <c r="A2549" s="11" t="s">
        <v>4563</v>
      </c>
      <c r="D2549" s="11" t="s">
        <v>206</v>
      </c>
      <c r="E2549" s="19" t="s">
        <v>4709</v>
      </c>
      <c r="F2549" s="10">
        <v>42036</v>
      </c>
      <c r="G2549" s="10">
        <v>44228</v>
      </c>
      <c r="H2549" s="11">
        <v>7</v>
      </c>
      <c r="I2549" s="20" t="s">
        <v>205</v>
      </c>
      <c r="J2549" s="11" t="s">
        <v>207</v>
      </c>
      <c r="K2549" s="11" t="s">
        <v>4827</v>
      </c>
      <c r="L2549" s="11">
        <v>2</v>
      </c>
    </row>
    <row r="2550" spans="1:12">
      <c r="A2550" s="11" t="s">
        <v>4564</v>
      </c>
      <c r="D2550" s="11" t="s">
        <v>206</v>
      </c>
      <c r="E2550" s="19" t="s">
        <v>4710</v>
      </c>
      <c r="F2550" s="10">
        <v>42036</v>
      </c>
      <c r="G2550" s="10">
        <v>44228</v>
      </c>
      <c r="H2550" s="11">
        <v>7</v>
      </c>
      <c r="I2550" s="20" t="s">
        <v>205</v>
      </c>
      <c r="J2550" s="11" t="s">
        <v>207</v>
      </c>
      <c r="K2550" s="11" t="s">
        <v>4827</v>
      </c>
      <c r="L2550" s="11">
        <v>2</v>
      </c>
    </row>
    <row r="2551" spans="1:12">
      <c r="A2551" s="11" t="s">
        <v>4565</v>
      </c>
      <c r="D2551" s="11" t="s">
        <v>206</v>
      </c>
      <c r="E2551" s="19" t="s">
        <v>4711</v>
      </c>
      <c r="F2551" s="10">
        <v>42036</v>
      </c>
      <c r="G2551" s="10">
        <v>44228</v>
      </c>
      <c r="H2551" s="11">
        <v>7</v>
      </c>
      <c r="I2551" s="20" t="s">
        <v>205</v>
      </c>
      <c r="J2551" s="11" t="s">
        <v>207</v>
      </c>
      <c r="K2551" s="11" t="s">
        <v>4827</v>
      </c>
      <c r="L2551" s="11">
        <v>2</v>
      </c>
    </row>
    <row r="2552" spans="1:12">
      <c r="A2552" s="11" t="s">
        <v>4566</v>
      </c>
      <c r="D2552" s="11" t="s">
        <v>206</v>
      </c>
      <c r="E2552" s="19" t="s">
        <v>4712</v>
      </c>
      <c r="F2552" s="10">
        <v>42036</v>
      </c>
      <c r="G2552" s="10">
        <v>44228</v>
      </c>
      <c r="H2552" s="11">
        <v>7</v>
      </c>
      <c r="I2552" s="20" t="s">
        <v>205</v>
      </c>
      <c r="J2552" s="11" t="s">
        <v>207</v>
      </c>
      <c r="K2552" s="11" t="s">
        <v>4827</v>
      </c>
      <c r="L2552" s="11">
        <v>2</v>
      </c>
    </row>
    <row r="2553" spans="1:12">
      <c r="A2553" s="11" t="s">
        <v>4567</v>
      </c>
      <c r="D2553" s="11" t="s">
        <v>206</v>
      </c>
      <c r="E2553" s="19" t="s">
        <v>4713</v>
      </c>
      <c r="F2553" s="10">
        <v>42036</v>
      </c>
      <c r="G2553" s="10">
        <v>44228</v>
      </c>
      <c r="H2553" s="11">
        <v>7</v>
      </c>
      <c r="I2553" s="20" t="s">
        <v>205</v>
      </c>
      <c r="J2553" s="11" t="s">
        <v>207</v>
      </c>
      <c r="K2553" s="11" t="s">
        <v>4827</v>
      </c>
      <c r="L2553" s="11">
        <v>2</v>
      </c>
    </row>
    <row r="2554" spans="1:12">
      <c r="A2554" s="11" t="s">
        <v>4568</v>
      </c>
      <c r="D2554" s="11" t="s">
        <v>206</v>
      </c>
      <c r="E2554" s="19" t="s">
        <v>4714</v>
      </c>
      <c r="F2554" s="10">
        <v>42036</v>
      </c>
      <c r="G2554" s="10">
        <v>44228</v>
      </c>
      <c r="H2554" s="11">
        <v>7</v>
      </c>
      <c r="I2554" s="20" t="s">
        <v>205</v>
      </c>
      <c r="J2554" s="11" t="s">
        <v>207</v>
      </c>
      <c r="K2554" s="11" t="s">
        <v>4827</v>
      </c>
      <c r="L2554" s="11">
        <v>2</v>
      </c>
    </row>
    <row r="2555" spans="1:12">
      <c r="A2555" s="11" t="s">
        <v>4569</v>
      </c>
      <c r="D2555" s="11" t="s">
        <v>206</v>
      </c>
      <c r="E2555" s="19" t="s">
        <v>4715</v>
      </c>
      <c r="F2555" s="10">
        <v>42036</v>
      </c>
      <c r="G2555" s="10">
        <v>44228</v>
      </c>
      <c r="H2555" s="11">
        <v>7</v>
      </c>
      <c r="I2555" s="20" t="s">
        <v>205</v>
      </c>
      <c r="J2555" s="11" t="s">
        <v>207</v>
      </c>
      <c r="K2555" s="11" t="s">
        <v>4827</v>
      </c>
      <c r="L2555" s="11">
        <v>2</v>
      </c>
    </row>
    <row r="2556" spans="1:12">
      <c r="A2556" s="11" t="s">
        <v>4570</v>
      </c>
      <c r="D2556" s="11" t="s">
        <v>206</v>
      </c>
      <c r="E2556" s="19" t="s">
        <v>4716</v>
      </c>
      <c r="F2556" s="10">
        <v>42036</v>
      </c>
      <c r="G2556" s="10">
        <v>44228</v>
      </c>
      <c r="H2556" s="11">
        <v>7</v>
      </c>
      <c r="I2556" s="20" t="s">
        <v>205</v>
      </c>
      <c r="J2556" s="11" t="s">
        <v>207</v>
      </c>
      <c r="K2556" s="11" t="s">
        <v>4827</v>
      </c>
      <c r="L2556" s="11">
        <v>2</v>
      </c>
    </row>
    <row r="2557" spans="1:12">
      <c r="A2557" s="11" t="s">
        <v>4571</v>
      </c>
      <c r="D2557" s="11" t="s">
        <v>206</v>
      </c>
      <c r="E2557" s="19" t="s">
        <v>4717</v>
      </c>
      <c r="F2557" s="10">
        <v>42036</v>
      </c>
      <c r="G2557" s="10">
        <v>44228</v>
      </c>
      <c r="H2557" s="11">
        <v>7</v>
      </c>
      <c r="I2557" s="20" t="s">
        <v>205</v>
      </c>
      <c r="J2557" s="11" t="s">
        <v>207</v>
      </c>
      <c r="K2557" s="11" t="s">
        <v>4827</v>
      </c>
      <c r="L2557" s="11">
        <v>2</v>
      </c>
    </row>
    <row r="2558" spans="1:12">
      <c r="A2558" s="11" t="s">
        <v>4572</v>
      </c>
      <c r="D2558" s="11" t="s">
        <v>206</v>
      </c>
      <c r="E2558" s="19" t="s">
        <v>4718</v>
      </c>
      <c r="F2558" s="10">
        <v>42036</v>
      </c>
      <c r="G2558" s="10">
        <v>44228</v>
      </c>
      <c r="H2558" s="11">
        <v>7</v>
      </c>
      <c r="I2558" s="20" t="s">
        <v>205</v>
      </c>
      <c r="J2558" s="11" t="s">
        <v>207</v>
      </c>
      <c r="K2558" s="11" t="s">
        <v>4827</v>
      </c>
      <c r="L2558" s="11">
        <v>2</v>
      </c>
    </row>
    <row r="2559" spans="1:12">
      <c r="A2559" s="11" t="s">
        <v>4573</v>
      </c>
      <c r="D2559" s="11" t="s">
        <v>206</v>
      </c>
      <c r="E2559" s="19" t="s">
        <v>4719</v>
      </c>
      <c r="F2559" s="10">
        <v>42036</v>
      </c>
      <c r="G2559" s="10">
        <v>44228</v>
      </c>
      <c r="H2559" s="11">
        <v>7</v>
      </c>
      <c r="I2559" s="20" t="s">
        <v>205</v>
      </c>
      <c r="J2559" s="11" t="s">
        <v>207</v>
      </c>
      <c r="K2559" s="11" t="s">
        <v>4827</v>
      </c>
      <c r="L2559" s="11">
        <v>2</v>
      </c>
    </row>
    <row r="2560" spans="1:12">
      <c r="A2560" s="11" t="s">
        <v>4574</v>
      </c>
      <c r="D2560" s="11" t="s">
        <v>206</v>
      </c>
      <c r="E2560" s="19" t="s">
        <v>4720</v>
      </c>
      <c r="F2560" s="10">
        <v>42036</v>
      </c>
      <c r="G2560" s="10">
        <v>44228</v>
      </c>
      <c r="H2560" s="11">
        <v>7</v>
      </c>
      <c r="I2560" s="20" t="s">
        <v>205</v>
      </c>
      <c r="J2560" s="11" t="s">
        <v>207</v>
      </c>
      <c r="K2560" s="11" t="s">
        <v>4827</v>
      </c>
      <c r="L2560" s="11">
        <v>2</v>
      </c>
    </row>
    <row r="2561" spans="1:12">
      <c r="A2561" s="11" t="s">
        <v>4575</v>
      </c>
      <c r="D2561" s="11" t="s">
        <v>206</v>
      </c>
      <c r="E2561" s="19" t="s">
        <v>4721</v>
      </c>
      <c r="F2561" s="10">
        <v>42036</v>
      </c>
      <c r="G2561" s="10">
        <v>44228</v>
      </c>
      <c r="H2561" s="11">
        <v>7</v>
      </c>
      <c r="I2561" s="20" t="s">
        <v>205</v>
      </c>
      <c r="J2561" s="11" t="s">
        <v>207</v>
      </c>
      <c r="K2561" s="11" t="s">
        <v>4827</v>
      </c>
      <c r="L2561" s="11">
        <v>2</v>
      </c>
    </row>
    <row r="2562" spans="1:12">
      <c r="A2562" s="11" t="s">
        <v>4576</v>
      </c>
      <c r="D2562" s="11" t="s">
        <v>206</v>
      </c>
      <c r="E2562" s="19" t="s">
        <v>4722</v>
      </c>
      <c r="F2562" s="10">
        <v>42036</v>
      </c>
      <c r="G2562" s="10">
        <v>44228</v>
      </c>
      <c r="H2562" s="11">
        <v>7</v>
      </c>
      <c r="I2562" s="20" t="s">
        <v>205</v>
      </c>
      <c r="J2562" s="11" t="s">
        <v>207</v>
      </c>
      <c r="K2562" s="11" t="s">
        <v>4827</v>
      </c>
      <c r="L2562" s="11">
        <v>2</v>
      </c>
    </row>
    <row r="2563" spans="1:12">
      <c r="A2563" s="11" t="s">
        <v>4577</v>
      </c>
      <c r="D2563" s="11" t="s">
        <v>206</v>
      </c>
      <c r="E2563" s="19" t="s">
        <v>4723</v>
      </c>
      <c r="F2563" s="10">
        <v>42036</v>
      </c>
      <c r="G2563" s="10">
        <v>44228</v>
      </c>
      <c r="H2563" s="11">
        <v>7</v>
      </c>
      <c r="I2563" s="20" t="s">
        <v>205</v>
      </c>
      <c r="J2563" s="11" t="s">
        <v>207</v>
      </c>
      <c r="K2563" s="11" t="s">
        <v>4827</v>
      </c>
      <c r="L2563" s="11">
        <v>2</v>
      </c>
    </row>
    <row r="2564" spans="1:12">
      <c r="A2564" s="11" t="s">
        <v>4578</v>
      </c>
      <c r="D2564" s="11" t="s">
        <v>206</v>
      </c>
      <c r="E2564" s="19" t="s">
        <v>4724</v>
      </c>
      <c r="F2564" s="10">
        <v>42036</v>
      </c>
      <c r="G2564" s="10">
        <v>44228</v>
      </c>
      <c r="H2564" s="11">
        <v>7</v>
      </c>
      <c r="I2564" s="20" t="s">
        <v>205</v>
      </c>
      <c r="J2564" s="11" t="s">
        <v>207</v>
      </c>
      <c r="K2564" s="11" t="s">
        <v>4827</v>
      </c>
      <c r="L2564" s="11">
        <v>2</v>
      </c>
    </row>
    <row r="2565" spans="1:12">
      <c r="A2565" s="11" t="s">
        <v>4579</v>
      </c>
      <c r="D2565" s="11" t="s">
        <v>206</v>
      </c>
      <c r="E2565" s="19" t="s">
        <v>4725</v>
      </c>
      <c r="F2565" s="10">
        <v>42036</v>
      </c>
      <c r="G2565" s="10">
        <v>44228</v>
      </c>
      <c r="H2565" s="11">
        <v>7</v>
      </c>
      <c r="I2565" s="20" t="s">
        <v>205</v>
      </c>
      <c r="J2565" s="11" t="s">
        <v>207</v>
      </c>
      <c r="K2565" s="11" t="s">
        <v>4827</v>
      </c>
      <c r="L2565" s="11">
        <v>2</v>
      </c>
    </row>
    <row r="2566" spans="1:12">
      <c r="A2566" s="11" t="s">
        <v>4580</v>
      </c>
      <c r="D2566" s="11" t="s">
        <v>206</v>
      </c>
      <c r="E2566" s="19" t="s">
        <v>4726</v>
      </c>
      <c r="F2566" s="10">
        <v>42036</v>
      </c>
      <c r="G2566" s="10">
        <v>44228</v>
      </c>
      <c r="H2566" s="11">
        <v>7</v>
      </c>
      <c r="I2566" s="20" t="s">
        <v>205</v>
      </c>
      <c r="J2566" s="11" t="s">
        <v>207</v>
      </c>
      <c r="K2566" s="11" t="s">
        <v>4827</v>
      </c>
      <c r="L2566" s="11">
        <v>2</v>
      </c>
    </row>
    <row r="2567" spans="1:12">
      <c r="A2567" s="11" t="s">
        <v>4581</v>
      </c>
      <c r="D2567" s="11" t="s">
        <v>206</v>
      </c>
      <c r="E2567" s="19" t="s">
        <v>4727</v>
      </c>
      <c r="F2567" s="10">
        <v>42036</v>
      </c>
      <c r="G2567" s="10">
        <v>44228</v>
      </c>
      <c r="H2567" s="11">
        <v>7</v>
      </c>
      <c r="I2567" s="20" t="s">
        <v>205</v>
      </c>
      <c r="J2567" s="11" t="s">
        <v>207</v>
      </c>
      <c r="K2567" s="11" t="s">
        <v>4827</v>
      </c>
      <c r="L2567" s="11">
        <v>2</v>
      </c>
    </row>
    <row r="2568" spans="1:12">
      <c r="A2568" s="11" t="s">
        <v>4582</v>
      </c>
      <c r="D2568" s="11" t="s">
        <v>206</v>
      </c>
      <c r="E2568" s="19" t="s">
        <v>4728</v>
      </c>
      <c r="F2568" s="10">
        <v>42036</v>
      </c>
      <c r="G2568" s="10">
        <v>44228</v>
      </c>
      <c r="H2568" s="11">
        <v>7</v>
      </c>
      <c r="I2568" s="20" t="s">
        <v>205</v>
      </c>
      <c r="J2568" s="11" t="s">
        <v>207</v>
      </c>
      <c r="K2568" s="11" t="s">
        <v>4827</v>
      </c>
      <c r="L2568" s="11">
        <v>2</v>
      </c>
    </row>
    <row r="2569" spans="1:12">
      <c r="A2569" s="11" t="s">
        <v>4583</v>
      </c>
      <c r="D2569" s="11" t="s">
        <v>206</v>
      </c>
      <c r="E2569" s="19" t="s">
        <v>4729</v>
      </c>
      <c r="F2569" s="10">
        <v>42036</v>
      </c>
      <c r="G2569" s="10">
        <v>44228</v>
      </c>
      <c r="H2569" s="11">
        <v>7</v>
      </c>
      <c r="I2569" s="20" t="s">
        <v>205</v>
      </c>
      <c r="J2569" s="11" t="s">
        <v>207</v>
      </c>
      <c r="K2569" s="11" t="s">
        <v>4827</v>
      </c>
      <c r="L2569" s="11">
        <v>2</v>
      </c>
    </row>
    <row r="2570" spans="1:12">
      <c r="A2570" s="11" t="s">
        <v>4584</v>
      </c>
      <c r="D2570" s="11" t="s">
        <v>206</v>
      </c>
      <c r="E2570" s="19" t="s">
        <v>4730</v>
      </c>
      <c r="F2570" s="10">
        <v>42036</v>
      </c>
      <c r="G2570" s="10">
        <v>44228</v>
      </c>
      <c r="H2570" s="11">
        <v>7</v>
      </c>
      <c r="I2570" s="20" t="s">
        <v>205</v>
      </c>
      <c r="J2570" s="11" t="s">
        <v>207</v>
      </c>
      <c r="K2570" s="11" t="s">
        <v>4827</v>
      </c>
      <c r="L2570" s="11">
        <v>2</v>
      </c>
    </row>
    <row r="2571" spans="1:12">
      <c r="A2571" s="11" t="s">
        <v>4585</v>
      </c>
      <c r="D2571" s="11" t="s">
        <v>206</v>
      </c>
      <c r="E2571" s="19" t="s">
        <v>4731</v>
      </c>
      <c r="F2571" s="10">
        <v>42036</v>
      </c>
      <c r="G2571" s="10">
        <v>44228</v>
      </c>
      <c r="H2571" s="11">
        <v>7</v>
      </c>
      <c r="I2571" s="20" t="s">
        <v>205</v>
      </c>
      <c r="J2571" s="11" t="s">
        <v>207</v>
      </c>
      <c r="K2571" s="11" t="s">
        <v>4827</v>
      </c>
      <c r="L2571" s="11">
        <v>2</v>
      </c>
    </row>
    <row r="2572" spans="1:12">
      <c r="A2572" s="11" t="s">
        <v>4586</v>
      </c>
      <c r="D2572" s="11" t="s">
        <v>206</v>
      </c>
      <c r="E2572" s="19" t="s">
        <v>4732</v>
      </c>
      <c r="F2572" s="10">
        <v>42036</v>
      </c>
      <c r="G2572" s="10">
        <v>44228</v>
      </c>
      <c r="H2572" s="11">
        <v>7</v>
      </c>
      <c r="I2572" s="20" t="s">
        <v>205</v>
      </c>
      <c r="J2572" s="11" t="s">
        <v>207</v>
      </c>
      <c r="K2572" s="11" t="s">
        <v>4827</v>
      </c>
      <c r="L2572" s="11">
        <v>2</v>
      </c>
    </row>
    <row r="2573" spans="1:12">
      <c r="A2573" s="11" t="s">
        <v>4587</v>
      </c>
      <c r="D2573" s="11" t="s">
        <v>206</v>
      </c>
      <c r="E2573" s="19" t="s">
        <v>4733</v>
      </c>
      <c r="F2573" s="10">
        <v>42036</v>
      </c>
      <c r="G2573" s="10">
        <v>44228</v>
      </c>
      <c r="H2573" s="11">
        <v>7</v>
      </c>
      <c r="I2573" s="20" t="s">
        <v>205</v>
      </c>
      <c r="J2573" s="11" t="s">
        <v>207</v>
      </c>
      <c r="K2573" s="11" t="s">
        <v>4827</v>
      </c>
      <c r="L2573" s="11">
        <v>2</v>
      </c>
    </row>
    <row r="2574" spans="1:12">
      <c r="A2574" s="11" t="s">
        <v>4588</v>
      </c>
      <c r="D2574" s="11" t="s">
        <v>206</v>
      </c>
      <c r="E2574" s="19" t="s">
        <v>4734</v>
      </c>
      <c r="F2574" s="10">
        <v>42036</v>
      </c>
      <c r="G2574" s="10">
        <v>44228</v>
      </c>
      <c r="H2574" s="11">
        <v>7</v>
      </c>
      <c r="I2574" s="20" t="s">
        <v>205</v>
      </c>
      <c r="J2574" s="11" t="s">
        <v>207</v>
      </c>
      <c r="K2574" s="11" t="s">
        <v>4827</v>
      </c>
      <c r="L2574" s="11">
        <v>2</v>
      </c>
    </row>
    <row r="2575" spans="1:12">
      <c r="A2575" s="11" t="s">
        <v>4589</v>
      </c>
      <c r="D2575" s="11" t="s">
        <v>206</v>
      </c>
      <c r="E2575" s="19" t="s">
        <v>4735</v>
      </c>
      <c r="F2575" s="10">
        <v>42036</v>
      </c>
      <c r="G2575" s="10">
        <v>44228</v>
      </c>
      <c r="H2575" s="11">
        <v>7</v>
      </c>
      <c r="I2575" s="20" t="s">
        <v>205</v>
      </c>
      <c r="J2575" s="11" t="s">
        <v>207</v>
      </c>
      <c r="K2575" s="11" t="s">
        <v>4827</v>
      </c>
      <c r="L2575" s="11">
        <v>2</v>
      </c>
    </row>
    <row r="2576" spans="1:12">
      <c r="A2576" s="11" t="s">
        <v>4590</v>
      </c>
      <c r="D2576" s="11" t="s">
        <v>206</v>
      </c>
      <c r="E2576" s="19" t="s">
        <v>4736</v>
      </c>
      <c r="F2576" s="10">
        <v>42036</v>
      </c>
      <c r="G2576" s="10">
        <v>44228</v>
      </c>
      <c r="H2576" s="11">
        <v>7</v>
      </c>
      <c r="I2576" s="20" t="s">
        <v>205</v>
      </c>
      <c r="J2576" s="11" t="s">
        <v>207</v>
      </c>
      <c r="K2576" s="11" t="s">
        <v>4827</v>
      </c>
      <c r="L2576" s="11">
        <v>2</v>
      </c>
    </row>
    <row r="2577" spans="1:12">
      <c r="A2577" s="11" t="s">
        <v>4591</v>
      </c>
      <c r="D2577" s="11" t="s">
        <v>206</v>
      </c>
      <c r="E2577" s="19" t="s">
        <v>4737</v>
      </c>
      <c r="F2577" s="10">
        <v>42036</v>
      </c>
      <c r="G2577" s="10">
        <v>44228</v>
      </c>
      <c r="H2577" s="11">
        <v>7</v>
      </c>
      <c r="I2577" s="20" t="s">
        <v>205</v>
      </c>
      <c r="J2577" s="11" t="s">
        <v>207</v>
      </c>
      <c r="K2577" s="11" t="s">
        <v>4827</v>
      </c>
      <c r="L2577" s="11">
        <v>2</v>
      </c>
    </row>
    <row r="2578" spans="1:12">
      <c r="A2578" s="11" t="s">
        <v>4592</v>
      </c>
      <c r="D2578" s="11" t="s">
        <v>206</v>
      </c>
      <c r="E2578" s="19" t="s">
        <v>4738</v>
      </c>
      <c r="F2578" s="10">
        <v>42036</v>
      </c>
      <c r="G2578" s="10">
        <v>44228</v>
      </c>
      <c r="H2578" s="11">
        <v>7</v>
      </c>
      <c r="I2578" s="20" t="s">
        <v>205</v>
      </c>
      <c r="J2578" s="11" t="s">
        <v>207</v>
      </c>
      <c r="K2578" s="11" t="s">
        <v>4827</v>
      </c>
      <c r="L2578" s="11">
        <v>2</v>
      </c>
    </row>
    <row r="2579" spans="1:12">
      <c r="A2579" s="11" t="s">
        <v>4593</v>
      </c>
      <c r="D2579" s="11" t="s">
        <v>206</v>
      </c>
      <c r="E2579" s="19" t="s">
        <v>4739</v>
      </c>
      <c r="F2579" s="10">
        <v>42036</v>
      </c>
      <c r="G2579" s="10">
        <v>44228</v>
      </c>
      <c r="H2579" s="11">
        <v>7</v>
      </c>
      <c r="I2579" s="20" t="s">
        <v>205</v>
      </c>
      <c r="J2579" s="11" t="s">
        <v>207</v>
      </c>
      <c r="K2579" s="11" t="s">
        <v>4827</v>
      </c>
      <c r="L2579" s="11">
        <v>2</v>
      </c>
    </row>
    <row r="2580" spans="1:12">
      <c r="A2580" s="11" t="s">
        <v>4594</v>
      </c>
      <c r="D2580" s="11" t="s">
        <v>206</v>
      </c>
      <c r="E2580" s="19" t="s">
        <v>4740</v>
      </c>
      <c r="F2580" s="10">
        <v>42036</v>
      </c>
      <c r="G2580" s="10">
        <v>44228</v>
      </c>
      <c r="H2580" s="11">
        <v>7</v>
      </c>
      <c r="I2580" s="20" t="s">
        <v>205</v>
      </c>
      <c r="J2580" s="11" t="s">
        <v>207</v>
      </c>
      <c r="K2580" s="11" t="s">
        <v>4827</v>
      </c>
      <c r="L2580" s="11">
        <v>2</v>
      </c>
    </row>
    <row r="2581" spans="1:12">
      <c r="A2581" s="11" t="s">
        <v>4595</v>
      </c>
      <c r="D2581" s="11" t="s">
        <v>206</v>
      </c>
      <c r="E2581" s="19" t="s">
        <v>4741</v>
      </c>
      <c r="F2581" s="10">
        <v>42036</v>
      </c>
      <c r="G2581" s="10">
        <v>44228</v>
      </c>
      <c r="H2581" s="11">
        <v>7</v>
      </c>
      <c r="I2581" s="20" t="s">
        <v>205</v>
      </c>
      <c r="J2581" s="11" t="s">
        <v>207</v>
      </c>
      <c r="K2581" s="11" t="s">
        <v>4827</v>
      </c>
      <c r="L2581" s="11">
        <v>2</v>
      </c>
    </row>
    <row r="2582" spans="1:12">
      <c r="A2582" s="11" t="s">
        <v>4596</v>
      </c>
      <c r="D2582" s="11" t="s">
        <v>206</v>
      </c>
      <c r="E2582" s="19" t="s">
        <v>4742</v>
      </c>
      <c r="F2582" s="10">
        <v>42036</v>
      </c>
      <c r="G2582" s="10">
        <v>44228</v>
      </c>
      <c r="H2582" s="11">
        <v>7</v>
      </c>
      <c r="I2582" s="20" t="s">
        <v>205</v>
      </c>
      <c r="J2582" s="11" t="s">
        <v>207</v>
      </c>
      <c r="K2582" s="11" t="s">
        <v>4827</v>
      </c>
      <c r="L2582" s="11">
        <v>2</v>
      </c>
    </row>
    <row r="2583" spans="1:12">
      <c r="A2583" s="11" t="s">
        <v>4597</v>
      </c>
      <c r="D2583" s="11" t="s">
        <v>206</v>
      </c>
      <c r="E2583" s="19" t="s">
        <v>4743</v>
      </c>
      <c r="F2583" s="10">
        <v>42036</v>
      </c>
      <c r="G2583" s="10">
        <v>44228</v>
      </c>
      <c r="H2583" s="11">
        <v>7</v>
      </c>
      <c r="I2583" s="20" t="s">
        <v>205</v>
      </c>
      <c r="J2583" s="11" t="s">
        <v>207</v>
      </c>
      <c r="K2583" s="11" t="s">
        <v>4827</v>
      </c>
      <c r="L2583" s="11">
        <v>2</v>
      </c>
    </row>
    <row r="2584" spans="1:12">
      <c r="A2584" s="11" t="s">
        <v>4598</v>
      </c>
      <c r="D2584" s="11" t="s">
        <v>206</v>
      </c>
      <c r="E2584" s="19" t="s">
        <v>4744</v>
      </c>
      <c r="F2584" s="10">
        <v>42036</v>
      </c>
      <c r="G2584" s="10">
        <v>44228</v>
      </c>
      <c r="H2584" s="11">
        <v>7</v>
      </c>
      <c r="I2584" s="20" t="s">
        <v>205</v>
      </c>
      <c r="J2584" s="11" t="s">
        <v>207</v>
      </c>
      <c r="K2584" s="11" t="s">
        <v>4827</v>
      </c>
      <c r="L2584" s="11">
        <v>2</v>
      </c>
    </row>
    <row r="2585" spans="1:12">
      <c r="A2585" s="11" t="s">
        <v>4599</v>
      </c>
      <c r="D2585" s="11" t="s">
        <v>206</v>
      </c>
      <c r="E2585" s="19" t="s">
        <v>4745</v>
      </c>
      <c r="F2585" s="10">
        <v>42036</v>
      </c>
      <c r="G2585" s="10">
        <v>44228</v>
      </c>
      <c r="H2585" s="11">
        <v>7</v>
      </c>
      <c r="I2585" s="20" t="s">
        <v>205</v>
      </c>
      <c r="J2585" s="11" t="s">
        <v>207</v>
      </c>
      <c r="K2585" s="11" t="s">
        <v>4827</v>
      </c>
      <c r="L2585" s="11">
        <v>2</v>
      </c>
    </row>
    <row r="2586" spans="1:12">
      <c r="A2586" s="11" t="s">
        <v>4600</v>
      </c>
      <c r="D2586" s="11" t="s">
        <v>206</v>
      </c>
      <c r="E2586" s="19" t="s">
        <v>4746</v>
      </c>
      <c r="F2586" s="10">
        <v>42036</v>
      </c>
      <c r="G2586" s="10">
        <v>44228</v>
      </c>
      <c r="H2586" s="11">
        <v>7</v>
      </c>
      <c r="I2586" s="20" t="s">
        <v>205</v>
      </c>
      <c r="J2586" s="11" t="s">
        <v>207</v>
      </c>
      <c r="K2586" s="11" t="s">
        <v>4827</v>
      </c>
      <c r="L2586" s="11">
        <v>2</v>
      </c>
    </row>
    <row r="2587" spans="1:12">
      <c r="A2587" s="11" t="s">
        <v>4601</v>
      </c>
      <c r="D2587" s="11" t="s">
        <v>206</v>
      </c>
      <c r="E2587" s="19" t="s">
        <v>4747</v>
      </c>
      <c r="F2587" s="10">
        <v>42036</v>
      </c>
      <c r="G2587" s="10">
        <v>44228</v>
      </c>
      <c r="H2587" s="11">
        <v>7</v>
      </c>
      <c r="I2587" s="20" t="s">
        <v>205</v>
      </c>
      <c r="J2587" s="11" t="s">
        <v>207</v>
      </c>
      <c r="K2587" s="11" t="s">
        <v>4827</v>
      </c>
      <c r="L2587" s="11">
        <v>2</v>
      </c>
    </row>
    <row r="2588" spans="1:12">
      <c r="A2588" s="11" t="s">
        <v>4602</v>
      </c>
      <c r="D2588" s="11" t="s">
        <v>206</v>
      </c>
      <c r="E2588" s="19" t="s">
        <v>4748</v>
      </c>
      <c r="F2588" s="10">
        <v>42036</v>
      </c>
      <c r="G2588" s="10">
        <v>44228</v>
      </c>
      <c r="H2588" s="11">
        <v>7</v>
      </c>
      <c r="I2588" s="20" t="s">
        <v>205</v>
      </c>
      <c r="J2588" s="11" t="s">
        <v>207</v>
      </c>
      <c r="K2588" s="11" t="s">
        <v>4827</v>
      </c>
      <c r="L2588" s="11">
        <v>2</v>
      </c>
    </row>
    <row r="2589" spans="1:12">
      <c r="A2589" s="11" t="s">
        <v>4603</v>
      </c>
      <c r="D2589" s="11" t="s">
        <v>206</v>
      </c>
      <c r="E2589" s="19" t="s">
        <v>4749</v>
      </c>
      <c r="F2589" s="10">
        <v>42036</v>
      </c>
      <c r="G2589" s="10">
        <v>44228</v>
      </c>
      <c r="H2589" s="11">
        <v>7</v>
      </c>
      <c r="I2589" s="20" t="s">
        <v>205</v>
      </c>
      <c r="J2589" s="11" t="s">
        <v>207</v>
      </c>
      <c r="K2589" s="11" t="s">
        <v>4827</v>
      </c>
      <c r="L2589" s="11">
        <v>2</v>
      </c>
    </row>
    <row r="2590" spans="1:12">
      <c r="A2590" s="11" t="s">
        <v>4604</v>
      </c>
      <c r="D2590" s="11" t="s">
        <v>206</v>
      </c>
      <c r="E2590" s="19" t="s">
        <v>4750</v>
      </c>
      <c r="F2590" s="10">
        <v>42036</v>
      </c>
      <c r="G2590" s="10">
        <v>44228</v>
      </c>
      <c r="H2590" s="11">
        <v>7</v>
      </c>
      <c r="I2590" s="20" t="s">
        <v>205</v>
      </c>
      <c r="J2590" s="11" t="s">
        <v>207</v>
      </c>
      <c r="K2590" s="11" t="s">
        <v>4827</v>
      </c>
      <c r="L2590" s="11">
        <v>2</v>
      </c>
    </row>
    <row r="2591" spans="1:12">
      <c r="A2591" s="11" t="s">
        <v>4605</v>
      </c>
      <c r="D2591" s="11" t="s">
        <v>206</v>
      </c>
      <c r="E2591" s="19" t="s">
        <v>4751</v>
      </c>
      <c r="F2591" s="10">
        <v>42036</v>
      </c>
      <c r="G2591" s="10">
        <v>44228</v>
      </c>
      <c r="H2591" s="11">
        <v>7</v>
      </c>
      <c r="I2591" s="20" t="s">
        <v>205</v>
      </c>
      <c r="J2591" s="11" t="s">
        <v>207</v>
      </c>
      <c r="K2591" s="11" t="s">
        <v>4827</v>
      </c>
      <c r="L2591" s="11">
        <v>2</v>
      </c>
    </row>
    <row r="2592" spans="1:12">
      <c r="A2592" s="11" t="s">
        <v>4606</v>
      </c>
      <c r="D2592" s="11" t="s">
        <v>206</v>
      </c>
      <c r="E2592" s="19" t="s">
        <v>4752</v>
      </c>
      <c r="F2592" s="10">
        <v>42036</v>
      </c>
      <c r="G2592" s="10">
        <v>44228</v>
      </c>
      <c r="H2592" s="11">
        <v>7</v>
      </c>
      <c r="I2592" s="20" t="s">
        <v>205</v>
      </c>
      <c r="J2592" s="11" t="s">
        <v>207</v>
      </c>
      <c r="K2592" s="11" t="s">
        <v>4827</v>
      </c>
      <c r="L2592" s="11">
        <v>2</v>
      </c>
    </row>
    <row r="2593" spans="1:12">
      <c r="A2593" s="11" t="s">
        <v>4607</v>
      </c>
      <c r="D2593" s="11" t="s">
        <v>206</v>
      </c>
      <c r="E2593" s="19" t="s">
        <v>4753</v>
      </c>
      <c r="F2593" s="10">
        <v>42036</v>
      </c>
      <c r="G2593" s="10">
        <v>44228</v>
      </c>
      <c r="H2593" s="11">
        <v>7</v>
      </c>
      <c r="I2593" s="20" t="s">
        <v>205</v>
      </c>
      <c r="J2593" s="11" t="s">
        <v>207</v>
      </c>
      <c r="K2593" s="11" t="s">
        <v>4827</v>
      </c>
      <c r="L2593" s="11">
        <v>2</v>
      </c>
    </row>
    <row r="2594" spans="1:12">
      <c r="A2594" s="11" t="s">
        <v>4608</v>
      </c>
      <c r="D2594" s="11" t="s">
        <v>206</v>
      </c>
      <c r="E2594" s="19" t="s">
        <v>4754</v>
      </c>
      <c r="F2594" s="10">
        <v>42036</v>
      </c>
      <c r="G2594" s="10">
        <v>44228</v>
      </c>
      <c r="H2594" s="11">
        <v>7</v>
      </c>
      <c r="I2594" s="20" t="s">
        <v>205</v>
      </c>
      <c r="J2594" s="11" t="s">
        <v>207</v>
      </c>
      <c r="K2594" s="11" t="s">
        <v>4827</v>
      </c>
      <c r="L2594" s="11">
        <v>2</v>
      </c>
    </row>
    <row r="2595" spans="1:12">
      <c r="A2595" s="11" t="s">
        <v>4609</v>
      </c>
      <c r="D2595" s="11" t="s">
        <v>206</v>
      </c>
      <c r="E2595" s="19" t="s">
        <v>4755</v>
      </c>
      <c r="F2595" s="10">
        <v>42036</v>
      </c>
      <c r="G2595" s="10">
        <v>44228</v>
      </c>
      <c r="H2595" s="11">
        <v>7</v>
      </c>
      <c r="I2595" s="20" t="s">
        <v>205</v>
      </c>
      <c r="J2595" s="11" t="s">
        <v>207</v>
      </c>
      <c r="K2595" s="11" t="s">
        <v>4827</v>
      </c>
      <c r="L2595" s="11">
        <v>2</v>
      </c>
    </row>
    <row r="2596" spans="1:12">
      <c r="A2596" s="11" t="s">
        <v>4610</v>
      </c>
      <c r="D2596" s="11" t="s">
        <v>206</v>
      </c>
      <c r="E2596" s="19" t="s">
        <v>4756</v>
      </c>
      <c r="F2596" s="10">
        <v>42036</v>
      </c>
      <c r="G2596" s="10">
        <v>44228</v>
      </c>
      <c r="H2596" s="11">
        <v>7</v>
      </c>
      <c r="I2596" s="20" t="s">
        <v>205</v>
      </c>
      <c r="J2596" s="11" t="s">
        <v>207</v>
      </c>
      <c r="K2596" s="11" t="s">
        <v>4827</v>
      </c>
      <c r="L2596" s="11">
        <v>2</v>
      </c>
    </row>
    <row r="2597" spans="1:12">
      <c r="A2597" s="11" t="s">
        <v>4611</v>
      </c>
      <c r="D2597" s="11" t="s">
        <v>206</v>
      </c>
      <c r="E2597" s="19" t="s">
        <v>4757</v>
      </c>
      <c r="F2597" s="10">
        <v>42036</v>
      </c>
      <c r="G2597" s="10">
        <v>44228</v>
      </c>
      <c r="H2597" s="11">
        <v>7</v>
      </c>
      <c r="I2597" s="20" t="s">
        <v>205</v>
      </c>
      <c r="J2597" s="11" t="s">
        <v>207</v>
      </c>
      <c r="K2597" s="11" t="s">
        <v>4827</v>
      </c>
      <c r="L2597" s="11">
        <v>2</v>
      </c>
    </row>
    <row r="2598" spans="1:12">
      <c r="A2598" s="11" t="s">
        <v>4612</v>
      </c>
      <c r="D2598" s="11" t="s">
        <v>206</v>
      </c>
      <c r="E2598" s="19" t="s">
        <v>4758</v>
      </c>
      <c r="F2598" s="10">
        <v>42036</v>
      </c>
      <c r="G2598" s="10">
        <v>44228</v>
      </c>
      <c r="H2598" s="11">
        <v>7</v>
      </c>
      <c r="I2598" s="20" t="s">
        <v>205</v>
      </c>
      <c r="J2598" s="11" t="s">
        <v>207</v>
      </c>
      <c r="K2598" s="11" t="s">
        <v>4827</v>
      </c>
      <c r="L2598" s="11">
        <v>2</v>
      </c>
    </row>
    <row r="2599" spans="1:12">
      <c r="A2599" s="11" t="s">
        <v>4613</v>
      </c>
      <c r="D2599" s="11" t="s">
        <v>206</v>
      </c>
      <c r="E2599" s="19" t="s">
        <v>4759</v>
      </c>
      <c r="F2599" s="10">
        <v>42036</v>
      </c>
      <c r="G2599" s="10">
        <v>44228</v>
      </c>
      <c r="H2599" s="11">
        <v>7</v>
      </c>
      <c r="I2599" s="20" t="s">
        <v>205</v>
      </c>
      <c r="J2599" s="11" t="s">
        <v>207</v>
      </c>
      <c r="K2599" s="11" t="s">
        <v>4827</v>
      </c>
      <c r="L2599" s="11">
        <v>2</v>
      </c>
    </row>
    <row r="2600" spans="1:12">
      <c r="A2600" s="11" t="s">
        <v>4614</v>
      </c>
      <c r="D2600" s="11" t="s">
        <v>206</v>
      </c>
      <c r="E2600" s="19" t="s">
        <v>4760</v>
      </c>
      <c r="F2600" s="10">
        <v>42036</v>
      </c>
      <c r="G2600" s="10">
        <v>44228</v>
      </c>
      <c r="H2600" s="11">
        <v>7</v>
      </c>
      <c r="I2600" s="20" t="s">
        <v>205</v>
      </c>
      <c r="J2600" s="11" t="s">
        <v>207</v>
      </c>
      <c r="K2600" s="11" t="s">
        <v>4827</v>
      </c>
      <c r="L2600" s="11">
        <v>2</v>
      </c>
    </row>
    <row r="2601" spans="1:12">
      <c r="A2601" s="11" t="s">
        <v>4615</v>
      </c>
      <c r="D2601" s="11" t="s">
        <v>206</v>
      </c>
      <c r="E2601" s="19" t="s">
        <v>4761</v>
      </c>
      <c r="F2601" s="10">
        <v>42036</v>
      </c>
      <c r="G2601" s="10">
        <v>44228</v>
      </c>
      <c r="H2601" s="11">
        <v>7</v>
      </c>
      <c r="I2601" s="20" t="s">
        <v>205</v>
      </c>
      <c r="J2601" s="11" t="s">
        <v>207</v>
      </c>
      <c r="K2601" s="11" t="s">
        <v>4827</v>
      </c>
      <c r="L2601" s="11">
        <v>2</v>
      </c>
    </row>
    <row r="2602" spans="1:12">
      <c r="A2602" s="11" t="s">
        <v>4616</v>
      </c>
      <c r="D2602" s="11" t="s">
        <v>206</v>
      </c>
      <c r="E2602" s="19" t="s">
        <v>4762</v>
      </c>
      <c r="F2602" s="10">
        <v>42036</v>
      </c>
      <c r="G2602" s="10">
        <v>44228</v>
      </c>
      <c r="H2602" s="11">
        <v>7</v>
      </c>
      <c r="I2602" s="20" t="s">
        <v>205</v>
      </c>
      <c r="J2602" s="11" t="s">
        <v>207</v>
      </c>
      <c r="K2602" s="11" t="s">
        <v>4827</v>
      </c>
      <c r="L2602" s="11">
        <v>2</v>
      </c>
    </row>
    <row r="2603" spans="1:12">
      <c r="A2603" s="11" t="s">
        <v>4617</v>
      </c>
      <c r="D2603" s="11" t="s">
        <v>206</v>
      </c>
      <c r="E2603" s="19" t="s">
        <v>4763</v>
      </c>
      <c r="F2603" s="10">
        <v>42036</v>
      </c>
      <c r="G2603" s="10">
        <v>44228</v>
      </c>
      <c r="H2603" s="11">
        <v>7</v>
      </c>
      <c r="I2603" s="20" t="s">
        <v>205</v>
      </c>
      <c r="J2603" s="11" t="s">
        <v>207</v>
      </c>
      <c r="K2603" s="11" t="s">
        <v>4827</v>
      </c>
      <c r="L2603" s="11">
        <v>2</v>
      </c>
    </row>
    <row r="2604" spans="1:12">
      <c r="A2604" s="11" t="s">
        <v>4618</v>
      </c>
      <c r="D2604" s="11" t="s">
        <v>206</v>
      </c>
      <c r="E2604" s="19" t="s">
        <v>4764</v>
      </c>
      <c r="F2604" s="10">
        <v>42036</v>
      </c>
      <c r="G2604" s="10">
        <v>44228</v>
      </c>
      <c r="H2604" s="11">
        <v>7</v>
      </c>
      <c r="I2604" s="20" t="s">
        <v>205</v>
      </c>
      <c r="J2604" s="11" t="s">
        <v>207</v>
      </c>
      <c r="K2604" s="11" t="s">
        <v>4827</v>
      </c>
      <c r="L2604" s="11">
        <v>2</v>
      </c>
    </row>
    <row r="2605" spans="1:12">
      <c r="A2605" s="11" t="s">
        <v>4619</v>
      </c>
      <c r="D2605" s="11" t="s">
        <v>206</v>
      </c>
      <c r="E2605" s="19" t="s">
        <v>4765</v>
      </c>
      <c r="F2605" s="10">
        <v>42036</v>
      </c>
      <c r="G2605" s="10">
        <v>44228</v>
      </c>
      <c r="H2605" s="11">
        <v>7</v>
      </c>
      <c r="I2605" s="20" t="s">
        <v>205</v>
      </c>
      <c r="J2605" s="11" t="s">
        <v>207</v>
      </c>
      <c r="K2605" s="11" t="s">
        <v>4827</v>
      </c>
      <c r="L2605" s="11">
        <v>2</v>
      </c>
    </row>
    <row r="2606" spans="1:12">
      <c r="A2606" s="11" t="s">
        <v>4620</v>
      </c>
      <c r="D2606" s="11" t="s">
        <v>206</v>
      </c>
      <c r="E2606" s="19" t="s">
        <v>4766</v>
      </c>
      <c r="F2606" s="10">
        <v>42036</v>
      </c>
      <c r="G2606" s="10">
        <v>44228</v>
      </c>
      <c r="H2606" s="11">
        <v>7</v>
      </c>
      <c r="I2606" s="20" t="s">
        <v>205</v>
      </c>
      <c r="J2606" s="11" t="s">
        <v>207</v>
      </c>
      <c r="K2606" s="11" t="s">
        <v>4827</v>
      </c>
      <c r="L2606" s="11">
        <v>2</v>
      </c>
    </row>
    <row r="2607" spans="1:12">
      <c r="A2607" s="11" t="s">
        <v>4621</v>
      </c>
      <c r="D2607" s="11" t="s">
        <v>206</v>
      </c>
      <c r="E2607" s="19" t="s">
        <v>4767</v>
      </c>
      <c r="F2607" s="10">
        <v>42036</v>
      </c>
      <c r="G2607" s="10">
        <v>44228</v>
      </c>
      <c r="H2607" s="11">
        <v>7</v>
      </c>
      <c r="I2607" s="20" t="s">
        <v>205</v>
      </c>
      <c r="J2607" s="11" t="s">
        <v>207</v>
      </c>
      <c r="K2607" s="11" t="s">
        <v>4827</v>
      </c>
      <c r="L2607" s="11">
        <v>2</v>
      </c>
    </row>
    <row r="2608" spans="1:12">
      <c r="A2608" s="11" t="s">
        <v>4622</v>
      </c>
      <c r="D2608" s="11" t="s">
        <v>206</v>
      </c>
      <c r="E2608" s="19" t="s">
        <v>4768</v>
      </c>
      <c r="F2608" s="10">
        <v>42036</v>
      </c>
      <c r="G2608" s="10">
        <v>44228</v>
      </c>
      <c r="H2608" s="11">
        <v>7</v>
      </c>
      <c r="I2608" s="20" t="s">
        <v>205</v>
      </c>
      <c r="J2608" s="11" t="s">
        <v>207</v>
      </c>
      <c r="K2608" s="11" t="s">
        <v>4827</v>
      </c>
      <c r="L2608" s="11">
        <v>2</v>
      </c>
    </row>
    <row r="2609" spans="1:12">
      <c r="A2609" s="11" t="s">
        <v>4623</v>
      </c>
      <c r="D2609" s="11" t="s">
        <v>206</v>
      </c>
      <c r="E2609" s="19" t="s">
        <v>4769</v>
      </c>
      <c r="F2609" s="10">
        <v>42036</v>
      </c>
      <c r="G2609" s="10">
        <v>44228</v>
      </c>
      <c r="H2609" s="11">
        <v>7</v>
      </c>
      <c r="I2609" s="20" t="s">
        <v>205</v>
      </c>
      <c r="J2609" s="11" t="s">
        <v>207</v>
      </c>
      <c r="K2609" s="11" t="s">
        <v>4827</v>
      </c>
      <c r="L2609" s="11">
        <v>2</v>
      </c>
    </row>
    <row r="2610" spans="1:12">
      <c r="A2610" s="11" t="s">
        <v>4624</v>
      </c>
      <c r="D2610" s="11" t="s">
        <v>206</v>
      </c>
      <c r="E2610" s="19" t="s">
        <v>4770</v>
      </c>
      <c r="F2610" s="10">
        <v>42036</v>
      </c>
      <c r="G2610" s="10">
        <v>44228</v>
      </c>
      <c r="H2610" s="11">
        <v>7</v>
      </c>
      <c r="I2610" s="20" t="s">
        <v>205</v>
      </c>
      <c r="J2610" s="11" t="s">
        <v>207</v>
      </c>
      <c r="K2610" s="11" t="s">
        <v>4827</v>
      </c>
      <c r="L2610" s="11">
        <v>2</v>
      </c>
    </row>
    <row r="2611" spans="1:12">
      <c r="A2611" s="11" t="s">
        <v>4625</v>
      </c>
      <c r="D2611" s="11" t="s">
        <v>206</v>
      </c>
      <c r="E2611" s="19" t="s">
        <v>4771</v>
      </c>
      <c r="F2611" s="10">
        <v>42036</v>
      </c>
      <c r="G2611" s="10">
        <v>44228</v>
      </c>
      <c r="H2611" s="11">
        <v>7</v>
      </c>
      <c r="I2611" s="20" t="s">
        <v>205</v>
      </c>
      <c r="J2611" s="11" t="s">
        <v>207</v>
      </c>
      <c r="K2611" s="11" t="s">
        <v>4827</v>
      </c>
      <c r="L2611" s="11">
        <v>2</v>
      </c>
    </row>
    <row r="2612" spans="1:12">
      <c r="A2612" s="11" t="s">
        <v>4626</v>
      </c>
      <c r="D2612" s="11" t="s">
        <v>206</v>
      </c>
      <c r="E2612" s="19" t="s">
        <v>4772</v>
      </c>
      <c r="F2612" s="10">
        <v>42036</v>
      </c>
      <c r="G2612" s="10">
        <v>44228</v>
      </c>
      <c r="H2612" s="11">
        <v>7</v>
      </c>
      <c r="I2612" s="20" t="s">
        <v>205</v>
      </c>
      <c r="J2612" s="11" t="s">
        <v>207</v>
      </c>
      <c r="K2612" s="11" t="s">
        <v>4827</v>
      </c>
      <c r="L2612" s="11">
        <v>2</v>
      </c>
    </row>
    <row r="2613" spans="1:12">
      <c r="A2613" s="11" t="s">
        <v>4627</v>
      </c>
      <c r="D2613" s="11" t="s">
        <v>206</v>
      </c>
      <c r="E2613" s="19" t="s">
        <v>4773</v>
      </c>
      <c r="F2613" s="10">
        <v>42036</v>
      </c>
      <c r="G2613" s="10">
        <v>44228</v>
      </c>
      <c r="H2613" s="11">
        <v>7</v>
      </c>
      <c r="I2613" s="20" t="s">
        <v>205</v>
      </c>
      <c r="J2613" s="11" t="s">
        <v>207</v>
      </c>
      <c r="K2613" s="11" t="s">
        <v>4827</v>
      </c>
      <c r="L2613" s="11">
        <v>2</v>
      </c>
    </row>
    <row r="2614" spans="1:12">
      <c r="A2614" s="11" t="s">
        <v>4628</v>
      </c>
      <c r="D2614" s="11" t="s">
        <v>206</v>
      </c>
      <c r="E2614" s="19" t="s">
        <v>4774</v>
      </c>
      <c r="F2614" s="10">
        <v>42036</v>
      </c>
      <c r="G2614" s="10">
        <v>44228</v>
      </c>
      <c r="H2614" s="11">
        <v>7</v>
      </c>
      <c r="I2614" s="20" t="s">
        <v>205</v>
      </c>
      <c r="J2614" s="11" t="s">
        <v>207</v>
      </c>
      <c r="K2614" s="11" t="s">
        <v>4827</v>
      </c>
      <c r="L2614" s="11">
        <v>2</v>
      </c>
    </row>
    <row r="2615" spans="1:12">
      <c r="A2615" s="11" t="s">
        <v>4629</v>
      </c>
      <c r="D2615" s="11" t="s">
        <v>206</v>
      </c>
      <c r="E2615" s="19" t="s">
        <v>4775</v>
      </c>
      <c r="F2615" s="10">
        <v>42036</v>
      </c>
      <c r="G2615" s="10">
        <v>44228</v>
      </c>
      <c r="H2615" s="11">
        <v>7</v>
      </c>
      <c r="I2615" s="20" t="s">
        <v>205</v>
      </c>
      <c r="J2615" s="11" t="s">
        <v>207</v>
      </c>
      <c r="K2615" s="11" t="s">
        <v>4827</v>
      </c>
      <c r="L2615" s="11">
        <v>2</v>
      </c>
    </row>
    <row r="2616" spans="1:12">
      <c r="A2616" s="11" t="s">
        <v>4630</v>
      </c>
      <c r="D2616" s="11" t="s">
        <v>206</v>
      </c>
      <c r="E2616" s="19" t="s">
        <v>4776</v>
      </c>
      <c r="F2616" s="10">
        <v>42036</v>
      </c>
      <c r="G2616" s="10">
        <v>44228</v>
      </c>
      <c r="H2616" s="11">
        <v>7</v>
      </c>
      <c r="I2616" s="20" t="s">
        <v>205</v>
      </c>
      <c r="J2616" s="11" t="s">
        <v>207</v>
      </c>
      <c r="K2616" s="11" t="s">
        <v>4827</v>
      </c>
      <c r="L2616" s="11">
        <v>2</v>
      </c>
    </row>
    <row r="2617" spans="1:12">
      <c r="A2617" s="11" t="s">
        <v>4631</v>
      </c>
      <c r="D2617" s="11" t="s">
        <v>206</v>
      </c>
      <c r="E2617" s="19" t="s">
        <v>4777</v>
      </c>
      <c r="F2617" s="10">
        <v>42036</v>
      </c>
      <c r="G2617" s="10">
        <v>44228</v>
      </c>
      <c r="H2617" s="11">
        <v>7</v>
      </c>
      <c r="I2617" s="20" t="s">
        <v>205</v>
      </c>
      <c r="J2617" s="11" t="s">
        <v>207</v>
      </c>
      <c r="K2617" s="11" t="s">
        <v>4827</v>
      </c>
      <c r="L2617" s="11">
        <v>2</v>
      </c>
    </row>
    <row r="2618" spans="1:12">
      <c r="A2618" s="11" t="s">
        <v>4632</v>
      </c>
      <c r="D2618" s="11" t="s">
        <v>206</v>
      </c>
      <c r="E2618" s="19" t="s">
        <v>4778</v>
      </c>
      <c r="F2618" s="10">
        <v>42036</v>
      </c>
      <c r="G2618" s="10">
        <v>44228</v>
      </c>
      <c r="H2618" s="11">
        <v>7</v>
      </c>
      <c r="I2618" s="20" t="s">
        <v>205</v>
      </c>
      <c r="J2618" s="11" t="s">
        <v>207</v>
      </c>
      <c r="K2618" s="11" t="s">
        <v>4827</v>
      </c>
      <c r="L2618" s="11">
        <v>2</v>
      </c>
    </row>
    <row r="2619" spans="1:12">
      <c r="A2619" s="11" t="s">
        <v>4633</v>
      </c>
      <c r="D2619" s="11" t="s">
        <v>206</v>
      </c>
      <c r="E2619" s="19" t="s">
        <v>4779</v>
      </c>
      <c r="F2619" s="10">
        <v>42036</v>
      </c>
      <c r="G2619" s="10">
        <v>44228</v>
      </c>
      <c r="H2619" s="11">
        <v>7</v>
      </c>
      <c r="I2619" s="20" t="s">
        <v>205</v>
      </c>
      <c r="J2619" s="11" t="s">
        <v>207</v>
      </c>
      <c r="K2619" s="11" t="s">
        <v>4827</v>
      </c>
      <c r="L2619" s="11">
        <v>2</v>
      </c>
    </row>
    <row r="2620" spans="1:12">
      <c r="A2620" s="11" t="s">
        <v>4634</v>
      </c>
      <c r="D2620" s="11" t="s">
        <v>206</v>
      </c>
      <c r="E2620" s="19" t="s">
        <v>4780</v>
      </c>
      <c r="F2620" s="10">
        <v>42036</v>
      </c>
      <c r="G2620" s="10">
        <v>44228</v>
      </c>
      <c r="H2620" s="11">
        <v>7</v>
      </c>
      <c r="I2620" s="20" t="s">
        <v>205</v>
      </c>
      <c r="J2620" s="11" t="s">
        <v>207</v>
      </c>
      <c r="K2620" s="11" t="s">
        <v>4827</v>
      </c>
      <c r="L2620" s="11">
        <v>2</v>
      </c>
    </row>
    <row r="2621" spans="1:12">
      <c r="A2621" s="11" t="s">
        <v>4635</v>
      </c>
      <c r="D2621" s="11" t="s">
        <v>206</v>
      </c>
      <c r="E2621" s="19" t="s">
        <v>4781</v>
      </c>
      <c r="F2621" s="10">
        <v>42036</v>
      </c>
      <c r="G2621" s="10">
        <v>44228</v>
      </c>
      <c r="H2621" s="11">
        <v>7</v>
      </c>
      <c r="I2621" s="20" t="s">
        <v>205</v>
      </c>
      <c r="J2621" s="11" t="s">
        <v>207</v>
      </c>
      <c r="K2621" s="11" t="s">
        <v>4827</v>
      </c>
      <c r="L2621" s="11">
        <v>2</v>
      </c>
    </row>
    <row r="2622" spans="1:12">
      <c r="A2622" s="11" t="s">
        <v>4636</v>
      </c>
      <c r="D2622" s="11" t="s">
        <v>206</v>
      </c>
      <c r="E2622" s="19" t="s">
        <v>4782</v>
      </c>
      <c r="F2622" s="10">
        <v>42036</v>
      </c>
      <c r="G2622" s="10">
        <v>44228</v>
      </c>
      <c r="H2622" s="11">
        <v>7</v>
      </c>
      <c r="I2622" s="20" t="s">
        <v>205</v>
      </c>
      <c r="J2622" s="11" t="s">
        <v>207</v>
      </c>
      <c r="K2622" s="11" t="s">
        <v>4827</v>
      </c>
      <c r="L2622" s="11">
        <v>2</v>
      </c>
    </row>
    <row r="2623" spans="1:12">
      <c r="A2623" s="11" t="s">
        <v>4637</v>
      </c>
      <c r="D2623" s="11" t="s">
        <v>206</v>
      </c>
      <c r="E2623" s="19" t="s">
        <v>4783</v>
      </c>
      <c r="F2623" s="10">
        <v>42036</v>
      </c>
      <c r="G2623" s="10">
        <v>44228</v>
      </c>
      <c r="H2623" s="11">
        <v>7</v>
      </c>
      <c r="I2623" s="20" t="s">
        <v>205</v>
      </c>
      <c r="J2623" s="11" t="s">
        <v>207</v>
      </c>
      <c r="K2623" s="11" t="s">
        <v>4827</v>
      </c>
      <c r="L2623" s="11">
        <v>2</v>
      </c>
    </row>
    <row r="2624" spans="1:12">
      <c r="A2624" s="11" t="s">
        <v>4638</v>
      </c>
      <c r="D2624" s="11" t="s">
        <v>206</v>
      </c>
      <c r="E2624" s="19" t="s">
        <v>4784</v>
      </c>
      <c r="F2624" s="10">
        <v>42036</v>
      </c>
      <c r="G2624" s="10">
        <v>44228</v>
      </c>
      <c r="H2624" s="11">
        <v>7</v>
      </c>
      <c r="I2624" s="20" t="s">
        <v>205</v>
      </c>
      <c r="J2624" s="11" t="s">
        <v>207</v>
      </c>
      <c r="K2624" s="11" t="s">
        <v>4827</v>
      </c>
      <c r="L2624" s="11">
        <v>2</v>
      </c>
    </row>
    <row r="2625" spans="1:12">
      <c r="A2625" s="11" t="s">
        <v>4639</v>
      </c>
      <c r="D2625" s="11" t="s">
        <v>206</v>
      </c>
      <c r="E2625" s="19" t="s">
        <v>4785</v>
      </c>
      <c r="F2625" s="10">
        <v>42036</v>
      </c>
      <c r="G2625" s="10">
        <v>44228</v>
      </c>
      <c r="H2625" s="11">
        <v>7</v>
      </c>
      <c r="I2625" s="20" t="s">
        <v>205</v>
      </c>
      <c r="J2625" s="11" t="s">
        <v>207</v>
      </c>
      <c r="K2625" s="11" t="s">
        <v>4827</v>
      </c>
      <c r="L2625" s="11">
        <v>2</v>
      </c>
    </row>
    <row r="2626" spans="1:12">
      <c r="A2626" s="11" t="s">
        <v>4640</v>
      </c>
      <c r="D2626" s="11" t="s">
        <v>206</v>
      </c>
      <c r="E2626" s="19" t="s">
        <v>4786</v>
      </c>
      <c r="F2626" s="10">
        <v>42036</v>
      </c>
      <c r="G2626" s="10">
        <v>44228</v>
      </c>
      <c r="H2626" s="11">
        <v>7</v>
      </c>
      <c r="I2626" s="20" t="s">
        <v>205</v>
      </c>
      <c r="J2626" s="11" t="s">
        <v>207</v>
      </c>
      <c r="K2626" s="11" t="s">
        <v>4827</v>
      </c>
      <c r="L2626" s="11">
        <v>2</v>
      </c>
    </row>
    <row r="2627" spans="1:12">
      <c r="A2627" s="11" t="s">
        <v>4641</v>
      </c>
      <c r="D2627" s="11" t="s">
        <v>206</v>
      </c>
      <c r="E2627" s="19" t="s">
        <v>4787</v>
      </c>
      <c r="F2627" s="10">
        <v>42036</v>
      </c>
      <c r="G2627" s="10">
        <v>44228</v>
      </c>
      <c r="H2627" s="11">
        <v>7</v>
      </c>
      <c r="I2627" s="20" t="s">
        <v>205</v>
      </c>
      <c r="J2627" s="11" t="s">
        <v>207</v>
      </c>
      <c r="K2627" s="11" t="s">
        <v>4827</v>
      </c>
      <c r="L2627" s="11">
        <v>2</v>
      </c>
    </row>
    <row r="2628" spans="1:12">
      <c r="A2628" s="11" t="s">
        <v>4642</v>
      </c>
      <c r="D2628" s="11" t="s">
        <v>206</v>
      </c>
      <c r="E2628" s="19" t="s">
        <v>4788</v>
      </c>
      <c r="F2628" s="10">
        <v>42036</v>
      </c>
      <c r="G2628" s="10">
        <v>44228</v>
      </c>
      <c r="H2628" s="11">
        <v>7</v>
      </c>
      <c r="I2628" s="20" t="s">
        <v>205</v>
      </c>
      <c r="J2628" s="11" t="s">
        <v>207</v>
      </c>
      <c r="K2628" s="11" t="s">
        <v>4827</v>
      </c>
      <c r="L2628" s="11">
        <v>2</v>
      </c>
    </row>
    <row r="2629" spans="1:12">
      <c r="A2629" s="11" t="s">
        <v>4643</v>
      </c>
      <c r="D2629" s="11" t="s">
        <v>206</v>
      </c>
      <c r="E2629" s="19" t="s">
        <v>4789</v>
      </c>
      <c r="F2629" s="10">
        <v>42036</v>
      </c>
      <c r="G2629" s="10">
        <v>44228</v>
      </c>
      <c r="H2629" s="11">
        <v>7</v>
      </c>
      <c r="I2629" s="20" t="s">
        <v>205</v>
      </c>
      <c r="J2629" s="11" t="s">
        <v>207</v>
      </c>
      <c r="K2629" s="11" t="s">
        <v>4827</v>
      </c>
      <c r="L2629" s="11">
        <v>2</v>
      </c>
    </row>
    <row r="2630" spans="1:12">
      <c r="A2630" s="11" t="s">
        <v>4644</v>
      </c>
      <c r="D2630" s="11" t="s">
        <v>206</v>
      </c>
      <c r="E2630" s="19" t="s">
        <v>4790</v>
      </c>
      <c r="F2630" s="10">
        <v>42036</v>
      </c>
      <c r="G2630" s="10">
        <v>44228</v>
      </c>
      <c r="H2630" s="11">
        <v>7</v>
      </c>
      <c r="I2630" s="20" t="s">
        <v>205</v>
      </c>
      <c r="J2630" s="11" t="s">
        <v>207</v>
      </c>
      <c r="K2630" s="11" t="s">
        <v>4827</v>
      </c>
      <c r="L2630" s="11">
        <v>2</v>
      </c>
    </row>
    <row r="2631" spans="1:12">
      <c r="A2631" s="11" t="s">
        <v>4645</v>
      </c>
      <c r="D2631" s="11" t="s">
        <v>206</v>
      </c>
      <c r="E2631" s="19" t="s">
        <v>4791</v>
      </c>
      <c r="F2631" s="10">
        <v>42036</v>
      </c>
      <c r="G2631" s="10">
        <v>44228</v>
      </c>
      <c r="H2631" s="11">
        <v>7</v>
      </c>
      <c r="I2631" s="20" t="s">
        <v>205</v>
      </c>
      <c r="J2631" s="11" t="s">
        <v>207</v>
      </c>
      <c r="K2631" s="11" t="s">
        <v>4827</v>
      </c>
      <c r="L2631" s="11">
        <v>2</v>
      </c>
    </row>
    <row r="2632" spans="1:12">
      <c r="A2632" s="11" t="s">
        <v>4646</v>
      </c>
      <c r="D2632" s="11" t="s">
        <v>206</v>
      </c>
      <c r="E2632" s="19" t="s">
        <v>4792</v>
      </c>
      <c r="F2632" s="10">
        <v>42036</v>
      </c>
      <c r="G2632" s="10">
        <v>44228</v>
      </c>
      <c r="H2632" s="11">
        <v>7</v>
      </c>
      <c r="I2632" s="20" t="s">
        <v>205</v>
      </c>
      <c r="J2632" s="11" t="s">
        <v>207</v>
      </c>
      <c r="K2632" s="11" t="s">
        <v>4827</v>
      </c>
      <c r="L2632" s="11">
        <v>2</v>
      </c>
    </row>
    <row r="2633" spans="1:12">
      <c r="A2633" s="11" t="s">
        <v>4647</v>
      </c>
      <c r="D2633" s="11" t="s">
        <v>206</v>
      </c>
      <c r="E2633" s="19" t="s">
        <v>4793</v>
      </c>
      <c r="F2633" s="10">
        <v>42036</v>
      </c>
      <c r="G2633" s="10">
        <v>44228</v>
      </c>
      <c r="H2633" s="11">
        <v>7</v>
      </c>
      <c r="I2633" s="20" t="s">
        <v>205</v>
      </c>
      <c r="J2633" s="11" t="s">
        <v>207</v>
      </c>
      <c r="K2633" s="11" t="s">
        <v>4827</v>
      </c>
      <c r="L2633" s="11">
        <v>2</v>
      </c>
    </row>
    <row r="2634" spans="1:12">
      <c r="A2634" s="11" t="s">
        <v>4648</v>
      </c>
      <c r="D2634" s="11" t="s">
        <v>206</v>
      </c>
      <c r="E2634" s="19" t="s">
        <v>4794</v>
      </c>
      <c r="F2634" s="10">
        <v>42036</v>
      </c>
      <c r="G2634" s="10">
        <v>44228</v>
      </c>
      <c r="H2634" s="11">
        <v>7</v>
      </c>
      <c r="I2634" s="20" t="s">
        <v>205</v>
      </c>
      <c r="J2634" s="11" t="s">
        <v>207</v>
      </c>
      <c r="K2634" s="11" t="s">
        <v>4827</v>
      </c>
      <c r="L2634" s="11">
        <v>2</v>
      </c>
    </row>
    <row r="2635" spans="1:12">
      <c r="A2635" s="11" t="s">
        <v>4649</v>
      </c>
      <c r="D2635" s="11" t="s">
        <v>206</v>
      </c>
      <c r="E2635" s="19" t="s">
        <v>4795</v>
      </c>
      <c r="F2635" s="10">
        <v>42036</v>
      </c>
      <c r="G2635" s="10">
        <v>44228</v>
      </c>
      <c r="H2635" s="11">
        <v>7</v>
      </c>
      <c r="I2635" s="20" t="s">
        <v>205</v>
      </c>
      <c r="J2635" s="11" t="s">
        <v>207</v>
      </c>
      <c r="K2635" s="11" t="s">
        <v>4827</v>
      </c>
      <c r="L2635" s="11">
        <v>2</v>
      </c>
    </row>
    <row r="2636" spans="1:12">
      <c r="A2636" s="11" t="s">
        <v>4650</v>
      </c>
      <c r="D2636" s="11" t="s">
        <v>206</v>
      </c>
      <c r="E2636" s="19" t="s">
        <v>4796</v>
      </c>
      <c r="F2636" s="10">
        <v>42036</v>
      </c>
      <c r="G2636" s="10">
        <v>44228</v>
      </c>
      <c r="H2636" s="11">
        <v>7</v>
      </c>
      <c r="I2636" s="20" t="s">
        <v>205</v>
      </c>
      <c r="J2636" s="11" t="s">
        <v>207</v>
      </c>
      <c r="K2636" s="11" t="s">
        <v>4827</v>
      </c>
      <c r="L2636" s="11">
        <v>2</v>
      </c>
    </row>
    <row r="2637" spans="1:12">
      <c r="A2637" s="11" t="s">
        <v>4651</v>
      </c>
      <c r="D2637" s="11" t="s">
        <v>206</v>
      </c>
      <c r="E2637" s="19" t="s">
        <v>4797</v>
      </c>
      <c r="F2637" s="10">
        <v>42036</v>
      </c>
      <c r="G2637" s="10">
        <v>44228</v>
      </c>
      <c r="H2637" s="11">
        <v>7</v>
      </c>
      <c r="I2637" s="20" t="s">
        <v>205</v>
      </c>
      <c r="J2637" s="11" t="s">
        <v>207</v>
      </c>
      <c r="K2637" s="11" t="s">
        <v>4827</v>
      </c>
      <c r="L2637" s="11">
        <v>2</v>
      </c>
    </row>
    <row r="2638" spans="1:12">
      <c r="A2638" s="11" t="s">
        <v>4652</v>
      </c>
      <c r="D2638" s="11" t="s">
        <v>206</v>
      </c>
      <c r="E2638" s="19" t="s">
        <v>4798</v>
      </c>
      <c r="F2638" s="10">
        <v>42036</v>
      </c>
      <c r="G2638" s="10">
        <v>44228</v>
      </c>
      <c r="H2638" s="11">
        <v>7</v>
      </c>
      <c r="I2638" s="20" t="s">
        <v>205</v>
      </c>
      <c r="J2638" s="11" t="s">
        <v>207</v>
      </c>
      <c r="K2638" s="11" t="s">
        <v>4827</v>
      </c>
      <c r="L2638" s="11">
        <v>2</v>
      </c>
    </row>
    <row r="2639" spans="1:12">
      <c r="A2639" s="11" t="s">
        <v>4653</v>
      </c>
      <c r="D2639" s="11" t="s">
        <v>206</v>
      </c>
      <c r="E2639" s="19" t="s">
        <v>4799</v>
      </c>
      <c r="F2639" s="10">
        <v>42036</v>
      </c>
      <c r="G2639" s="10">
        <v>44228</v>
      </c>
      <c r="H2639" s="11">
        <v>7</v>
      </c>
      <c r="I2639" s="20" t="s">
        <v>205</v>
      </c>
      <c r="J2639" s="11" t="s">
        <v>207</v>
      </c>
      <c r="K2639" s="11" t="s">
        <v>4827</v>
      </c>
      <c r="L2639" s="11">
        <v>2</v>
      </c>
    </row>
    <row r="2640" spans="1:12">
      <c r="A2640" s="11" t="s">
        <v>4654</v>
      </c>
      <c r="D2640" s="11" t="s">
        <v>206</v>
      </c>
      <c r="E2640" s="19" t="s">
        <v>4800</v>
      </c>
      <c r="F2640" s="10">
        <v>42036</v>
      </c>
      <c r="G2640" s="10">
        <v>44228</v>
      </c>
      <c r="H2640" s="11">
        <v>7</v>
      </c>
      <c r="I2640" s="20" t="s">
        <v>205</v>
      </c>
      <c r="J2640" s="11" t="s">
        <v>207</v>
      </c>
      <c r="K2640" s="11" t="s">
        <v>4827</v>
      </c>
      <c r="L2640" s="11">
        <v>2</v>
      </c>
    </row>
    <row r="2641" spans="1:12">
      <c r="A2641" s="11" t="s">
        <v>4655</v>
      </c>
      <c r="D2641" s="11" t="s">
        <v>206</v>
      </c>
      <c r="E2641" s="19" t="s">
        <v>4801</v>
      </c>
      <c r="F2641" s="10">
        <v>42036</v>
      </c>
      <c r="G2641" s="10">
        <v>44228</v>
      </c>
      <c r="H2641" s="11">
        <v>7</v>
      </c>
      <c r="I2641" s="20" t="s">
        <v>205</v>
      </c>
      <c r="J2641" s="11" t="s">
        <v>207</v>
      </c>
      <c r="K2641" s="11" t="s">
        <v>4827</v>
      </c>
      <c r="L2641" s="11">
        <v>2</v>
      </c>
    </row>
    <row r="2642" spans="1:12">
      <c r="A2642" s="11" t="s">
        <v>4656</v>
      </c>
      <c r="D2642" s="11" t="s">
        <v>206</v>
      </c>
      <c r="E2642" s="19" t="s">
        <v>4802</v>
      </c>
      <c r="F2642" s="10">
        <v>42036</v>
      </c>
      <c r="G2642" s="10">
        <v>44228</v>
      </c>
      <c r="H2642" s="11">
        <v>7</v>
      </c>
      <c r="I2642" s="20" t="s">
        <v>205</v>
      </c>
      <c r="J2642" s="11" t="s">
        <v>207</v>
      </c>
      <c r="K2642" s="11" t="s">
        <v>4827</v>
      </c>
      <c r="L2642" s="11">
        <v>2</v>
      </c>
    </row>
    <row r="2643" spans="1:12">
      <c r="A2643" s="11" t="s">
        <v>4657</v>
      </c>
      <c r="D2643" s="11" t="s">
        <v>206</v>
      </c>
      <c r="E2643" s="19" t="s">
        <v>4803</v>
      </c>
      <c r="F2643" s="10">
        <v>42036</v>
      </c>
      <c r="G2643" s="10">
        <v>44228</v>
      </c>
      <c r="H2643" s="11">
        <v>7</v>
      </c>
      <c r="I2643" s="20" t="s">
        <v>205</v>
      </c>
      <c r="J2643" s="11" t="s">
        <v>207</v>
      </c>
      <c r="K2643" s="11" t="s">
        <v>4827</v>
      </c>
      <c r="L2643" s="11">
        <v>2</v>
      </c>
    </row>
    <row r="2644" spans="1:12">
      <c r="A2644" s="11" t="s">
        <v>4658</v>
      </c>
      <c r="D2644" s="11" t="s">
        <v>206</v>
      </c>
      <c r="E2644" s="19" t="s">
        <v>4804</v>
      </c>
      <c r="F2644" s="10">
        <v>42036</v>
      </c>
      <c r="G2644" s="10">
        <v>44228</v>
      </c>
      <c r="H2644" s="11">
        <v>7</v>
      </c>
      <c r="I2644" s="20" t="s">
        <v>205</v>
      </c>
      <c r="J2644" s="11" t="s">
        <v>207</v>
      </c>
      <c r="K2644" s="11" t="s">
        <v>4827</v>
      </c>
      <c r="L2644" s="11">
        <v>2</v>
      </c>
    </row>
    <row r="2645" spans="1:12">
      <c r="A2645" s="11" t="s">
        <v>4659</v>
      </c>
      <c r="D2645" s="11" t="s">
        <v>206</v>
      </c>
      <c r="E2645" s="19" t="s">
        <v>4805</v>
      </c>
      <c r="F2645" s="10">
        <v>42036</v>
      </c>
      <c r="G2645" s="10">
        <v>44228</v>
      </c>
      <c r="H2645" s="11">
        <v>7</v>
      </c>
      <c r="I2645" s="20" t="s">
        <v>205</v>
      </c>
      <c r="J2645" s="11" t="s">
        <v>207</v>
      </c>
      <c r="K2645" s="11" t="s">
        <v>4827</v>
      </c>
      <c r="L2645" s="11">
        <v>2</v>
      </c>
    </row>
    <row r="2646" spans="1:12">
      <c r="A2646" s="11" t="s">
        <v>4660</v>
      </c>
      <c r="D2646" s="11" t="s">
        <v>206</v>
      </c>
      <c r="E2646" s="19" t="s">
        <v>4806</v>
      </c>
      <c r="F2646" s="10">
        <v>42036</v>
      </c>
      <c r="G2646" s="10">
        <v>44228</v>
      </c>
      <c r="H2646" s="11">
        <v>7</v>
      </c>
      <c r="I2646" s="20" t="s">
        <v>205</v>
      </c>
      <c r="J2646" s="11" t="s">
        <v>207</v>
      </c>
      <c r="K2646" s="11" t="s">
        <v>4827</v>
      </c>
      <c r="L2646" s="11">
        <v>2</v>
      </c>
    </row>
    <row r="2647" spans="1:12">
      <c r="A2647" s="11" t="s">
        <v>4661</v>
      </c>
      <c r="D2647" s="11" t="s">
        <v>206</v>
      </c>
      <c r="E2647" s="19" t="s">
        <v>4807</v>
      </c>
      <c r="F2647" s="10">
        <v>42036</v>
      </c>
      <c r="G2647" s="10">
        <v>44228</v>
      </c>
      <c r="H2647" s="11">
        <v>7</v>
      </c>
      <c r="I2647" s="20" t="s">
        <v>205</v>
      </c>
      <c r="J2647" s="11" t="s">
        <v>207</v>
      </c>
      <c r="K2647" s="11" t="s">
        <v>4827</v>
      </c>
      <c r="L2647" s="11">
        <v>2</v>
      </c>
    </row>
    <row r="2648" spans="1:12">
      <c r="A2648" s="11" t="s">
        <v>4662</v>
      </c>
      <c r="D2648" s="11" t="s">
        <v>206</v>
      </c>
      <c r="E2648" s="19" t="s">
        <v>4808</v>
      </c>
      <c r="F2648" s="10">
        <v>42036</v>
      </c>
      <c r="G2648" s="10">
        <v>44228</v>
      </c>
      <c r="H2648" s="11">
        <v>7</v>
      </c>
      <c r="I2648" s="20" t="s">
        <v>205</v>
      </c>
      <c r="J2648" s="11" t="s">
        <v>207</v>
      </c>
      <c r="K2648" s="11" t="s">
        <v>4827</v>
      </c>
      <c r="L2648" s="11">
        <v>2</v>
      </c>
    </row>
    <row r="2649" spans="1:12">
      <c r="A2649" s="11" t="s">
        <v>4663</v>
      </c>
      <c r="D2649" s="11" t="s">
        <v>206</v>
      </c>
      <c r="E2649" s="19" t="s">
        <v>4809</v>
      </c>
      <c r="F2649" s="10">
        <v>42036</v>
      </c>
      <c r="G2649" s="10">
        <v>44228</v>
      </c>
      <c r="H2649" s="11">
        <v>7</v>
      </c>
      <c r="I2649" s="20" t="s">
        <v>205</v>
      </c>
      <c r="J2649" s="11" t="s">
        <v>207</v>
      </c>
      <c r="K2649" s="11" t="s">
        <v>4827</v>
      </c>
      <c r="L2649" s="11">
        <v>2</v>
      </c>
    </row>
    <row r="2650" spans="1:12">
      <c r="A2650" s="11" t="s">
        <v>4664</v>
      </c>
      <c r="D2650" s="11" t="s">
        <v>206</v>
      </c>
      <c r="E2650" s="19" t="s">
        <v>4810</v>
      </c>
      <c r="F2650" s="10">
        <v>42036</v>
      </c>
      <c r="G2650" s="10">
        <v>44228</v>
      </c>
      <c r="H2650" s="11">
        <v>7</v>
      </c>
      <c r="I2650" s="20" t="s">
        <v>205</v>
      </c>
      <c r="J2650" s="11" t="s">
        <v>207</v>
      </c>
      <c r="K2650" s="11" t="s">
        <v>4827</v>
      </c>
      <c r="L2650" s="11">
        <v>2</v>
      </c>
    </row>
    <row r="2651" spans="1:12">
      <c r="A2651" s="11" t="s">
        <v>4665</v>
      </c>
      <c r="D2651" s="11" t="s">
        <v>206</v>
      </c>
      <c r="E2651" s="19" t="s">
        <v>4811</v>
      </c>
      <c r="F2651" s="10">
        <v>42036</v>
      </c>
      <c r="G2651" s="10">
        <v>44228</v>
      </c>
      <c r="H2651" s="11">
        <v>7</v>
      </c>
      <c r="I2651" s="20" t="s">
        <v>205</v>
      </c>
      <c r="J2651" s="11" t="s">
        <v>207</v>
      </c>
      <c r="K2651" s="11" t="s">
        <v>4827</v>
      </c>
      <c r="L2651" s="11">
        <v>2</v>
      </c>
    </row>
    <row r="2652" spans="1:12">
      <c r="A2652" s="11" t="s">
        <v>4666</v>
      </c>
      <c r="D2652" s="11" t="s">
        <v>206</v>
      </c>
      <c r="E2652" s="19" t="s">
        <v>4812</v>
      </c>
      <c r="F2652" s="10">
        <v>42036</v>
      </c>
      <c r="G2652" s="10">
        <v>44228</v>
      </c>
      <c r="H2652" s="11">
        <v>7</v>
      </c>
      <c r="I2652" s="20" t="s">
        <v>205</v>
      </c>
      <c r="J2652" s="11" t="s">
        <v>207</v>
      </c>
      <c r="K2652" s="11" t="s">
        <v>4827</v>
      </c>
      <c r="L2652" s="11">
        <v>2</v>
      </c>
    </row>
    <row r="2653" spans="1:12">
      <c r="A2653" s="11" t="s">
        <v>4667</v>
      </c>
      <c r="D2653" s="11" t="s">
        <v>206</v>
      </c>
      <c r="E2653" s="19" t="s">
        <v>4813</v>
      </c>
      <c r="F2653" s="10">
        <v>42036</v>
      </c>
      <c r="G2653" s="10">
        <v>44228</v>
      </c>
      <c r="H2653" s="11">
        <v>7</v>
      </c>
      <c r="I2653" s="20" t="s">
        <v>205</v>
      </c>
      <c r="J2653" s="11" t="s">
        <v>207</v>
      </c>
      <c r="K2653" s="11" t="s">
        <v>4827</v>
      </c>
      <c r="L2653" s="11">
        <v>2</v>
      </c>
    </row>
    <row r="2654" spans="1:12">
      <c r="A2654" s="11" t="s">
        <v>4668</v>
      </c>
      <c r="D2654" s="11" t="s">
        <v>206</v>
      </c>
      <c r="E2654" s="19" t="s">
        <v>4814</v>
      </c>
      <c r="F2654" s="10">
        <v>42036</v>
      </c>
      <c r="G2654" s="10">
        <v>44228</v>
      </c>
      <c r="H2654" s="11">
        <v>7</v>
      </c>
      <c r="I2654" s="20" t="s">
        <v>205</v>
      </c>
      <c r="J2654" s="11" t="s">
        <v>207</v>
      </c>
      <c r="K2654" s="11" t="s">
        <v>4827</v>
      </c>
      <c r="L2654" s="11">
        <v>2</v>
      </c>
    </row>
    <row r="2655" spans="1:12">
      <c r="A2655" s="11" t="s">
        <v>4669</v>
      </c>
      <c r="D2655" s="11" t="s">
        <v>206</v>
      </c>
      <c r="E2655" s="19" t="s">
        <v>4815</v>
      </c>
      <c r="F2655" s="10">
        <v>42036</v>
      </c>
      <c r="G2655" s="10">
        <v>44228</v>
      </c>
      <c r="H2655" s="11">
        <v>7</v>
      </c>
      <c r="I2655" s="20" t="s">
        <v>205</v>
      </c>
      <c r="J2655" s="11" t="s">
        <v>207</v>
      </c>
      <c r="K2655" s="11" t="s">
        <v>4827</v>
      </c>
      <c r="L2655" s="11">
        <v>2</v>
      </c>
    </row>
    <row r="2656" spans="1:12">
      <c r="A2656" s="11" t="s">
        <v>4670</v>
      </c>
      <c r="D2656" s="11" t="s">
        <v>206</v>
      </c>
      <c r="E2656" s="19" t="s">
        <v>4816</v>
      </c>
      <c r="F2656" s="10">
        <v>42036</v>
      </c>
      <c r="G2656" s="10">
        <v>44228</v>
      </c>
      <c r="H2656" s="11">
        <v>7</v>
      </c>
      <c r="I2656" s="20" t="s">
        <v>205</v>
      </c>
      <c r="J2656" s="11" t="s">
        <v>207</v>
      </c>
      <c r="K2656" s="11" t="s">
        <v>4827</v>
      </c>
      <c r="L2656" s="11">
        <v>2</v>
      </c>
    </row>
    <row r="2657" spans="1:12">
      <c r="A2657" s="11" t="s">
        <v>4671</v>
      </c>
      <c r="D2657" s="11" t="s">
        <v>206</v>
      </c>
      <c r="E2657" s="19" t="s">
        <v>4817</v>
      </c>
      <c r="F2657" s="10">
        <v>42036</v>
      </c>
      <c r="G2657" s="10">
        <v>44228</v>
      </c>
      <c r="H2657" s="11">
        <v>7</v>
      </c>
      <c r="I2657" s="20" t="s">
        <v>205</v>
      </c>
      <c r="J2657" s="11" t="s">
        <v>207</v>
      </c>
      <c r="K2657" s="11" t="s">
        <v>4827</v>
      </c>
      <c r="L2657" s="11">
        <v>2</v>
      </c>
    </row>
    <row r="2659" spans="1:12">
      <c r="A2659" s="11" t="s">
        <v>4826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5996078J" display="A125996078J" xr:uid="{00000000-0004-0000-0000-000001000000}"/>
    <hyperlink ref="E13" location="A125999678T" display="A125999678T" xr:uid="{00000000-0004-0000-0000-000002000000}"/>
    <hyperlink ref="E14" location="A125997878X" display="A125997878X" xr:uid="{00000000-0004-0000-0000-000003000000}"/>
    <hyperlink ref="E15" location="A125990678C" display="A125990678C" xr:uid="{00000000-0004-0000-0000-000004000000}"/>
    <hyperlink ref="E16" location="A125994278R" display="A125994278R" xr:uid="{00000000-0004-0000-0000-000005000000}"/>
    <hyperlink ref="E17" location="A125992478W" display="A125992478W" xr:uid="{00000000-0004-0000-0000-000006000000}"/>
    <hyperlink ref="E18" location="A125996210F" display="A125996210F" xr:uid="{00000000-0004-0000-0000-000007000000}"/>
    <hyperlink ref="E19" location="A125999810R" display="A125999810R" xr:uid="{00000000-0004-0000-0000-000008000000}"/>
    <hyperlink ref="E20" location="A125998010X" display="A125998010X" xr:uid="{00000000-0004-0000-0000-000009000000}"/>
    <hyperlink ref="E21" location="A125990810A" display="A125990810A" xr:uid="{00000000-0004-0000-0000-00000A000000}"/>
    <hyperlink ref="E22" location="A125994410L" display="A125994410L" xr:uid="{00000000-0004-0000-0000-00000B000000}"/>
    <hyperlink ref="E23" location="A125992610V" display="A125992610V" xr:uid="{00000000-0004-0000-0000-00000C000000}"/>
    <hyperlink ref="E24" location="A125996142R" display="A125996142R" xr:uid="{00000000-0004-0000-0000-00000D000000}"/>
    <hyperlink ref="E25" location="A125999742X" display="A125999742X" xr:uid="{00000000-0004-0000-0000-00000E000000}"/>
    <hyperlink ref="E26" location="A125997942F" display="A125997942F" xr:uid="{00000000-0004-0000-0000-00000F000000}"/>
    <hyperlink ref="E27" location="A125990742K" display="A125990742K" xr:uid="{00000000-0004-0000-0000-000010000000}"/>
    <hyperlink ref="E28" location="A125994342W" display="A125994342W" xr:uid="{00000000-0004-0000-0000-000011000000}"/>
    <hyperlink ref="E29" location="A125992542C" display="A125992542C" xr:uid="{00000000-0004-0000-0000-000012000000}"/>
    <hyperlink ref="E30" location="A125996214R" display="A125996214R" xr:uid="{00000000-0004-0000-0000-000013000000}"/>
    <hyperlink ref="E31" location="A125999814X" display="A125999814X" xr:uid="{00000000-0004-0000-0000-000014000000}"/>
    <hyperlink ref="E32" location="A125998014J" display="A125998014J" xr:uid="{00000000-0004-0000-0000-000015000000}"/>
    <hyperlink ref="E33" location="A125990814K" display="A125990814K" xr:uid="{00000000-0004-0000-0000-000016000000}"/>
    <hyperlink ref="E34" location="A125994414W" display="A125994414W" xr:uid="{00000000-0004-0000-0000-000017000000}"/>
    <hyperlink ref="E35" location="A125992614C" display="A125992614C" xr:uid="{00000000-0004-0000-0000-000018000000}"/>
    <hyperlink ref="E36" location="A125996218X" display="A125996218X" xr:uid="{00000000-0004-0000-0000-000019000000}"/>
    <hyperlink ref="E37" location="A125999818J" display="A125999818J" xr:uid="{00000000-0004-0000-0000-00001A000000}"/>
    <hyperlink ref="E38" location="A125998018T" display="A125998018T" xr:uid="{00000000-0004-0000-0000-00001B000000}"/>
    <hyperlink ref="E39" location="A125990818V" display="A125990818V" xr:uid="{00000000-0004-0000-0000-00001C000000}"/>
    <hyperlink ref="E40" location="A125994418F" display="A125994418F" xr:uid="{00000000-0004-0000-0000-00001D000000}"/>
    <hyperlink ref="E41" location="A125992618L" display="A125992618L" xr:uid="{00000000-0004-0000-0000-00001E000000}"/>
    <hyperlink ref="E42" location="A125996146X" display="A125996146X" xr:uid="{00000000-0004-0000-0000-00001F000000}"/>
    <hyperlink ref="E43" location="A125999746J" display="A125999746J" xr:uid="{00000000-0004-0000-0000-000020000000}"/>
    <hyperlink ref="E44" location="A125997946R" display="A125997946R" xr:uid="{00000000-0004-0000-0000-000021000000}"/>
    <hyperlink ref="E45" location="A125990746V" display="A125990746V" xr:uid="{00000000-0004-0000-0000-000022000000}"/>
    <hyperlink ref="E46" location="A125994346F" display="A125994346F" xr:uid="{00000000-0004-0000-0000-000023000000}"/>
    <hyperlink ref="E47" location="A125992546L" display="A125992546L" xr:uid="{00000000-0004-0000-0000-000024000000}"/>
    <hyperlink ref="E48" location="A125996150R" display="A125996150R" xr:uid="{00000000-0004-0000-0000-000025000000}"/>
    <hyperlink ref="E49" location="A125999750X" display="A125999750X" xr:uid="{00000000-0004-0000-0000-000026000000}"/>
    <hyperlink ref="E50" location="A125997950F" display="A125997950F" xr:uid="{00000000-0004-0000-0000-000027000000}"/>
    <hyperlink ref="E51" location="A125990750K" display="A125990750K" xr:uid="{00000000-0004-0000-0000-000028000000}"/>
    <hyperlink ref="E52" location="A125994350W" display="A125994350W" xr:uid="{00000000-0004-0000-0000-000029000000}"/>
    <hyperlink ref="E53" location="A125992550C" display="A125992550C" xr:uid="{00000000-0004-0000-0000-00002A000000}"/>
    <hyperlink ref="E54" location="A125996190J" display="A125996190J" xr:uid="{00000000-0004-0000-0000-00002B000000}"/>
    <hyperlink ref="E55" location="A125999790T" display="A125999790T" xr:uid="{00000000-0004-0000-0000-00002C000000}"/>
    <hyperlink ref="E56" location="A125997990X" display="A125997990X" xr:uid="{00000000-0004-0000-0000-00002D000000}"/>
    <hyperlink ref="E57" location="A125990790C" display="A125990790C" xr:uid="{00000000-0004-0000-0000-00002E000000}"/>
    <hyperlink ref="E58" location="A125994390R" display="A125994390R" xr:uid="{00000000-0004-0000-0000-00002F000000}"/>
    <hyperlink ref="E59" location="A125992590W" display="A125992590W" xr:uid="{00000000-0004-0000-0000-000030000000}"/>
    <hyperlink ref="E60" location="A125996110W" display="A125996110W" xr:uid="{00000000-0004-0000-0000-000031000000}"/>
    <hyperlink ref="E61" location="A125999710F" display="A125999710F" xr:uid="{00000000-0004-0000-0000-000032000000}"/>
    <hyperlink ref="E62" location="A125997910L" display="A125997910L" xr:uid="{00000000-0004-0000-0000-000033000000}"/>
    <hyperlink ref="E63" location="A125990710T" display="A125990710T" xr:uid="{00000000-0004-0000-0000-000034000000}"/>
    <hyperlink ref="E64" location="A125994310C" display="A125994310C" xr:uid="{00000000-0004-0000-0000-000035000000}"/>
    <hyperlink ref="E65" location="A125992510K" display="A125992510K" xr:uid="{00000000-0004-0000-0000-000036000000}"/>
    <hyperlink ref="E66" location="A125996222R" display="A125996222R" xr:uid="{00000000-0004-0000-0000-000037000000}"/>
    <hyperlink ref="E67" location="A125999822X" display="A125999822X" xr:uid="{00000000-0004-0000-0000-000038000000}"/>
    <hyperlink ref="E68" location="A125998022J" display="A125998022J" xr:uid="{00000000-0004-0000-0000-000039000000}"/>
    <hyperlink ref="E69" location="A125990822K" display="A125990822K" xr:uid="{00000000-0004-0000-0000-00003A000000}"/>
    <hyperlink ref="E70" location="A125994422W" display="A125994422W" xr:uid="{00000000-0004-0000-0000-00003B000000}"/>
    <hyperlink ref="E71" location="A125992622C" display="A125992622C" xr:uid="{00000000-0004-0000-0000-00003C000000}"/>
    <hyperlink ref="E72" location="A125996154X" display="A125996154X" xr:uid="{00000000-0004-0000-0000-00003D000000}"/>
    <hyperlink ref="E73" location="A125999754J" display="A125999754J" xr:uid="{00000000-0004-0000-0000-00003E000000}"/>
    <hyperlink ref="E74" location="A125997954R" display="A125997954R" xr:uid="{00000000-0004-0000-0000-00003F000000}"/>
    <hyperlink ref="E75" location="A125990754V" display="A125990754V" xr:uid="{00000000-0004-0000-0000-000040000000}"/>
    <hyperlink ref="E76" location="A125994354F" display="A125994354F" xr:uid="{00000000-0004-0000-0000-000041000000}"/>
    <hyperlink ref="E77" location="A125992554L" display="A125992554L" xr:uid="{00000000-0004-0000-0000-000042000000}"/>
    <hyperlink ref="E78" location="A125996082X" display="A125996082X" xr:uid="{00000000-0004-0000-0000-000043000000}"/>
    <hyperlink ref="E79" location="A125999682J" display="A125999682J" xr:uid="{00000000-0004-0000-0000-000044000000}"/>
    <hyperlink ref="E80" location="A125997882R" display="A125997882R" xr:uid="{00000000-0004-0000-0000-000045000000}"/>
    <hyperlink ref="E81" location="A125990682V" display="A125990682V" xr:uid="{00000000-0004-0000-0000-000046000000}"/>
    <hyperlink ref="E82" location="A125994282F" display="A125994282F" xr:uid="{00000000-0004-0000-0000-000047000000}"/>
    <hyperlink ref="E83" location="A125992482L" display="A125992482L" xr:uid="{00000000-0004-0000-0000-000048000000}"/>
    <hyperlink ref="E84" location="A125996158J" display="A125996158J" xr:uid="{00000000-0004-0000-0000-000049000000}"/>
    <hyperlink ref="E85" location="A125999758T" display="A125999758T" xr:uid="{00000000-0004-0000-0000-00004A000000}"/>
    <hyperlink ref="E86" location="A125997958X" display="A125997958X" xr:uid="{00000000-0004-0000-0000-00004B000000}"/>
    <hyperlink ref="E87" location="A125990758C" display="A125990758C" xr:uid="{00000000-0004-0000-0000-00004C000000}"/>
    <hyperlink ref="E88" location="A125994358R" display="A125994358R" xr:uid="{00000000-0004-0000-0000-00004D000000}"/>
    <hyperlink ref="E89" location="A125992558W" display="A125992558W" xr:uid="{00000000-0004-0000-0000-00004E000000}"/>
    <hyperlink ref="E90" location="A125996162X" display="A125996162X" xr:uid="{00000000-0004-0000-0000-00004F000000}"/>
    <hyperlink ref="E91" location="A125999762J" display="A125999762J" xr:uid="{00000000-0004-0000-0000-000050000000}"/>
    <hyperlink ref="E92" location="A125997962R" display="A125997962R" xr:uid="{00000000-0004-0000-0000-000051000000}"/>
    <hyperlink ref="E93" location="A125990762V" display="A125990762V" xr:uid="{00000000-0004-0000-0000-000052000000}"/>
    <hyperlink ref="E94" location="A125994362F" display="A125994362F" xr:uid="{00000000-0004-0000-0000-000053000000}"/>
    <hyperlink ref="E95" location="A125992562L" display="A125992562L" xr:uid="{00000000-0004-0000-0000-000054000000}"/>
    <hyperlink ref="E96" location="A125996234X" display="A125996234X" xr:uid="{00000000-0004-0000-0000-000055000000}"/>
    <hyperlink ref="E97" location="A125999834J" display="A125999834J" xr:uid="{00000000-0004-0000-0000-000056000000}"/>
    <hyperlink ref="E98" location="A125998034T" display="A125998034T" xr:uid="{00000000-0004-0000-0000-000057000000}"/>
    <hyperlink ref="E99" location="A125990834V" display="A125990834V" xr:uid="{00000000-0004-0000-0000-000058000000}"/>
    <hyperlink ref="E100" location="A125994434F" display="A125994434F" xr:uid="{00000000-0004-0000-0000-000059000000}"/>
    <hyperlink ref="E101" location="A125992634L" display="A125992634L" xr:uid="{00000000-0004-0000-0000-00005A000000}"/>
    <hyperlink ref="E102" location="A125996054R" display="A125996054R" xr:uid="{00000000-0004-0000-0000-00005B000000}"/>
    <hyperlink ref="E103" location="A125999654X" display="A125999654X" xr:uid="{00000000-0004-0000-0000-00005C000000}"/>
    <hyperlink ref="E104" location="A125997854F" display="A125997854F" xr:uid="{00000000-0004-0000-0000-00005D000000}"/>
    <hyperlink ref="E105" location="A125990654K" display="A125990654K" xr:uid="{00000000-0004-0000-0000-00005E000000}"/>
    <hyperlink ref="E106" location="A125994254W" display="A125994254W" xr:uid="{00000000-0004-0000-0000-00005F000000}"/>
    <hyperlink ref="E107" location="A125992454C" display="A125992454C" xr:uid="{00000000-0004-0000-0000-000060000000}"/>
    <hyperlink ref="E108" location="A125996226X" display="A125996226X" xr:uid="{00000000-0004-0000-0000-000061000000}"/>
    <hyperlink ref="E109" location="A125999826J" display="A125999826J" xr:uid="{00000000-0004-0000-0000-000062000000}"/>
    <hyperlink ref="E110" location="A125998026T" display="A125998026T" xr:uid="{00000000-0004-0000-0000-000063000000}"/>
    <hyperlink ref="E111" location="A125990826V" display="A125990826V" xr:uid="{00000000-0004-0000-0000-000064000000}"/>
    <hyperlink ref="E112" location="A125994426F" display="A125994426F" xr:uid="{00000000-0004-0000-0000-000065000000}"/>
    <hyperlink ref="E113" location="A125992626L" display="A125992626L" xr:uid="{00000000-0004-0000-0000-000066000000}"/>
    <hyperlink ref="E114" location="A125996230R" display="A125996230R" xr:uid="{00000000-0004-0000-0000-000067000000}"/>
    <hyperlink ref="E115" location="A125999830X" display="A125999830X" xr:uid="{00000000-0004-0000-0000-000068000000}"/>
    <hyperlink ref="E116" location="A125998030J" display="A125998030J" xr:uid="{00000000-0004-0000-0000-000069000000}"/>
    <hyperlink ref="E117" location="A125990830K" display="A125990830K" xr:uid="{00000000-0004-0000-0000-00006A000000}"/>
    <hyperlink ref="E118" location="A125994430W" display="A125994430W" xr:uid="{00000000-0004-0000-0000-00006B000000}"/>
    <hyperlink ref="E119" location="A125992630C" display="A125992630C" xr:uid="{00000000-0004-0000-0000-00006C000000}"/>
    <hyperlink ref="E120" location="A125996058X" display="A125996058X" xr:uid="{00000000-0004-0000-0000-00006D000000}"/>
    <hyperlink ref="E121" location="A125999658J" display="A125999658J" xr:uid="{00000000-0004-0000-0000-00006E000000}"/>
    <hyperlink ref="E122" location="A125997858R" display="A125997858R" xr:uid="{00000000-0004-0000-0000-00006F000000}"/>
    <hyperlink ref="E123" location="A125990658V" display="A125990658V" xr:uid="{00000000-0004-0000-0000-000070000000}"/>
    <hyperlink ref="E124" location="A125994258F" display="A125994258F" xr:uid="{00000000-0004-0000-0000-000071000000}"/>
    <hyperlink ref="E125" location="A125992458L" display="A125992458L" xr:uid="{00000000-0004-0000-0000-000072000000}"/>
    <hyperlink ref="E126" location="A125996114F" display="A125996114F" xr:uid="{00000000-0004-0000-0000-000073000000}"/>
    <hyperlink ref="E127" location="A125999714R" display="A125999714R" xr:uid="{00000000-0004-0000-0000-000074000000}"/>
    <hyperlink ref="E128" location="A125997914W" display="A125997914W" xr:uid="{00000000-0004-0000-0000-000075000000}"/>
    <hyperlink ref="E129" location="A125990714A" display="A125990714A" xr:uid="{00000000-0004-0000-0000-000076000000}"/>
    <hyperlink ref="E130" location="A125994314L" display="A125994314L" xr:uid="{00000000-0004-0000-0000-000077000000}"/>
    <hyperlink ref="E131" location="A125992514V" display="A125992514V" xr:uid="{00000000-0004-0000-0000-000078000000}"/>
    <hyperlink ref="E132" location="A125996166J" display="A125996166J" xr:uid="{00000000-0004-0000-0000-000079000000}"/>
    <hyperlink ref="E133" location="A125999766T" display="A125999766T" xr:uid="{00000000-0004-0000-0000-00007A000000}"/>
    <hyperlink ref="E134" location="A125997966X" display="A125997966X" xr:uid="{00000000-0004-0000-0000-00007B000000}"/>
    <hyperlink ref="E135" location="A125990766C" display="A125990766C" xr:uid="{00000000-0004-0000-0000-00007C000000}"/>
    <hyperlink ref="E136" location="A125994366R" display="A125994366R" xr:uid="{00000000-0004-0000-0000-00007D000000}"/>
    <hyperlink ref="E137" location="A125992566W" display="A125992566W" xr:uid="{00000000-0004-0000-0000-00007E000000}"/>
    <hyperlink ref="E138" location="A125996238J" display="A125996238J" xr:uid="{00000000-0004-0000-0000-00007F000000}"/>
    <hyperlink ref="E139" location="A125999838T" display="A125999838T" xr:uid="{00000000-0004-0000-0000-000080000000}"/>
    <hyperlink ref="E140" location="A125998038A" display="A125998038A" xr:uid="{00000000-0004-0000-0000-000081000000}"/>
    <hyperlink ref="E141" location="A125990838C" display="A125990838C" xr:uid="{00000000-0004-0000-0000-000082000000}"/>
    <hyperlink ref="E142" location="A125994438R" display="A125994438R" xr:uid="{00000000-0004-0000-0000-000083000000}"/>
    <hyperlink ref="E143" location="A125992638W" display="A125992638W" xr:uid="{00000000-0004-0000-0000-000084000000}"/>
    <hyperlink ref="E144" location="A125996062R" display="A125996062R" xr:uid="{00000000-0004-0000-0000-000085000000}"/>
    <hyperlink ref="E145" location="A125999662X" display="A125999662X" xr:uid="{00000000-0004-0000-0000-000086000000}"/>
    <hyperlink ref="E146" location="A125997862F" display="A125997862F" xr:uid="{00000000-0004-0000-0000-000087000000}"/>
    <hyperlink ref="E147" location="A125996194T" display="A125996194T" xr:uid="{00000000-0004-0000-0000-000088000000}"/>
    <hyperlink ref="E148" location="A125999794A" display="A125999794A" xr:uid="{00000000-0004-0000-0000-000089000000}"/>
    <hyperlink ref="E149" location="A125997994J" display="A125997994J" xr:uid="{00000000-0004-0000-0000-00008A000000}"/>
    <hyperlink ref="E150" location="A125990794L" display="A125990794L" xr:uid="{00000000-0004-0000-0000-00008B000000}"/>
    <hyperlink ref="E151" location="A125994394X" display="A125994394X" xr:uid="{00000000-0004-0000-0000-00008C000000}"/>
    <hyperlink ref="E152" location="A125992594F" display="A125992594F" xr:uid="{00000000-0004-0000-0000-00008D000000}"/>
    <hyperlink ref="E153" location="A125996198A" display="A125996198A" xr:uid="{00000000-0004-0000-0000-00008E000000}"/>
    <hyperlink ref="E154" location="A125999798K" display="A125999798K" xr:uid="{00000000-0004-0000-0000-00008F000000}"/>
    <hyperlink ref="E155" location="A125997998T" display="A125997998T" xr:uid="{00000000-0004-0000-0000-000090000000}"/>
    <hyperlink ref="E156" location="A125990798W" display="A125990798W" xr:uid="{00000000-0004-0000-0000-000091000000}"/>
    <hyperlink ref="E157" location="A125994398J" display="A125994398J" xr:uid="{00000000-0004-0000-0000-000092000000}"/>
    <hyperlink ref="E158" location="A125992598R" display="A125992598R" xr:uid="{00000000-0004-0000-0000-000093000000}"/>
    <hyperlink ref="E159" location="A125996094J" display="A125996094J" xr:uid="{00000000-0004-0000-0000-000094000000}"/>
    <hyperlink ref="E160" location="A125999694T" display="A125999694T" xr:uid="{00000000-0004-0000-0000-000095000000}"/>
    <hyperlink ref="E161" location="A125997894X" display="A125997894X" xr:uid="{00000000-0004-0000-0000-000096000000}"/>
    <hyperlink ref="E162" location="A125990694C" display="A125990694C" xr:uid="{00000000-0004-0000-0000-000097000000}"/>
    <hyperlink ref="E163" location="A125994294R" display="A125994294R" xr:uid="{00000000-0004-0000-0000-000098000000}"/>
    <hyperlink ref="E164" location="A125992494W" display="A125992494W" xr:uid="{00000000-0004-0000-0000-000099000000}"/>
    <hyperlink ref="E165" location="A125996066X" display="A125996066X" xr:uid="{00000000-0004-0000-0000-00009A000000}"/>
    <hyperlink ref="E166" location="A125999666J" display="A125999666J" xr:uid="{00000000-0004-0000-0000-00009B000000}"/>
    <hyperlink ref="E167" location="A125997866R" display="A125997866R" xr:uid="{00000000-0004-0000-0000-00009C000000}"/>
    <hyperlink ref="E168" location="A125990666V" display="A125990666V" xr:uid="{00000000-0004-0000-0000-00009D000000}"/>
    <hyperlink ref="E169" location="A125994266F" display="A125994266F" xr:uid="{00000000-0004-0000-0000-00009E000000}"/>
    <hyperlink ref="E170" location="A125992466L" display="A125992466L" xr:uid="{00000000-0004-0000-0000-00009F000000}"/>
    <hyperlink ref="E171" location="A125990718K" display="A125990718K" xr:uid="{00000000-0004-0000-0000-0000A0000000}"/>
    <hyperlink ref="E172" location="A125994318W" display="A125994318W" xr:uid="{00000000-0004-0000-0000-0000A1000000}"/>
    <hyperlink ref="E173" location="A125992518C" display="A125992518C" xr:uid="{00000000-0004-0000-0000-0000A2000000}"/>
    <hyperlink ref="E174" location="A125996086J" display="A125996086J" xr:uid="{00000000-0004-0000-0000-0000A3000000}"/>
    <hyperlink ref="E175" location="A125999686T" display="A125999686T" xr:uid="{00000000-0004-0000-0000-0000A4000000}"/>
    <hyperlink ref="E176" location="A125997886X" display="A125997886X" xr:uid="{00000000-0004-0000-0000-0000A5000000}"/>
    <hyperlink ref="E177" location="A125990686C" display="A125990686C" xr:uid="{00000000-0004-0000-0000-0000A6000000}"/>
    <hyperlink ref="E178" location="A125994286R" display="A125994286R" xr:uid="{00000000-0004-0000-0000-0000A7000000}"/>
    <hyperlink ref="E179" location="A125992486W" display="A125992486W" xr:uid="{00000000-0004-0000-0000-0000A8000000}"/>
    <hyperlink ref="E180" location="A125996122F" display="A125996122F" xr:uid="{00000000-0004-0000-0000-0000A9000000}"/>
    <hyperlink ref="E181" location="A125999722R" display="A125999722R" xr:uid="{00000000-0004-0000-0000-0000AA000000}"/>
    <hyperlink ref="E182" location="A125997922W" display="A125997922W" xr:uid="{00000000-0004-0000-0000-0000AB000000}"/>
    <hyperlink ref="E183" location="A125990722A" display="A125990722A" xr:uid="{00000000-0004-0000-0000-0000AC000000}"/>
    <hyperlink ref="E184" location="A125994322L" display="A125994322L" xr:uid="{00000000-0004-0000-0000-0000AD000000}"/>
    <hyperlink ref="E185" location="A125992522V" display="A125992522V" xr:uid="{00000000-0004-0000-0000-0000AE000000}"/>
    <hyperlink ref="E186" location="A125996098T" display="A125996098T" xr:uid="{00000000-0004-0000-0000-0000AF000000}"/>
    <hyperlink ref="E187" location="A125999698A" display="A125999698A" xr:uid="{00000000-0004-0000-0000-0000B0000000}"/>
    <hyperlink ref="E188" location="A125997898J" display="A125997898J" xr:uid="{00000000-0004-0000-0000-0000B1000000}"/>
    <hyperlink ref="E189" location="A125990698L" display="A125990698L" xr:uid="{00000000-0004-0000-0000-0000B2000000}"/>
    <hyperlink ref="E190" location="A125994298X" display="A125994298X" xr:uid="{00000000-0004-0000-0000-0000B3000000}"/>
    <hyperlink ref="E191" location="A125992498F" display="A125992498F" xr:uid="{00000000-0004-0000-0000-0000B4000000}"/>
    <hyperlink ref="E192" location="A125996126R" display="A125996126R" xr:uid="{00000000-0004-0000-0000-0000B5000000}"/>
    <hyperlink ref="E193" location="A125999726X" display="A125999726X" xr:uid="{00000000-0004-0000-0000-0000B6000000}"/>
    <hyperlink ref="E194" location="A125997926F" display="A125997926F" xr:uid="{00000000-0004-0000-0000-0000B7000000}"/>
    <hyperlink ref="E195" location="A125990726K" display="A125990726K" xr:uid="{00000000-0004-0000-0000-0000B8000000}"/>
    <hyperlink ref="E196" location="A125994326W" display="A125994326W" xr:uid="{00000000-0004-0000-0000-0000B9000000}"/>
    <hyperlink ref="E197" location="A125992526C" display="A125992526C" xr:uid="{00000000-0004-0000-0000-0000BA000000}"/>
    <hyperlink ref="E198" location="A125996170X" display="A125996170X" xr:uid="{00000000-0004-0000-0000-0000BB000000}"/>
    <hyperlink ref="E199" location="A125999770J" display="A125999770J" xr:uid="{00000000-0004-0000-0000-0000BC000000}"/>
    <hyperlink ref="E200" location="A125997970R" display="A125997970R" xr:uid="{00000000-0004-0000-0000-0000BD000000}"/>
    <hyperlink ref="E201" location="A125990770V" display="A125990770V" xr:uid="{00000000-0004-0000-0000-0000BE000000}"/>
    <hyperlink ref="E202" location="A125994370F" display="A125994370F" xr:uid="{00000000-0004-0000-0000-0000BF000000}"/>
    <hyperlink ref="E203" location="A125992570L" display="A125992570L" xr:uid="{00000000-0004-0000-0000-0000C0000000}"/>
    <hyperlink ref="E204" location="A125996130F" display="A125996130F" xr:uid="{00000000-0004-0000-0000-0000C1000000}"/>
    <hyperlink ref="E205" location="A125999730R" display="A125999730R" xr:uid="{00000000-0004-0000-0000-0000C2000000}"/>
    <hyperlink ref="E206" location="A125997930W" display="A125997930W" xr:uid="{00000000-0004-0000-0000-0000C3000000}"/>
    <hyperlink ref="E207" location="A125990730A" display="A125990730A" xr:uid="{00000000-0004-0000-0000-0000C4000000}"/>
    <hyperlink ref="E208" location="A125994330L" display="A125994330L" xr:uid="{00000000-0004-0000-0000-0000C5000000}"/>
    <hyperlink ref="E209" location="A125992530V" display="A125992530V" xr:uid="{00000000-0004-0000-0000-0000C6000000}"/>
    <hyperlink ref="E210" location="A125996102W" display="A125996102W" xr:uid="{00000000-0004-0000-0000-0000C7000000}"/>
    <hyperlink ref="E211" location="A125999702F" display="A125999702F" xr:uid="{00000000-0004-0000-0000-0000C8000000}"/>
    <hyperlink ref="E212" location="A125997902L" display="A125997902L" xr:uid="{00000000-0004-0000-0000-0000C9000000}"/>
    <hyperlink ref="E213" location="A125990702T" display="A125990702T" xr:uid="{00000000-0004-0000-0000-0000CA000000}"/>
    <hyperlink ref="E214" location="A125994302C" display="A125994302C" xr:uid="{00000000-0004-0000-0000-0000CB000000}"/>
    <hyperlink ref="E215" location="A125992502K" display="A125992502K" xr:uid="{00000000-0004-0000-0000-0000CC000000}"/>
    <hyperlink ref="E216" location="A125996202F" display="A125996202F" xr:uid="{00000000-0004-0000-0000-0000CD000000}"/>
    <hyperlink ref="E217" location="A125999802R" display="A125999802R" xr:uid="{00000000-0004-0000-0000-0000CE000000}"/>
    <hyperlink ref="E218" location="A125998002X" display="A125998002X" xr:uid="{00000000-0004-0000-0000-0000CF000000}"/>
    <hyperlink ref="E219" location="A125990802A" display="A125990802A" xr:uid="{00000000-0004-0000-0000-0000D0000000}"/>
    <hyperlink ref="E220" location="A125994402L" display="A125994402L" xr:uid="{00000000-0004-0000-0000-0000D1000000}"/>
    <hyperlink ref="E221" location="A125992602V" display="A125992602V" xr:uid="{00000000-0004-0000-0000-0000D2000000}"/>
    <hyperlink ref="E222" location="A125996174J" display="A125996174J" xr:uid="{00000000-0004-0000-0000-0000D3000000}"/>
    <hyperlink ref="E223" location="A125999774T" display="A125999774T" xr:uid="{00000000-0004-0000-0000-0000D4000000}"/>
    <hyperlink ref="E224" location="A125997974X" display="A125997974X" xr:uid="{00000000-0004-0000-0000-0000D5000000}"/>
    <hyperlink ref="E225" location="A125990774C" display="A125990774C" xr:uid="{00000000-0004-0000-0000-0000D6000000}"/>
    <hyperlink ref="E226" location="A125994374R" display="A125994374R" xr:uid="{00000000-0004-0000-0000-0000D7000000}"/>
    <hyperlink ref="E227" location="A125992574W" display="A125992574W" xr:uid="{00000000-0004-0000-0000-0000D8000000}"/>
    <hyperlink ref="E228" location="A125996178T" display="A125996178T" xr:uid="{00000000-0004-0000-0000-0000D9000000}"/>
    <hyperlink ref="E229" location="A125999778A" display="A125999778A" xr:uid="{00000000-0004-0000-0000-0000DA000000}"/>
    <hyperlink ref="E230" location="A125997978J" display="A125997978J" xr:uid="{00000000-0004-0000-0000-0000DB000000}"/>
    <hyperlink ref="E231" location="A125990778L" display="A125990778L" xr:uid="{00000000-0004-0000-0000-0000DC000000}"/>
    <hyperlink ref="E232" location="A125994378X" display="A125994378X" xr:uid="{00000000-0004-0000-0000-0000DD000000}"/>
    <hyperlink ref="E233" location="A125992578F" display="A125992578F" xr:uid="{00000000-0004-0000-0000-0000DE000000}"/>
    <hyperlink ref="E234" location="A125996242X" display="A125996242X" xr:uid="{00000000-0004-0000-0000-0000DF000000}"/>
    <hyperlink ref="E235" location="A125999842J" display="A125999842J" xr:uid="{00000000-0004-0000-0000-0000E0000000}"/>
    <hyperlink ref="E236" location="A125998042T" display="A125998042T" xr:uid="{00000000-0004-0000-0000-0000E1000000}"/>
    <hyperlink ref="E237" location="A125990842V" display="A125990842V" xr:uid="{00000000-0004-0000-0000-0000E2000000}"/>
    <hyperlink ref="E238" location="A125994442F" display="A125994442F" xr:uid="{00000000-0004-0000-0000-0000E3000000}"/>
    <hyperlink ref="E239" location="A125992642L" display="A125992642L" xr:uid="{00000000-0004-0000-0000-0000E4000000}"/>
    <hyperlink ref="E240" location="A125996070R" display="A125996070R" xr:uid="{00000000-0004-0000-0000-0000E5000000}"/>
    <hyperlink ref="E241" location="A125999670X" display="A125999670X" xr:uid="{00000000-0004-0000-0000-0000E6000000}"/>
    <hyperlink ref="E242" location="A125997870F" display="A125997870F" xr:uid="{00000000-0004-0000-0000-0000E7000000}"/>
    <hyperlink ref="E243" location="A125990670K" display="A125990670K" xr:uid="{00000000-0004-0000-0000-0000E8000000}"/>
    <hyperlink ref="E244" location="A125994270W" display="A125994270W" xr:uid="{00000000-0004-0000-0000-0000E9000000}"/>
    <hyperlink ref="E245" location="A125992470C" display="A125992470C" xr:uid="{00000000-0004-0000-0000-0000EA000000}"/>
    <hyperlink ref="E246" location="A125996134R" display="A125996134R" xr:uid="{00000000-0004-0000-0000-0000EB000000}"/>
    <hyperlink ref="E247" location="A125999734X" display="A125999734X" xr:uid="{00000000-0004-0000-0000-0000EC000000}"/>
    <hyperlink ref="E248" location="A125997934F" display="A125997934F" xr:uid="{00000000-0004-0000-0000-0000ED000000}"/>
    <hyperlink ref="E249" location="A125990734K" display="A125990734K" xr:uid="{00000000-0004-0000-0000-0000EE000000}"/>
    <hyperlink ref="E250" location="A125994334W" display="A125994334W" xr:uid="{00000000-0004-0000-0000-0000EF000000}"/>
    <hyperlink ref="E251" location="A125992534C" display="A125992534C" xr:uid="{00000000-0004-0000-0000-0000F0000000}"/>
    <hyperlink ref="E252" location="A125996090X" display="A125996090X" xr:uid="{00000000-0004-0000-0000-0000F1000000}"/>
    <hyperlink ref="E253" location="A125999690J" display="A125999690J" xr:uid="{00000000-0004-0000-0000-0000F2000000}"/>
    <hyperlink ref="E254" location="A125997890R" display="A125997890R" xr:uid="{00000000-0004-0000-0000-0000F3000000}"/>
    <hyperlink ref="E255" location="A125990690V" display="A125990690V" xr:uid="{00000000-0004-0000-0000-0000F4000000}"/>
    <hyperlink ref="E256" location="A125994290F" display="A125994290F" xr:uid="{00000000-0004-0000-0000-0000F5000000}"/>
    <hyperlink ref="E257" location="A125992490L" display="A125992490L" xr:uid="{00000000-0004-0000-0000-0000F6000000}"/>
    <hyperlink ref="E258" location="A125996182J" display="A125996182J" xr:uid="{00000000-0004-0000-0000-0000F7000000}"/>
    <hyperlink ref="E259" location="A125999782T" display="A125999782T" xr:uid="{00000000-0004-0000-0000-0000F8000000}"/>
    <hyperlink ref="E260" location="A125997982X" display="A125997982X" xr:uid="{00000000-0004-0000-0000-0000F9000000}"/>
    <hyperlink ref="E261" location="A125990782C" display="A125990782C" xr:uid="{00000000-0004-0000-0000-0000FA000000}"/>
    <hyperlink ref="E262" location="A125994382R" display="A125994382R" xr:uid="{00000000-0004-0000-0000-0000FB000000}"/>
    <hyperlink ref="E263" location="A125992582W" display="A125992582W" xr:uid="{00000000-0004-0000-0000-0000FC000000}"/>
    <hyperlink ref="E264" location="A125996186T" display="A125996186T" xr:uid="{00000000-0004-0000-0000-0000FD000000}"/>
    <hyperlink ref="E265" location="A125999786A" display="A125999786A" xr:uid="{00000000-0004-0000-0000-0000FE000000}"/>
    <hyperlink ref="E266" location="A125997986J" display="A125997986J" xr:uid="{00000000-0004-0000-0000-0000FF000000}"/>
    <hyperlink ref="E267" location="A125990786L" display="A125990786L" xr:uid="{00000000-0004-0000-0000-000000010000}"/>
    <hyperlink ref="E268" location="A125994386X" display="A125994386X" xr:uid="{00000000-0004-0000-0000-000001010000}"/>
    <hyperlink ref="E269" location="A125992586F" display="A125992586F" xr:uid="{00000000-0004-0000-0000-000002010000}"/>
    <hyperlink ref="E270" location="A125996106F" display="A125996106F" xr:uid="{00000000-0004-0000-0000-000003010000}"/>
    <hyperlink ref="E271" location="A125999706R" display="A125999706R" xr:uid="{00000000-0004-0000-0000-000004010000}"/>
    <hyperlink ref="E272" location="A125997906W" display="A125997906W" xr:uid="{00000000-0004-0000-0000-000005010000}"/>
    <hyperlink ref="E273" location="A125990706A" display="A125990706A" xr:uid="{00000000-0004-0000-0000-000006010000}"/>
    <hyperlink ref="E274" location="A125994306L" display="A125994306L" xr:uid="{00000000-0004-0000-0000-000007010000}"/>
    <hyperlink ref="E275" location="A125992506V" display="A125992506V" xr:uid="{00000000-0004-0000-0000-000008010000}"/>
    <hyperlink ref="E276" location="A125996074X" display="A125996074X" xr:uid="{00000000-0004-0000-0000-000009010000}"/>
    <hyperlink ref="E277" location="A125999674J" display="A125999674J" xr:uid="{00000000-0004-0000-0000-00000A010000}"/>
    <hyperlink ref="E278" location="A125997874R" display="A125997874R" xr:uid="{00000000-0004-0000-0000-00000B010000}"/>
    <hyperlink ref="E279" location="A125990674V" display="A125990674V" xr:uid="{00000000-0004-0000-0000-00000C010000}"/>
    <hyperlink ref="E280" location="A125994274F" display="A125994274F" xr:uid="{00000000-0004-0000-0000-00000D010000}"/>
    <hyperlink ref="E281" location="A125992474L" display="A125992474L" xr:uid="{00000000-0004-0000-0000-00000E010000}"/>
    <hyperlink ref="E282" location="A125996246J" display="A125996246J" xr:uid="{00000000-0004-0000-0000-00000F010000}"/>
    <hyperlink ref="E283" location="A125999846T" display="A125999846T" xr:uid="{00000000-0004-0000-0000-000010010000}"/>
    <hyperlink ref="E284" location="A125998046A" display="A125998046A" xr:uid="{00000000-0004-0000-0000-000011010000}"/>
    <hyperlink ref="E285" location="A125990846C" display="A125990846C" xr:uid="{00000000-0004-0000-0000-000012010000}"/>
    <hyperlink ref="E286" location="A125994446R" display="A125994446R" xr:uid="{00000000-0004-0000-0000-000013010000}"/>
    <hyperlink ref="E287" location="A125992646W" display="A125992646W" xr:uid="{00000000-0004-0000-0000-000014010000}"/>
    <hyperlink ref="E288" location="A125996138X" display="A125996138X" xr:uid="{00000000-0004-0000-0000-000015010000}"/>
    <hyperlink ref="E289" location="A125999738J" display="A125999738J" xr:uid="{00000000-0004-0000-0000-000016010000}"/>
    <hyperlink ref="E290" location="A125997938R" display="A125997938R" xr:uid="{00000000-0004-0000-0000-000017010000}"/>
    <hyperlink ref="E291" location="A125990738V" display="A125990738V" xr:uid="{00000000-0004-0000-0000-000018010000}"/>
    <hyperlink ref="E292" location="A125994338F" display="A125994338F" xr:uid="{00000000-0004-0000-0000-000019010000}"/>
    <hyperlink ref="E293" location="A125992538L" display="A125992538L" xr:uid="{00000000-0004-0000-0000-00001A010000}"/>
    <hyperlink ref="E294" location="A125996206R" display="A125996206R" xr:uid="{00000000-0004-0000-0000-00001B010000}"/>
    <hyperlink ref="E295" location="A125999806X" display="A125999806X" xr:uid="{00000000-0004-0000-0000-00001C010000}"/>
    <hyperlink ref="E296" location="A125998006J" display="A125998006J" xr:uid="{00000000-0004-0000-0000-00001D010000}"/>
    <hyperlink ref="E297" location="A125990806K" display="A125990806K" xr:uid="{00000000-0004-0000-0000-00001E010000}"/>
    <hyperlink ref="E298" location="A125994406W" display="A125994406W" xr:uid="{00000000-0004-0000-0000-00001F010000}"/>
    <hyperlink ref="E299" location="A125992606C" display="A125992606C" xr:uid="{00000000-0004-0000-0000-000020010000}"/>
    <hyperlink ref="E300" location="A125996250X" display="A125996250X" xr:uid="{00000000-0004-0000-0000-000021010000}"/>
    <hyperlink ref="E301" location="A125999850J" display="A125999850J" xr:uid="{00000000-0004-0000-0000-000022010000}"/>
    <hyperlink ref="E302" location="A125998050T" display="A125998050T" xr:uid="{00000000-0004-0000-0000-000023010000}"/>
    <hyperlink ref="E303" location="A125990850V" display="A125990850V" xr:uid="{00000000-0004-0000-0000-000024010000}"/>
    <hyperlink ref="E304" location="A125994450F" display="A125994450F" xr:uid="{00000000-0004-0000-0000-000025010000}"/>
    <hyperlink ref="E305" location="A125992650L" display="A125992650L" xr:uid="{00000000-0004-0000-0000-000026010000}"/>
    <hyperlink ref="E306" location="A125997278V" display="A125997278V" xr:uid="{00000000-0004-0000-0000-000027010000}"/>
    <hyperlink ref="E307" location="A126000878K" display="A126000878K" xr:uid="{00000000-0004-0000-0000-000028010000}"/>
    <hyperlink ref="E308" location="A125999078L" display="A125999078L" xr:uid="{00000000-0004-0000-0000-000029010000}"/>
    <hyperlink ref="E309" location="A125991878R" display="A125991878R" xr:uid="{00000000-0004-0000-0000-00002A010000}"/>
    <hyperlink ref="E310" location="A125995478A" display="A125995478A" xr:uid="{00000000-0004-0000-0000-00002B010000}"/>
    <hyperlink ref="E311" location="A125993678J" display="A125993678J" xr:uid="{00000000-0004-0000-0000-00002C010000}"/>
    <hyperlink ref="E312" location="A125997410T" display="A125997410T" xr:uid="{00000000-0004-0000-0000-00002D010000}"/>
    <hyperlink ref="E313" location="A126001010K" display="A126001010K" xr:uid="{00000000-0004-0000-0000-00002E010000}"/>
    <hyperlink ref="E314" location="A125999210K" display="A125999210K" xr:uid="{00000000-0004-0000-0000-00002F010000}"/>
    <hyperlink ref="E315" location="A125992010R" display="A125992010R" xr:uid="{00000000-0004-0000-0000-000030010000}"/>
    <hyperlink ref="E316" location="A125995610X" display="A125995610X" xr:uid="{00000000-0004-0000-0000-000031010000}"/>
    <hyperlink ref="E317" location="A125993810F" display="A125993810F" xr:uid="{00000000-0004-0000-0000-000032010000}"/>
    <hyperlink ref="E318" location="A125997342A" display="A125997342A" xr:uid="{00000000-0004-0000-0000-000033010000}"/>
    <hyperlink ref="E319" location="A126000942T" display="A126000942T" xr:uid="{00000000-0004-0000-0000-000034010000}"/>
    <hyperlink ref="E320" location="A125999142V" display="A125999142V" xr:uid="{00000000-0004-0000-0000-000035010000}"/>
    <hyperlink ref="E321" location="A125991942W" display="A125991942W" xr:uid="{00000000-0004-0000-0000-000036010000}"/>
    <hyperlink ref="E322" location="A125995542J" display="A125995542J" xr:uid="{00000000-0004-0000-0000-000037010000}"/>
    <hyperlink ref="E323" location="A125993742R" display="A125993742R" xr:uid="{00000000-0004-0000-0000-000038010000}"/>
    <hyperlink ref="E324" location="A125997414A" display="A125997414A" xr:uid="{00000000-0004-0000-0000-000039010000}"/>
    <hyperlink ref="E325" location="A126001014V" display="A126001014V" xr:uid="{00000000-0004-0000-0000-00003A010000}"/>
    <hyperlink ref="E326" location="A125999214V" display="A125999214V" xr:uid="{00000000-0004-0000-0000-00003B010000}"/>
    <hyperlink ref="E327" location="A125992014X" display="A125992014X" xr:uid="{00000000-0004-0000-0000-00003C010000}"/>
    <hyperlink ref="E328" location="A125995614J" display="A125995614J" xr:uid="{00000000-0004-0000-0000-00003D010000}"/>
    <hyperlink ref="E329" location="A125993814R" display="A125993814R" xr:uid="{00000000-0004-0000-0000-00003E010000}"/>
    <hyperlink ref="E330" location="A125997418K" display="A125997418K" xr:uid="{00000000-0004-0000-0000-00003F010000}"/>
    <hyperlink ref="E331" location="A126001018C" display="A126001018C" xr:uid="{00000000-0004-0000-0000-000040010000}"/>
    <hyperlink ref="E332" location="A125999218C" display="A125999218C" xr:uid="{00000000-0004-0000-0000-000041010000}"/>
    <hyperlink ref="E333" location="A125992018J" display="A125992018J" xr:uid="{00000000-0004-0000-0000-000042010000}"/>
    <hyperlink ref="E334" location="A125995618T" display="A125995618T" xr:uid="{00000000-0004-0000-0000-000043010000}"/>
    <hyperlink ref="E335" location="A125993818X" display="A125993818X" xr:uid="{00000000-0004-0000-0000-000044010000}"/>
    <hyperlink ref="E336" location="A125997346K" display="A125997346K" xr:uid="{00000000-0004-0000-0000-000045010000}"/>
    <hyperlink ref="E337" location="A126000946A" display="A126000946A" xr:uid="{00000000-0004-0000-0000-000046010000}"/>
    <hyperlink ref="E338" location="A125999146C" display="A125999146C" xr:uid="{00000000-0004-0000-0000-000047010000}"/>
    <hyperlink ref="E339" location="A125991946F" display="A125991946F" xr:uid="{00000000-0004-0000-0000-000048010000}"/>
    <hyperlink ref="E340" location="A125995546T" display="A125995546T" xr:uid="{00000000-0004-0000-0000-000049010000}"/>
    <hyperlink ref="E341" location="A125993746X" display="A125993746X" xr:uid="{00000000-0004-0000-0000-00004A010000}"/>
    <hyperlink ref="E342" location="A125997350A" display="A125997350A" xr:uid="{00000000-0004-0000-0000-00004B010000}"/>
    <hyperlink ref="E343" location="A126000950T" display="A126000950T" xr:uid="{00000000-0004-0000-0000-00004C010000}"/>
    <hyperlink ref="E344" location="A125999150V" display="A125999150V" xr:uid="{00000000-0004-0000-0000-00004D010000}"/>
    <hyperlink ref="E345" location="A125991950W" display="A125991950W" xr:uid="{00000000-0004-0000-0000-00004E010000}"/>
    <hyperlink ref="E346" location="A125995550J" display="A125995550J" xr:uid="{00000000-0004-0000-0000-00004F010000}"/>
    <hyperlink ref="E347" location="A125993750R" display="A125993750R" xr:uid="{00000000-0004-0000-0000-000050010000}"/>
    <hyperlink ref="E348" location="A125997390V" display="A125997390V" xr:uid="{00000000-0004-0000-0000-000051010000}"/>
    <hyperlink ref="E349" location="A126000990K" display="A126000990K" xr:uid="{00000000-0004-0000-0000-000052010000}"/>
    <hyperlink ref="E350" location="A125999190L" display="A125999190L" xr:uid="{00000000-0004-0000-0000-000053010000}"/>
    <hyperlink ref="E351" location="A125991990R" display="A125991990R" xr:uid="{00000000-0004-0000-0000-000054010000}"/>
    <hyperlink ref="E352" location="A125995590A" display="A125995590A" xr:uid="{00000000-0004-0000-0000-000055010000}"/>
    <hyperlink ref="E353" location="A125993790J" display="A125993790J" xr:uid="{00000000-0004-0000-0000-000056010000}"/>
    <hyperlink ref="E354" location="A125997310J" display="A125997310J" xr:uid="{00000000-0004-0000-0000-000057010000}"/>
    <hyperlink ref="E355" location="A126000910X" display="A126000910X" xr:uid="{00000000-0004-0000-0000-000058010000}"/>
    <hyperlink ref="E356" location="A125999110A" display="A125999110A" xr:uid="{00000000-0004-0000-0000-000059010000}"/>
    <hyperlink ref="E357" location="A125991910C" display="A125991910C" xr:uid="{00000000-0004-0000-0000-00005A010000}"/>
    <hyperlink ref="E358" location="A125995510R" display="A125995510R" xr:uid="{00000000-0004-0000-0000-00005B010000}"/>
    <hyperlink ref="E359" location="A125993710W" display="A125993710W" xr:uid="{00000000-0004-0000-0000-00005C010000}"/>
    <hyperlink ref="E360" location="A125997422A" display="A125997422A" xr:uid="{00000000-0004-0000-0000-00005D010000}"/>
    <hyperlink ref="E361" location="A126001022V" display="A126001022V" xr:uid="{00000000-0004-0000-0000-00005E010000}"/>
    <hyperlink ref="E362" location="A125999222V" display="A125999222V" xr:uid="{00000000-0004-0000-0000-00005F010000}"/>
    <hyperlink ref="E363" location="A125992022X" display="A125992022X" xr:uid="{00000000-0004-0000-0000-000060010000}"/>
    <hyperlink ref="E364" location="A125995622J" display="A125995622J" xr:uid="{00000000-0004-0000-0000-000061010000}"/>
    <hyperlink ref="E365" location="A125993822R" display="A125993822R" xr:uid="{00000000-0004-0000-0000-000062010000}"/>
    <hyperlink ref="E366" location="A125997354K" display="A125997354K" xr:uid="{00000000-0004-0000-0000-000063010000}"/>
    <hyperlink ref="E367" location="A126000954A" display="A126000954A" xr:uid="{00000000-0004-0000-0000-000064010000}"/>
    <hyperlink ref="E368" location="A125999154C" display="A125999154C" xr:uid="{00000000-0004-0000-0000-000065010000}"/>
    <hyperlink ref="E369" location="A125991954F" display="A125991954F" xr:uid="{00000000-0004-0000-0000-000066010000}"/>
    <hyperlink ref="E370" location="A125995554T" display="A125995554T" xr:uid="{00000000-0004-0000-0000-000067010000}"/>
    <hyperlink ref="E371" location="A125993754X" display="A125993754X" xr:uid="{00000000-0004-0000-0000-000068010000}"/>
    <hyperlink ref="E372" location="A125997282K" display="A125997282K" xr:uid="{00000000-0004-0000-0000-000069010000}"/>
    <hyperlink ref="E373" location="A126000882A" display="A126000882A" xr:uid="{00000000-0004-0000-0000-00006A010000}"/>
    <hyperlink ref="E374" location="A125999082C" display="A125999082C" xr:uid="{00000000-0004-0000-0000-00006B010000}"/>
    <hyperlink ref="E375" location="A125991882F" display="A125991882F" xr:uid="{00000000-0004-0000-0000-00006C010000}"/>
    <hyperlink ref="E376" location="A125995482T" display="A125995482T" xr:uid="{00000000-0004-0000-0000-00006D010000}"/>
    <hyperlink ref="E377" location="A125993682X" display="A125993682X" xr:uid="{00000000-0004-0000-0000-00006E010000}"/>
    <hyperlink ref="E378" location="A125997358V" display="A125997358V" xr:uid="{00000000-0004-0000-0000-00006F010000}"/>
    <hyperlink ref="E379" location="A126000958K" display="A126000958K" xr:uid="{00000000-0004-0000-0000-000070010000}"/>
    <hyperlink ref="E380" location="A125999158L" display="A125999158L" xr:uid="{00000000-0004-0000-0000-000071010000}"/>
    <hyperlink ref="E381" location="A125991958R" display="A125991958R" xr:uid="{00000000-0004-0000-0000-000072010000}"/>
    <hyperlink ref="E382" location="A125995558A" display="A125995558A" xr:uid="{00000000-0004-0000-0000-000073010000}"/>
    <hyperlink ref="E383" location="A125993758J" display="A125993758J" xr:uid="{00000000-0004-0000-0000-000074010000}"/>
    <hyperlink ref="E384" location="A125997362K" display="A125997362K" xr:uid="{00000000-0004-0000-0000-000075010000}"/>
    <hyperlink ref="E385" location="A126000962A" display="A126000962A" xr:uid="{00000000-0004-0000-0000-000076010000}"/>
    <hyperlink ref="E386" location="A125999162C" display="A125999162C" xr:uid="{00000000-0004-0000-0000-000077010000}"/>
    <hyperlink ref="E387" location="A125991962F" display="A125991962F" xr:uid="{00000000-0004-0000-0000-000078010000}"/>
    <hyperlink ref="E388" location="A125995562T" display="A125995562T" xr:uid="{00000000-0004-0000-0000-000079010000}"/>
    <hyperlink ref="E389" location="A125993762X" display="A125993762X" xr:uid="{00000000-0004-0000-0000-00007A010000}"/>
    <hyperlink ref="E390" location="A125997434K" display="A125997434K" xr:uid="{00000000-0004-0000-0000-00007B010000}"/>
    <hyperlink ref="E391" location="A126001034C" display="A126001034C" xr:uid="{00000000-0004-0000-0000-00007C010000}"/>
    <hyperlink ref="E392" location="A125999234C" display="A125999234C" xr:uid="{00000000-0004-0000-0000-00007D010000}"/>
    <hyperlink ref="E393" location="A125992034J" display="A125992034J" xr:uid="{00000000-0004-0000-0000-00007E010000}"/>
    <hyperlink ref="E394" location="A125995634T" display="A125995634T" xr:uid="{00000000-0004-0000-0000-00007F010000}"/>
    <hyperlink ref="E395" location="A125993834X" display="A125993834X" xr:uid="{00000000-0004-0000-0000-000080010000}"/>
    <hyperlink ref="E396" location="A125997254A" display="A125997254A" xr:uid="{00000000-0004-0000-0000-000081010000}"/>
    <hyperlink ref="E397" location="A126000854T" display="A126000854T" xr:uid="{00000000-0004-0000-0000-000082010000}"/>
    <hyperlink ref="E398" location="A125999054V" display="A125999054V" xr:uid="{00000000-0004-0000-0000-000083010000}"/>
    <hyperlink ref="E399" location="A125991854W" display="A125991854W" xr:uid="{00000000-0004-0000-0000-000084010000}"/>
    <hyperlink ref="E400" location="A125995454J" display="A125995454J" xr:uid="{00000000-0004-0000-0000-000085010000}"/>
    <hyperlink ref="E401" location="A125993654R" display="A125993654R" xr:uid="{00000000-0004-0000-0000-000086010000}"/>
    <hyperlink ref="E402" location="A125997426K" display="A125997426K" xr:uid="{00000000-0004-0000-0000-000087010000}"/>
    <hyperlink ref="E403" location="A126001026C" display="A126001026C" xr:uid="{00000000-0004-0000-0000-000088010000}"/>
    <hyperlink ref="E404" location="A125999226C" display="A125999226C" xr:uid="{00000000-0004-0000-0000-000089010000}"/>
    <hyperlink ref="E405" location="A125992026J" display="A125992026J" xr:uid="{00000000-0004-0000-0000-00008A010000}"/>
    <hyperlink ref="E406" location="A125995626T" display="A125995626T" xr:uid="{00000000-0004-0000-0000-00008B010000}"/>
    <hyperlink ref="E407" location="A125993826X" display="A125993826X" xr:uid="{00000000-0004-0000-0000-00008C010000}"/>
    <hyperlink ref="E408" location="A125997430A" display="A125997430A" xr:uid="{00000000-0004-0000-0000-00008D010000}"/>
    <hyperlink ref="E409" location="A126001030V" display="A126001030V" xr:uid="{00000000-0004-0000-0000-00008E010000}"/>
    <hyperlink ref="E410" location="A125999230V" display="A125999230V" xr:uid="{00000000-0004-0000-0000-00008F010000}"/>
    <hyperlink ref="E411" location="A125992030X" display="A125992030X" xr:uid="{00000000-0004-0000-0000-000090010000}"/>
    <hyperlink ref="E412" location="A125995630J" display="A125995630J" xr:uid="{00000000-0004-0000-0000-000091010000}"/>
    <hyperlink ref="E413" location="A125993830R" display="A125993830R" xr:uid="{00000000-0004-0000-0000-000092010000}"/>
    <hyperlink ref="E414" location="A125997258K" display="A125997258K" xr:uid="{00000000-0004-0000-0000-000093010000}"/>
    <hyperlink ref="E415" location="A126000858A" display="A126000858A" xr:uid="{00000000-0004-0000-0000-000094010000}"/>
    <hyperlink ref="E416" location="A125999058C" display="A125999058C" xr:uid="{00000000-0004-0000-0000-000095010000}"/>
    <hyperlink ref="E417" location="A125991858F" display="A125991858F" xr:uid="{00000000-0004-0000-0000-000096010000}"/>
    <hyperlink ref="E418" location="A125995458T" display="A125995458T" xr:uid="{00000000-0004-0000-0000-000097010000}"/>
    <hyperlink ref="E419" location="A125993658X" display="A125993658X" xr:uid="{00000000-0004-0000-0000-000098010000}"/>
    <hyperlink ref="E420" location="A125997314T" display="A125997314T" xr:uid="{00000000-0004-0000-0000-000099010000}"/>
    <hyperlink ref="E421" location="A126000914J" display="A126000914J" xr:uid="{00000000-0004-0000-0000-00009A010000}"/>
    <hyperlink ref="E422" location="A125999114K" display="A125999114K" xr:uid="{00000000-0004-0000-0000-00009B010000}"/>
    <hyperlink ref="E423" location="A125991914L" display="A125991914L" xr:uid="{00000000-0004-0000-0000-00009C010000}"/>
    <hyperlink ref="E424" location="A125995514X" display="A125995514X" xr:uid="{00000000-0004-0000-0000-00009D010000}"/>
    <hyperlink ref="E425" location="A125993714F" display="A125993714F" xr:uid="{00000000-0004-0000-0000-00009E010000}"/>
    <hyperlink ref="E426" location="A125997366V" display="A125997366V" xr:uid="{00000000-0004-0000-0000-00009F010000}"/>
    <hyperlink ref="E427" location="A126000966K" display="A126000966K" xr:uid="{00000000-0004-0000-0000-0000A0010000}"/>
    <hyperlink ref="E428" location="A125999166L" display="A125999166L" xr:uid="{00000000-0004-0000-0000-0000A1010000}"/>
    <hyperlink ref="E429" location="A125991966R" display="A125991966R" xr:uid="{00000000-0004-0000-0000-0000A2010000}"/>
    <hyperlink ref="E430" location="A125995566A" display="A125995566A" xr:uid="{00000000-0004-0000-0000-0000A3010000}"/>
    <hyperlink ref="E431" location="A125993766J" display="A125993766J" xr:uid="{00000000-0004-0000-0000-0000A4010000}"/>
    <hyperlink ref="E432" location="A125997438V" display="A125997438V" xr:uid="{00000000-0004-0000-0000-0000A5010000}"/>
    <hyperlink ref="E433" location="A126001038L" display="A126001038L" xr:uid="{00000000-0004-0000-0000-0000A6010000}"/>
    <hyperlink ref="E434" location="A125999238L" display="A125999238L" xr:uid="{00000000-0004-0000-0000-0000A7010000}"/>
    <hyperlink ref="E435" location="A125992038T" display="A125992038T" xr:uid="{00000000-0004-0000-0000-0000A8010000}"/>
    <hyperlink ref="E436" location="A125995638A" display="A125995638A" xr:uid="{00000000-0004-0000-0000-0000A9010000}"/>
    <hyperlink ref="E437" location="A125993838J" display="A125993838J" xr:uid="{00000000-0004-0000-0000-0000AA010000}"/>
    <hyperlink ref="E438" location="A125997262A" display="A125997262A" xr:uid="{00000000-0004-0000-0000-0000AB010000}"/>
    <hyperlink ref="E439" location="A126000862T" display="A126000862T" xr:uid="{00000000-0004-0000-0000-0000AC010000}"/>
    <hyperlink ref="E440" location="A125999062V" display="A125999062V" xr:uid="{00000000-0004-0000-0000-0000AD010000}"/>
    <hyperlink ref="E441" location="A125997394C" display="A125997394C" xr:uid="{00000000-0004-0000-0000-0000AE010000}"/>
    <hyperlink ref="E442" location="A126000994V" display="A126000994V" xr:uid="{00000000-0004-0000-0000-0000AF010000}"/>
    <hyperlink ref="E443" location="A125999194W" display="A125999194W" xr:uid="{00000000-0004-0000-0000-0000B0010000}"/>
    <hyperlink ref="E444" location="A125991994X" display="A125991994X" xr:uid="{00000000-0004-0000-0000-0000B1010000}"/>
    <hyperlink ref="E445" location="A125995594K" display="A125995594K" xr:uid="{00000000-0004-0000-0000-0000B2010000}"/>
    <hyperlink ref="E446" location="A125993794T" display="A125993794T" xr:uid="{00000000-0004-0000-0000-0000B3010000}"/>
    <hyperlink ref="E447" location="A125997398L" display="A125997398L" xr:uid="{00000000-0004-0000-0000-0000B4010000}"/>
    <hyperlink ref="E448" location="A126000998C" display="A126000998C" xr:uid="{00000000-0004-0000-0000-0000B5010000}"/>
    <hyperlink ref="E449" location="A125999198F" display="A125999198F" xr:uid="{00000000-0004-0000-0000-0000B6010000}"/>
    <hyperlink ref="E450" location="A125991998J" display="A125991998J" xr:uid="{00000000-0004-0000-0000-0000B7010000}"/>
    <hyperlink ref="E451" location="A125995598V" display="A125995598V" xr:uid="{00000000-0004-0000-0000-0000B8010000}"/>
    <hyperlink ref="E452" location="A125993798A" display="A125993798A" xr:uid="{00000000-0004-0000-0000-0000B9010000}"/>
    <hyperlink ref="E453" location="A125997294V" display="A125997294V" xr:uid="{00000000-0004-0000-0000-0000BA010000}"/>
    <hyperlink ref="E454" location="A126000894K" display="A126000894K" xr:uid="{00000000-0004-0000-0000-0000BB010000}"/>
    <hyperlink ref="E455" location="A125999094L" display="A125999094L" xr:uid="{00000000-0004-0000-0000-0000BC010000}"/>
    <hyperlink ref="E456" location="A125991894R" display="A125991894R" xr:uid="{00000000-0004-0000-0000-0000BD010000}"/>
    <hyperlink ref="E457" location="A125995494A" display="A125995494A" xr:uid="{00000000-0004-0000-0000-0000BE010000}"/>
    <hyperlink ref="E458" location="A125993694J" display="A125993694J" xr:uid="{00000000-0004-0000-0000-0000BF010000}"/>
    <hyperlink ref="E459" location="A125997266K" display="A125997266K" xr:uid="{00000000-0004-0000-0000-0000C0010000}"/>
    <hyperlink ref="E460" location="A126000866A" display="A126000866A" xr:uid="{00000000-0004-0000-0000-0000C1010000}"/>
    <hyperlink ref="E461" location="A125999066C" display="A125999066C" xr:uid="{00000000-0004-0000-0000-0000C2010000}"/>
    <hyperlink ref="E462" location="A125991866F" display="A125991866F" xr:uid="{00000000-0004-0000-0000-0000C3010000}"/>
    <hyperlink ref="E463" location="A125995466T" display="A125995466T" xr:uid="{00000000-0004-0000-0000-0000C4010000}"/>
    <hyperlink ref="E464" location="A125993666X" display="A125993666X" xr:uid="{00000000-0004-0000-0000-0000C5010000}"/>
    <hyperlink ref="E465" location="A125991918W" display="A125991918W" xr:uid="{00000000-0004-0000-0000-0000C6010000}"/>
    <hyperlink ref="E466" location="A125995518J" display="A125995518J" xr:uid="{00000000-0004-0000-0000-0000C7010000}"/>
    <hyperlink ref="E467" location="A125993718R" display="A125993718R" xr:uid="{00000000-0004-0000-0000-0000C8010000}"/>
    <hyperlink ref="E468" location="A125997286V" display="A125997286V" xr:uid="{00000000-0004-0000-0000-0000C9010000}"/>
    <hyperlink ref="E469" location="A126000886K" display="A126000886K" xr:uid="{00000000-0004-0000-0000-0000CA010000}"/>
    <hyperlink ref="E470" location="A125999086L" display="A125999086L" xr:uid="{00000000-0004-0000-0000-0000CB010000}"/>
    <hyperlink ref="E471" location="A125991886R" display="A125991886R" xr:uid="{00000000-0004-0000-0000-0000CC010000}"/>
    <hyperlink ref="E472" location="A125995486A" display="A125995486A" xr:uid="{00000000-0004-0000-0000-0000CD010000}"/>
    <hyperlink ref="E473" location="A125993686J" display="A125993686J" xr:uid="{00000000-0004-0000-0000-0000CE010000}"/>
    <hyperlink ref="E474" location="A125997322T" display="A125997322T" xr:uid="{00000000-0004-0000-0000-0000CF010000}"/>
    <hyperlink ref="E475" location="A126000922J" display="A126000922J" xr:uid="{00000000-0004-0000-0000-0000D0010000}"/>
    <hyperlink ref="E476" location="A125999122K" display="A125999122K" xr:uid="{00000000-0004-0000-0000-0000D1010000}"/>
    <hyperlink ref="E477" location="A125991922L" display="A125991922L" xr:uid="{00000000-0004-0000-0000-0000D2010000}"/>
    <hyperlink ref="E478" location="A125995522X" display="A125995522X" xr:uid="{00000000-0004-0000-0000-0000D3010000}"/>
    <hyperlink ref="E479" location="A125993722F" display="A125993722F" xr:uid="{00000000-0004-0000-0000-0000D4010000}"/>
    <hyperlink ref="E480" location="A125997298C" display="A125997298C" xr:uid="{00000000-0004-0000-0000-0000D5010000}"/>
    <hyperlink ref="E481" location="A126000898V" display="A126000898V" xr:uid="{00000000-0004-0000-0000-0000D6010000}"/>
    <hyperlink ref="E482" location="A125999098W" display="A125999098W" xr:uid="{00000000-0004-0000-0000-0000D7010000}"/>
    <hyperlink ref="E483" location="A125991898X" display="A125991898X" xr:uid="{00000000-0004-0000-0000-0000D8010000}"/>
    <hyperlink ref="E484" location="A125995498K" display="A125995498K" xr:uid="{00000000-0004-0000-0000-0000D9010000}"/>
    <hyperlink ref="E485" location="A125993698T" display="A125993698T" xr:uid="{00000000-0004-0000-0000-0000DA010000}"/>
    <hyperlink ref="E486" location="A125997326A" display="A125997326A" xr:uid="{00000000-0004-0000-0000-0000DB010000}"/>
    <hyperlink ref="E487" location="A126000926T" display="A126000926T" xr:uid="{00000000-0004-0000-0000-0000DC010000}"/>
    <hyperlink ref="E488" location="A125999126V" display="A125999126V" xr:uid="{00000000-0004-0000-0000-0000DD010000}"/>
    <hyperlink ref="E489" location="A125991926W" display="A125991926W" xr:uid="{00000000-0004-0000-0000-0000DE010000}"/>
    <hyperlink ref="E490" location="A125995526J" display="A125995526J" xr:uid="{00000000-0004-0000-0000-0000DF010000}"/>
    <hyperlink ref="E491" location="A125993726R" display="A125993726R" xr:uid="{00000000-0004-0000-0000-0000E0010000}"/>
    <hyperlink ref="E492" location="A125997370K" display="A125997370K" xr:uid="{00000000-0004-0000-0000-0000E1010000}"/>
    <hyperlink ref="E493" location="A126000970A" display="A126000970A" xr:uid="{00000000-0004-0000-0000-0000E2010000}"/>
    <hyperlink ref="E494" location="A125999170C" display="A125999170C" xr:uid="{00000000-0004-0000-0000-0000E3010000}"/>
    <hyperlink ref="E495" location="A125991970F" display="A125991970F" xr:uid="{00000000-0004-0000-0000-0000E4010000}"/>
    <hyperlink ref="E496" location="A125995570T" display="A125995570T" xr:uid="{00000000-0004-0000-0000-0000E5010000}"/>
    <hyperlink ref="E497" location="A125993770X" display="A125993770X" xr:uid="{00000000-0004-0000-0000-0000E6010000}"/>
    <hyperlink ref="E498" location="A125997330T" display="A125997330T" xr:uid="{00000000-0004-0000-0000-0000E7010000}"/>
    <hyperlink ref="E499" location="A126000930J" display="A126000930J" xr:uid="{00000000-0004-0000-0000-0000E8010000}"/>
    <hyperlink ref="E500" location="A125999130K" display="A125999130K" xr:uid="{00000000-0004-0000-0000-0000E9010000}"/>
    <hyperlink ref="E501" location="A125991930L" display="A125991930L" xr:uid="{00000000-0004-0000-0000-0000EA010000}"/>
    <hyperlink ref="E502" location="A125995530X" display="A125995530X" xr:uid="{00000000-0004-0000-0000-0000EB010000}"/>
    <hyperlink ref="E503" location="A125993730F" display="A125993730F" xr:uid="{00000000-0004-0000-0000-0000EC010000}"/>
    <hyperlink ref="E504" location="A125997302J" display="A125997302J" xr:uid="{00000000-0004-0000-0000-0000ED010000}"/>
    <hyperlink ref="E505" location="A126000902X" display="A126000902X" xr:uid="{00000000-0004-0000-0000-0000EE010000}"/>
    <hyperlink ref="E506" location="A125999102A" display="A125999102A" xr:uid="{00000000-0004-0000-0000-0000EF010000}"/>
    <hyperlink ref="E507" location="A125991902C" display="A125991902C" xr:uid="{00000000-0004-0000-0000-0000F0010000}"/>
    <hyperlink ref="E508" location="A125995502R" display="A125995502R" xr:uid="{00000000-0004-0000-0000-0000F1010000}"/>
    <hyperlink ref="E509" location="A125993702W" display="A125993702W" xr:uid="{00000000-0004-0000-0000-0000F2010000}"/>
    <hyperlink ref="E510" location="A125997402T" display="A125997402T" xr:uid="{00000000-0004-0000-0000-0000F3010000}"/>
    <hyperlink ref="E511" location="A126001002K" display="A126001002K" xr:uid="{00000000-0004-0000-0000-0000F4010000}"/>
    <hyperlink ref="E512" location="A125999202K" display="A125999202K" xr:uid="{00000000-0004-0000-0000-0000F5010000}"/>
    <hyperlink ref="E513" location="A125992002R" display="A125992002R" xr:uid="{00000000-0004-0000-0000-0000F6010000}"/>
    <hyperlink ref="E514" location="A125995602X" display="A125995602X" xr:uid="{00000000-0004-0000-0000-0000F7010000}"/>
    <hyperlink ref="E515" location="A125993802F" display="A125993802F" xr:uid="{00000000-0004-0000-0000-0000F8010000}"/>
    <hyperlink ref="E516" location="A125997374V" display="A125997374V" xr:uid="{00000000-0004-0000-0000-0000F9010000}"/>
    <hyperlink ref="E517" location="A126000974K" display="A126000974K" xr:uid="{00000000-0004-0000-0000-0000FA010000}"/>
    <hyperlink ref="E518" location="A125999174L" display="A125999174L" xr:uid="{00000000-0004-0000-0000-0000FB010000}"/>
    <hyperlink ref="E519" location="A125991974R" display="A125991974R" xr:uid="{00000000-0004-0000-0000-0000FC010000}"/>
    <hyperlink ref="E520" location="A125995574A" display="A125995574A" xr:uid="{00000000-0004-0000-0000-0000FD010000}"/>
    <hyperlink ref="E521" location="A125993774J" display="A125993774J" xr:uid="{00000000-0004-0000-0000-0000FE010000}"/>
    <hyperlink ref="E522" location="A125997378C" display="A125997378C" xr:uid="{00000000-0004-0000-0000-0000FF010000}"/>
    <hyperlink ref="E523" location="A126000978V" display="A126000978V" xr:uid="{00000000-0004-0000-0000-000000020000}"/>
    <hyperlink ref="E524" location="A125999178W" display="A125999178W" xr:uid="{00000000-0004-0000-0000-000001020000}"/>
    <hyperlink ref="E525" location="A125991978X" display="A125991978X" xr:uid="{00000000-0004-0000-0000-000002020000}"/>
    <hyperlink ref="E526" location="A125995578K" display="A125995578K" xr:uid="{00000000-0004-0000-0000-000003020000}"/>
    <hyperlink ref="E527" location="A125993778T" display="A125993778T" xr:uid="{00000000-0004-0000-0000-000004020000}"/>
    <hyperlink ref="E528" location="A125997442K" display="A125997442K" xr:uid="{00000000-0004-0000-0000-000005020000}"/>
    <hyperlink ref="E529" location="A126001042C" display="A126001042C" xr:uid="{00000000-0004-0000-0000-000006020000}"/>
    <hyperlink ref="E530" location="A125999242C" display="A125999242C" xr:uid="{00000000-0004-0000-0000-000007020000}"/>
    <hyperlink ref="E531" location="A125992042J" display="A125992042J" xr:uid="{00000000-0004-0000-0000-000008020000}"/>
    <hyperlink ref="E532" location="A125995642T" display="A125995642T" xr:uid="{00000000-0004-0000-0000-000009020000}"/>
    <hyperlink ref="E533" location="A125993842X" display="A125993842X" xr:uid="{00000000-0004-0000-0000-00000A020000}"/>
    <hyperlink ref="E534" location="A125997270A" display="A125997270A" xr:uid="{00000000-0004-0000-0000-00000B020000}"/>
    <hyperlink ref="E535" location="A126000870T" display="A126000870T" xr:uid="{00000000-0004-0000-0000-00000C020000}"/>
    <hyperlink ref="E536" location="A125999070V" display="A125999070V" xr:uid="{00000000-0004-0000-0000-00000D020000}"/>
    <hyperlink ref="E537" location="A125991870W" display="A125991870W" xr:uid="{00000000-0004-0000-0000-00000E020000}"/>
    <hyperlink ref="E538" location="A125995470J" display="A125995470J" xr:uid="{00000000-0004-0000-0000-00000F020000}"/>
    <hyperlink ref="E539" location="A125993670R" display="A125993670R" xr:uid="{00000000-0004-0000-0000-000010020000}"/>
    <hyperlink ref="E540" location="A125997334A" display="A125997334A" xr:uid="{00000000-0004-0000-0000-000011020000}"/>
    <hyperlink ref="E541" location="A126000934T" display="A126000934T" xr:uid="{00000000-0004-0000-0000-000012020000}"/>
    <hyperlink ref="E542" location="A125999134V" display="A125999134V" xr:uid="{00000000-0004-0000-0000-000013020000}"/>
    <hyperlink ref="E543" location="A125991934W" display="A125991934W" xr:uid="{00000000-0004-0000-0000-000014020000}"/>
    <hyperlink ref="E544" location="A125995534J" display="A125995534J" xr:uid="{00000000-0004-0000-0000-000015020000}"/>
    <hyperlink ref="E545" location="A125993734R" display="A125993734R" xr:uid="{00000000-0004-0000-0000-000016020000}"/>
    <hyperlink ref="E546" location="A125997290K" display="A125997290K" xr:uid="{00000000-0004-0000-0000-000017020000}"/>
    <hyperlink ref="E547" location="A126000890A" display="A126000890A" xr:uid="{00000000-0004-0000-0000-000018020000}"/>
    <hyperlink ref="E548" location="A125999090C" display="A125999090C" xr:uid="{00000000-0004-0000-0000-000019020000}"/>
    <hyperlink ref="E549" location="A125991890F" display="A125991890F" xr:uid="{00000000-0004-0000-0000-00001A020000}"/>
    <hyperlink ref="E550" location="A125995490T" display="A125995490T" xr:uid="{00000000-0004-0000-0000-00001B020000}"/>
    <hyperlink ref="E551" location="A125993690X" display="A125993690X" xr:uid="{00000000-0004-0000-0000-00001C020000}"/>
    <hyperlink ref="E552" location="A125997382V" display="A125997382V" xr:uid="{00000000-0004-0000-0000-00001D020000}"/>
    <hyperlink ref="E553" location="A126000982K" display="A126000982K" xr:uid="{00000000-0004-0000-0000-00001E020000}"/>
    <hyperlink ref="E554" location="A125999182L" display="A125999182L" xr:uid="{00000000-0004-0000-0000-00001F020000}"/>
    <hyperlink ref="E555" location="A125991982R" display="A125991982R" xr:uid="{00000000-0004-0000-0000-000020020000}"/>
    <hyperlink ref="E556" location="A125995582A" display="A125995582A" xr:uid="{00000000-0004-0000-0000-000021020000}"/>
    <hyperlink ref="E557" location="A125993782J" display="A125993782J" xr:uid="{00000000-0004-0000-0000-000022020000}"/>
    <hyperlink ref="E558" location="A125997386C" display="A125997386C" xr:uid="{00000000-0004-0000-0000-000023020000}"/>
    <hyperlink ref="E559" location="A126000986V" display="A126000986V" xr:uid="{00000000-0004-0000-0000-000024020000}"/>
    <hyperlink ref="E560" location="A125999186W" display="A125999186W" xr:uid="{00000000-0004-0000-0000-000025020000}"/>
    <hyperlink ref="E561" location="A125991986X" display="A125991986X" xr:uid="{00000000-0004-0000-0000-000026020000}"/>
    <hyperlink ref="E562" location="A125995586K" display="A125995586K" xr:uid="{00000000-0004-0000-0000-000027020000}"/>
    <hyperlink ref="E563" location="A125993786T" display="A125993786T" xr:uid="{00000000-0004-0000-0000-000028020000}"/>
    <hyperlink ref="E564" location="A125997306T" display="A125997306T" xr:uid="{00000000-0004-0000-0000-000029020000}"/>
    <hyperlink ref="E565" location="A126000906J" display="A126000906J" xr:uid="{00000000-0004-0000-0000-00002A020000}"/>
    <hyperlink ref="E566" location="A125999106K" display="A125999106K" xr:uid="{00000000-0004-0000-0000-00002B020000}"/>
    <hyperlink ref="E567" location="A125991906L" display="A125991906L" xr:uid="{00000000-0004-0000-0000-00002C020000}"/>
    <hyperlink ref="E568" location="A125995506X" display="A125995506X" xr:uid="{00000000-0004-0000-0000-00002D020000}"/>
    <hyperlink ref="E569" location="A125993706F" display="A125993706F" xr:uid="{00000000-0004-0000-0000-00002E020000}"/>
    <hyperlink ref="E570" location="A125997274K" display="A125997274K" xr:uid="{00000000-0004-0000-0000-00002F020000}"/>
    <hyperlink ref="E571" location="A126000874A" display="A126000874A" xr:uid="{00000000-0004-0000-0000-000030020000}"/>
    <hyperlink ref="E572" location="A125999074C" display="A125999074C" xr:uid="{00000000-0004-0000-0000-000031020000}"/>
    <hyperlink ref="E573" location="A125991874F" display="A125991874F" xr:uid="{00000000-0004-0000-0000-000032020000}"/>
    <hyperlink ref="E574" location="A125995474T" display="A125995474T" xr:uid="{00000000-0004-0000-0000-000033020000}"/>
    <hyperlink ref="E575" location="A125993674X" display="A125993674X" xr:uid="{00000000-0004-0000-0000-000034020000}"/>
    <hyperlink ref="E576" location="A125997446V" display="A125997446V" xr:uid="{00000000-0004-0000-0000-000035020000}"/>
    <hyperlink ref="E577" location="A126001046L" display="A126001046L" xr:uid="{00000000-0004-0000-0000-000036020000}"/>
    <hyperlink ref="E578" location="A125999246L" display="A125999246L" xr:uid="{00000000-0004-0000-0000-000037020000}"/>
    <hyperlink ref="E579" location="A125992046T" display="A125992046T" xr:uid="{00000000-0004-0000-0000-000038020000}"/>
    <hyperlink ref="E580" location="A125995646A" display="A125995646A" xr:uid="{00000000-0004-0000-0000-000039020000}"/>
    <hyperlink ref="E581" location="A125993846J" display="A125993846J" xr:uid="{00000000-0004-0000-0000-00003A020000}"/>
    <hyperlink ref="E582" location="A125997338K" display="A125997338K" xr:uid="{00000000-0004-0000-0000-00003B020000}"/>
    <hyperlink ref="E583" location="A126000938A" display="A126000938A" xr:uid="{00000000-0004-0000-0000-00003C020000}"/>
    <hyperlink ref="E584" location="A125999138C" display="A125999138C" xr:uid="{00000000-0004-0000-0000-00003D020000}"/>
    <hyperlink ref="E585" location="A125991938F" display="A125991938F" xr:uid="{00000000-0004-0000-0000-00003E020000}"/>
    <hyperlink ref="E586" location="A125995538T" display="A125995538T" xr:uid="{00000000-0004-0000-0000-00003F020000}"/>
    <hyperlink ref="E587" location="A125993738X" display="A125993738X" xr:uid="{00000000-0004-0000-0000-000040020000}"/>
    <hyperlink ref="E588" location="A125997406A" display="A125997406A" xr:uid="{00000000-0004-0000-0000-000041020000}"/>
    <hyperlink ref="E589" location="A126001006V" display="A126001006V" xr:uid="{00000000-0004-0000-0000-000042020000}"/>
    <hyperlink ref="E590" location="A125999206V" display="A125999206V" xr:uid="{00000000-0004-0000-0000-000043020000}"/>
    <hyperlink ref="E591" location="A125992006X" display="A125992006X" xr:uid="{00000000-0004-0000-0000-000044020000}"/>
    <hyperlink ref="E592" location="A125995606J" display="A125995606J" xr:uid="{00000000-0004-0000-0000-000045020000}"/>
    <hyperlink ref="E593" location="A125993806R" display="A125993806R" xr:uid="{00000000-0004-0000-0000-000046020000}"/>
    <hyperlink ref="E594" location="A125997450K" display="A125997450K" xr:uid="{00000000-0004-0000-0000-000047020000}"/>
    <hyperlink ref="E595" location="A126001050C" display="A126001050C" xr:uid="{00000000-0004-0000-0000-000048020000}"/>
    <hyperlink ref="E596" location="A125999250C" display="A125999250C" xr:uid="{00000000-0004-0000-0000-000049020000}"/>
    <hyperlink ref="E597" location="A125992050J" display="A125992050J" xr:uid="{00000000-0004-0000-0000-00004A020000}"/>
    <hyperlink ref="E598" location="A125995650T" display="A125995650T" xr:uid="{00000000-0004-0000-0000-00004B020000}"/>
    <hyperlink ref="E599" location="A125993850X" display="A125993850X" xr:uid="{00000000-0004-0000-0000-00004C020000}"/>
    <hyperlink ref="E600" location="A125996478V" display="A125996478V" xr:uid="{00000000-0004-0000-0000-00004D020000}"/>
    <hyperlink ref="E601" location="A126000078L" display="A126000078L" xr:uid="{00000000-0004-0000-0000-00004E020000}"/>
    <hyperlink ref="E602" location="A125998278L" display="A125998278L" xr:uid="{00000000-0004-0000-0000-00004F020000}"/>
    <hyperlink ref="E603" location="A125991078T" display="A125991078T" xr:uid="{00000000-0004-0000-0000-000050020000}"/>
    <hyperlink ref="E604" location="A125994678A" display="A125994678A" xr:uid="{00000000-0004-0000-0000-000051020000}"/>
    <hyperlink ref="E605" location="A125992878J" display="A125992878J" xr:uid="{00000000-0004-0000-0000-000052020000}"/>
    <hyperlink ref="E606" location="A125996610T" display="A125996610T" xr:uid="{00000000-0004-0000-0000-000053020000}"/>
    <hyperlink ref="E607" location="A126000210K" display="A126000210K" xr:uid="{00000000-0004-0000-0000-000054020000}"/>
    <hyperlink ref="E608" location="A125998410K" display="A125998410K" xr:uid="{00000000-0004-0000-0000-000055020000}"/>
    <hyperlink ref="E609" location="A125991210R" display="A125991210R" xr:uid="{00000000-0004-0000-0000-000056020000}"/>
    <hyperlink ref="E610" location="A125994810X" display="A125994810X" xr:uid="{00000000-0004-0000-0000-000057020000}"/>
    <hyperlink ref="E611" location="A125993010J" display="A125993010J" xr:uid="{00000000-0004-0000-0000-000058020000}"/>
    <hyperlink ref="E612" location="A125996542A" display="A125996542A" xr:uid="{00000000-0004-0000-0000-000059020000}"/>
    <hyperlink ref="E613" location="A126000142V" display="A126000142V" xr:uid="{00000000-0004-0000-0000-00005A020000}"/>
    <hyperlink ref="E614" location="A125998342V" display="A125998342V" xr:uid="{00000000-0004-0000-0000-00005B020000}"/>
    <hyperlink ref="E615" location="A125991142X" display="A125991142X" xr:uid="{00000000-0004-0000-0000-00005C020000}"/>
    <hyperlink ref="E616" location="A125994742J" display="A125994742J" xr:uid="{00000000-0004-0000-0000-00005D020000}"/>
    <hyperlink ref="E617" location="A125992942R" display="A125992942R" xr:uid="{00000000-0004-0000-0000-00005E020000}"/>
    <hyperlink ref="E618" location="A125996614A" display="A125996614A" xr:uid="{00000000-0004-0000-0000-00005F020000}"/>
    <hyperlink ref="E619" location="A126000214V" display="A126000214V" xr:uid="{00000000-0004-0000-0000-000060020000}"/>
    <hyperlink ref="E620" location="A125998414V" display="A125998414V" xr:uid="{00000000-0004-0000-0000-000061020000}"/>
    <hyperlink ref="E621" location="A125991214X" display="A125991214X" xr:uid="{00000000-0004-0000-0000-000062020000}"/>
    <hyperlink ref="E622" location="A125994814J" display="A125994814J" xr:uid="{00000000-0004-0000-0000-000063020000}"/>
    <hyperlink ref="E623" location="A125993014T" display="A125993014T" xr:uid="{00000000-0004-0000-0000-000064020000}"/>
    <hyperlink ref="E624" location="A125996618K" display="A125996618K" xr:uid="{00000000-0004-0000-0000-000065020000}"/>
    <hyperlink ref="E625" location="A126000218C" display="A126000218C" xr:uid="{00000000-0004-0000-0000-000066020000}"/>
    <hyperlink ref="E626" location="A125998418C" display="A125998418C" xr:uid="{00000000-0004-0000-0000-000067020000}"/>
    <hyperlink ref="E627" location="A125991218J" display="A125991218J" xr:uid="{00000000-0004-0000-0000-000068020000}"/>
    <hyperlink ref="E628" location="A125994818T" display="A125994818T" xr:uid="{00000000-0004-0000-0000-000069020000}"/>
    <hyperlink ref="E629" location="A125993018A" display="A125993018A" xr:uid="{00000000-0004-0000-0000-00006A020000}"/>
    <hyperlink ref="E630" location="A125996546K" display="A125996546K" xr:uid="{00000000-0004-0000-0000-00006B020000}"/>
    <hyperlink ref="E631" location="A126000146C" display="A126000146C" xr:uid="{00000000-0004-0000-0000-00006C020000}"/>
    <hyperlink ref="E632" location="A125998346C" display="A125998346C" xr:uid="{00000000-0004-0000-0000-00006D020000}"/>
    <hyperlink ref="E633" location="A125991146J" display="A125991146J" xr:uid="{00000000-0004-0000-0000-00006E020000}"/>
    <hyperlink ref="E634" location="A125994746T" display="A125994746T" xr:uid="{00000000-0004-0000-0000-00006F020000}"/>
    <hyperlink ref="E635" location="A125992946X" display="A125992946X" xr:uid="{00000000-0004-0000-0000-000070020000}"/>
    <hyperlink ref="E636" location="A125996550A" display="A125996550A" xr:uid="{00000000-0004-0000-0000-000071020000}"/>
    <hyperlink ref="E637" location="A126000150V" display="A126000150V" xr:uid="{00000000-0004-0000-0000-000072020000}"/>
    <hyperlink ref="E638" location="A125998350V" display="A125998350V" xr:uid="{00000000-0004-0000-0000-000073020000}"/>
    <hyperlink ref="E639" location="A125991150X" display="A125991150X" xr:uid="{00000000-0004-0000-0000-000074020000}"/>
    <hyperlink ref="E640" location="A125994750J" display="A125994750J" xr:uid="{00000000-0004-0000-0000-000075020000}"/>
    <hyperlink ref="E641" location="A125992950R" display="A125992950R" xr:uid="{00000000-0004-0000-0000-000076020000}"/>
    <hyperlink ref="E642" location="A125996590V" display="A125996590V" xr:uid="{00000000-0004-0000-0000-000077020000}"/>
    <hyperlink ref="E643" location="A126000190L" display="A126000190L" xr:uid="{00000000-0004-0000-0000-000078020000}"/>
    <hyperlink ref="E644" location="A125998390L" display="A125998390L" xr:uid="{00000000-0004-0000-0000-000079020000}"/>
    <hyperlink ref="E645" location="A125991190T" display="A125991190T" xr:uid="{00000000-0004-0000-0000-00007A020000}"/>
    <hyperlink ref="E646" location="A125994790A" display="A125994790A" xr:uid="{00000000-0004-0000-0000-00007B020000}"/>
    <hyperlink ref="E647" location="A125992990J" display="A125992990J" xr:uid="{00000000-0004-0000-0000-00007C020000}"/>
    <hyperlink ref="E648" location="A125996510J" display="A125996510J" xr:uid="{00000000-0004-0000-0000-00007D020000}"/>
    <hyperlink ref="E649" location="A126000110A" display="A126000110A" xr:uid="{00000000-0004-0000-0000-00007E020000}"/>
    <hyperlink ref="E650" location="A125998310A" display="A125998310A" xr:uid="{00000000-0004-0000-0000-00007F020000}"/>
    <hyperlink ref="E651" location="A125991110F" display="A125991110F" xr:uid="{00000000-0004-0000-0000-000080020000}"/>
    <hyperlink ref="E652" location="A125994710R" display="A125994710R" xr:uid="{00000000-0004-0000-0000-000081020000}"/>
    <hyperlink ref="E653" location="A125992910W" display="A125992910W" xr:uid="{00000000-0004-0000-0000-000082020000}"/>
    <hyperlink ref="E654" location="A125996622A" display="A125996622A" xr:uid="{00000000-0004-0000-0000-000083020000}"/>
    <hyperlink ref="E655" location="A126000222V" display="A126000222V" xr:uid="{00000000-0004-0000-0000-000084020000}"/>
    <hyperlink ref="E656" location="A125998422V" display="A125998422V" xr:uid="{00000000-0004-0000-0000-000085020000}"/>
    <hyperlink ref="E657" location="A125991222X" display="A125991222X" xr:uid="{00000000-0004-0000-0000-000086020000}"/>
    <hyperlink ref="E658" location="A125994822J" display="A125994822J" xr:uid="{00000000-0004-0000-0000-000087020000}"/>
    <hyperlink ref="E659" location="A125993022T" display="A125993022T" xr:uid="{00000000-0004-0000-0000-000088020000}"/>
    <hyperlink ref="E660" location="A125996554K" display="A125996554K" xr:uid="{00000000-0004-0000-0000-000089020000}"/>
    <hyperlink ref="E661" location="A126000154C" display="A126000154C" xr:uid="{00000000-0004-0000-0000-00008A020000}"/>
    <hyperlink ref="E662" location="A125998354C" display="A125998354C" xr:uid="{00000000-0004-0000-0000-00008B020000}"/>
    <hyperlink ref="E663" location="A125991154J" display="A125991154J" xr:uid="{00000000-0004-0000-0000-00008C020000}"/>
    <hyperlink ref="E664" location="A125994754T" display="A125994754T" xr:uid="{00000000-0004-0000-0000-00008D020000}"/>
    <hyperlink ref="E665" location="A125992954X" display="A125992954X" xr:uid="{00000000-0004-0000-0000-00008E020000}"/>
    <hyperlink ref="E666" location="A125996482K" display="A125996482K" xr:uid="{00000000-0004-0000-0000-00008F020000}"/>
    <hyperlink ref="E667" location="A126000082C" display="A126000082C" xr:uid="{00000000-0004-0000-0000-000090020000}"/>
    <hyperlink ref="E668" location="A125998282C" display="A125998282C" xr:uid="{00000000-0004-0000-0000-000091020000}"/>
    <hyperlink ref="E669" location="A125991082J" display="A125991082J" xr:uid="{00000000-0004-0000-0000-000092020000}"/>
    <hyperlink ref="E670" location="A125994682T" display="A125994682T" xr:uid="{00000000-0004-0000-0000-000093020000}"/>
    <hyperlink ref="E671" location="A125992882X" display="A125992882X" xr:uid="{00000000-0004-0000-0000-000094020000}"/>
    <hyperlink ref="E672" location="A125996558V" display="A125996558V" xr:uid="{00000000-0004-0000-0000-000095020000}"/>
    <hyperlink ref="E673" location="A126000158L" display="A126000158L" xr:uid="{00000000-0004-0000-0000-000096020000}"/>
    <hyperlink ref="E674" location="A125998358L" display="A125998358L" xr:uid="{00000000-0004-0000-0000-000097020000}"/>
    <hyperlink ref="E675" location="A125991158T" display="A125991158T" xr:uid="{00000000-0004-0000-0000-000098020000}"/>
    <hyperlink ref="E676" location="A125994758A" display="A125994758A" xr:uid="{00000000-0004-0000-0000-000099020000}"/>
    <hyperlink ref="E677" location="A125992958J" display="A125992958J" xr:uid="{00000000-0004-0000-0000-00009A020000}"/>
    <hyperlink ref="E678" location="A125996562K" display="A125996562K" xr:uid="{00000000-0004-0000-0000-00009B020000}"/>
    <hyperlink ref="E679" location="A126000162C" display="A126000162C" xr:uid="{00000000-0004-0000-0000-00009C020000}"/>
    <hyperlink ref="E680" location="A125998362C" display="A125998362C" xr:uid="{00000000-0004-0000-0000-00009D020000}"/>
    <hyperlink ref="E681" location="A125991162J" display="A125991162J" xr:uid="{00000000-0004-0000-0000-00009E020000}"/>
    <hyperlink ref="E682" location="A125994762T" display="A125994762T" xr:uid="{00000000-0004-0000-0000-00009F020000}"/>
    <hyperlink ref="E683" location="A125992962X" display="A125992962X" xr:uid="{00000000-0004-0000-0000-0000A0020000}"/>
    <hyperlink ref="E684" location="A125996634K" display="A125996634K" xr:uid="{00000000-0004-0000-0000-0000A1020000}"/>
    <hyperlink ref="E685" location="A126000234C" display="A126000234C" xr:uid="{00000000-0004-0000-0000-0000A2020000}"/>
    <hyperlink ref="E686" location="A125998434C" display="A125998434C" xr:uid="{00000000-0004-0000-0000-0000A3020000}"/>
    <hyperlink ref="E687" location="A125991234J" display="A125991234J" xr:uid="{00000000-0004-0000-0000-0000A4020000}"/>
    <hyperlink ref="E688" location="A125994834T" display="A125994834T" xr:uid="{00000000-0004-0000-0000-0000A5020000}"/>
    <hyperlink ref="E689" location="A125993034A" display="A125993034A" xr:uid="{00000000-0004-0000-0000-0000A6020000}"/>
    <hyperlink ref="E690" location="A125996454A" display="A125996454A" xr:uid="{00000000-0004-0000-0000-0000A7020000}"/>
    <hyperlink ref="E691" location="A126000054V" display="A126000054V" xr:uid="{00000000-0004-0000-0000-0000A8020000}"/>
    <hyperlink ref="E692" location="A125998254V" display="A125998254V" xr:uid="{00000000-0004-0000-0000-0000A9020000}"/>
    <hyperlink ref="E693" location="A125991054X" display="A125991054X" xr:uid="{00000000-0004-0000-0000-0000AA020000}"/>
    <hyperlink ref="E694" location="A125994654J" display="A125994654J" xr:uid="{00000000-0004-0000-0000-0000AB020000}"/>
    <hyperlink ref="E695" location="A125992854R" display="A125992854R" xr:uid="{00000000-0004-0000-0000-0000AC020000}"/>
    <hyperlink ref="E696" location="A125996626K" display="A125996626K" xr:uid="{00000000-0004-0000-0000-0000AD020000}"/>
    <hyperlink ref="E697" location="A126000226C" display="A126000226C" xr:uid="{00000000-0004-0000-0000-0000AE020000}"/>
    <hyperlink ref="E698" location="A125998426C" display="A125998426C" xr:uid="{00000000-0004-0000-0000-0000AF020000}"/>
    <hyperlink ref="E699" location="A125991226J" display="A125991226J" xr:uid="{00000000-0004-0000-0000-0000B0020000}"/>
    <hyperlink ref="E700" location="A125994826T" display="A125994826T" xr:uid="{00000000-0004-0000-0000-0000B1020000}"/>
    <hyperlink ref="E701" location="A125993026A" display="A125993026A" xr:uid="{00000000-0004-0000-0000-0000B2020000}"/>
    <hyperlink ref="E702" location="A125996630A" display="A125996630A" xr:uid="{00000000-0004-0000-0000-0000B3020000}"/>
    <hyperlink ref="E703" location="A126000230V" display="A126000230V" xr:uid="{00000000-0004-0000-0000-0000B4020000}"/>
    <hyperlink ref="E704" location="A125998430V" display="A125998430V" xr:uid="{00000000-0004-0000-0000-0000B5020000}"/>
    <hyperlink ref="E705" location="A125991230X" display="A125991230X" xr:uid="{00000000-0004-0000-0000-0000B6020000}"/>
    <hyperlink ref="E706" location="A125994830J" display="A125994830J" xr:uid="{00000000-0004-0000-0000-0000B7020000}"/>
    <hyperlink ref="E707" location="A125993030T" display="A125993030T" xr:uid="{00000000-0004-0000-0000-0000B8020000}"/>
    <hyperlink ref="E708" location="A125996458K" display="A125996458K" xr:uid="{00000000-0004-0000-0000-0000B9020000}"/>
    <hyperlink ref="E709" location="A126000058C" display="A126000058C" xr:uid="{00000000-0004-0000-0000-0000BA020000}"/>
    <hyperlink ref="E710" location="A125998258C" display="A125998258C" xr:uid="{00000000-0004-0000-0000-0000BB020000}"/>
    <hyperlink ref="E711" location="A125991058J" display="A125991058J" xr:uid="{00000000-0004-0000-0000-0000BC020000}"/>
    <hyperlink ref="E712" location="A125994658T" display="A125994658T" xr:uid="{00000000-0004-0000-0000-0000BD020000}"/>
    <hyperlink ref="E713" location="A125992858X" display="A125992858X" xr:uid="{00000000-0004-0000-0000-0000BE020000}"/>
    <hyperlink ref="E714" location="A125996514T" display="A125996514T" xr:uid="{00000000-0004-0000-0000-0000BF020000}"/>
    <hyperlink ref="E715" location="A126000114K" display="A126000114K" xr:uid="{00000000-0004-0000-0000-0000C0020000}"/>
    <hyperlink ref="E716" location="A125998314K" display="A125998314K" xr:uid="{00000000-0004-0000-0000-0000C1020000}"/>
    <hyperlink ref="E717" location="A125991114R" display="A125991114R" xr:uid="{00000000-0004-0000-0000-0000C2020000}"/>
    <hyperlink ref="E718" location="A125994714X" display="A125994714X" xr:uid="{00000000-0004-0000-0000-0000C3020000}"/>
    <hyperlink ref="E719" location="A125992914F" display="A125992914F" xr:uid="{00000000-0004-0000-0000-0000C4020000}"/>
    <hyperlink ref="E720" location="A125996566V" display="A125996566V" xr:uid="{00000000-0004-0000-0000-0000C5020000}"/>
    <hyperlink ref="E721" location="A126000166L" display="A126000166L" xr:uid="{00000000-0004-0000-0000-0000C6020000}"/>
    <hyperlink ref="E722" location="A125998366L" display="A125998366L" xr:uid="{00000000-0004-0000-0000-0000C7020000}"/>
    <hyperlink ref="E723" location="A125991166T" display="A125991166T" xr:uid="{00000000-0004-0000-0000-0000C8020000}"/>
    <hyperlink ref="E724" location="A125994766A" display="A125994766A" xr:uid="{00000000-0004-0000-0000-0000C9020000}"/>
    <hyperlink ref="E725" location="A125992966J" display="A125992966J" xr:uid="{00000000-0004-0000-0000-0000CA020000}"/>
    <hyperlink ref="E726" location="A125996638V" display="A125996638V" xr:uid="{00000000-0004-0000-0000-0000CB020000}"/>
    <hyperlink ref="E727" location="A126000238L" display="A126000238L" xr:uid="{00000000-0004-0000-0000-0000CC020000}"/>
    <hyperlink ref="E728" location="A125998438L" display="A125998438L" xr:uid="{00000000-0004-0000-0000-0000CD020000}"/>
    <hyperlink ref="E729" location="A125991238T" display="A125991238T" xr:uid="{00000000-0004-0000-0000-0000CE020000}"/>
    <hyperlink ref="E730" location="A125994838A" display="A125994838A" xr:uid="{00000000-0004-0000-0000-0000CF020000}"/>
    <hyperlink ref="E731" location="A125993038K" display="A125993038K" xr:uid="{00000000-0004-0000-0000-0000D0020000}"/>
    <hyperlink ref="E732" location="A125996462A" display="A125996462A" xr:uid="{00000000-0004-0000-0000-0000D1020000}"/>
    <hyperlink ref="E733" location="A126000062V" display="A126000062V" xr:uid="{00000000-0004-0000-0000-0000D2020000}"/>
    <hyperlink ref="E734" location="A125998262V" display="A125998262V" xr:uid="{00000000-0004-0000-0000-0000D3020000}"/>
    <hyperlink ref="E735" location="A125996594C" display="A125996594C" xr:uid="{00000000-0004-0000-0000-0000D4020000}"/>
    <hyperlink ref="E736" location="A126000194W" display="A126000194W" xr:uid="{00000000-0004-0000-0000-0000D5020000}"/>
    <hyperlink ref="E737" location="A125998394W" display="A125998394W" xr:uid="{00000000-0004-0000-0000-0000D6020000}"/>
    <hyperlink ref="E738" location="A125991194A" display="A125991194A" xr:uid="{00000000-0004-0000-0000-0000D7020000}"/>
    <hyperlink ref="E739" location="A125994794K" display="A125994794K" xr:uid="{00000000-0004-0000-0000-0000D8020000}"/>
    <hyperlink ref="E740" location="A125992994T" display="A125992994T" xr:uid="{00000000-0004-0000-0000-0000D9020000}"/>
    <hyperlink ref="E741" location="A125996598L" display="A125996598L" xr:uid="{00000000-0004-0000-0000-0000DA020000}"/>
    <hyperlink ref="E742" location="A126000198F" display="A126000198F" xr:uid="{00000000-0004-0000-0000-0000DB020000}"/>
    <hyperlink ref="E743" location="A125998398F" display="A125998398F" xr:uid="{00000000-0004-0000-0000-0000DC020000}"/>
    <hyperlink ref="E744" location="A125991198K" display="A125991198K" xr:uid="{00000000-0004-0000-0000-0000DD020000}"/>
    <hyperlink ref="E745" location="A125994798V" display="A125994798V" xr:uid="{00000000-0004-0000-0000-0000DE020000}"/>
    <hyperlink ref="E746" location="A125992998A" display="A125992998A" xr:uid="{00000000-0004-0000-0000-0000DF020000}"/>
    <hyperlink ref="E747" location="A125996494V" display="A125996494V" xr:uid="{00000000-0004-0000-0000-0000E0020000}"/>
    <hyperlink ref="E748" location="A126000094L" display="A126000094L" xr:uid="{00000000-0004-0000-0000-0000E1020000}"/>
    <hyperlink ref="E749" location="A125998294L" display="A125998294L" xr:uid="{00000000-0004-0000-0000-0000E2020000}"/>
    <hyperlink ref="E750" location="A125991094T" display="A125991094T" xr:uid="{00000000-0004-0000-0000-0000E3020000}"/>
    <hyperlink ref="E751" location="A125994694A" display="A125994694A" xr:uid="{00000000-0004-0000-0000-0000E4020000}"/>
    <hyperlink ref="E752" location="A125992894J" display="A125992894J" xr:uid="{00000000-0004-0000-0000-0000E5020000}"/>
    <hyperlink ref="E753" location="A125996466K" display="A125996466K" xr:uid="{00000000-0004-0000-0000-0000E6020000}"/>
    <hyperlink ref="E754" location="A126000066C" display="A126000066C" xr:uid="{00000000-0004-0000-0000-0000E7020000}"/>
    <hyperlink ref="E755" location="A125998266C" display="A125998266C" xr:uid="{00000000-0004-0000-0000-0000E8020000}"/>
    <hyperlink ref="E756" location="A125991066J" display="A125991066J" xr:uid="{00000000-0004-0000-0000-0000E9020000}"/>
    <hyperlink ref="E757" location="A125994666T" display="A125994666T" xr:uid="{00000000-0004-0000-0000-0000EA020000}"/>
    <hyperlink ref="E758" location="A125992866X" display="A125992866X" xr:uid="{00000000-0004-0000-0000-0000EB020000}"/>
    <hyperlink ref="E759" location="A125991118X" display="A125991118X" xr:uid="{00000000-0004-0000-0000-0000EC020000}"/>
    <hyperlink ref="E760" location="A125994718J" display="A125994718J" xr:uid="{00000000-0004-0000-0000-0000ED020000}"/>
    <hyperlink ref="E761" location="A125992918R" display="A125992918R" xr:uid="{00000000-0004-0000-0000-0000EE020000}"/>
    <hyperlink ref="E762" location="A125996486V" display="A125996486V" xr:uid="{00000000-0004-0000-0000-0000EF020000}"/>
    <hyperlink ref="E763" location="A126000086L" display="A126000086L" xr:uid="{00000000-0004-0000-0000-0000F0020000}"/>
    <hyperlink ref="E764" location="A125998286L" display="A125998286L" xr:uid="{00000000-0004-0000-0000-0000F1020000}"/>
    <hyperlink ref="E765" location="A125991086T" display="A125991086T" xr:uid="{00000000-0004-0000-0000-0000F2020000}"/>
    <hyperlink ref="E766" location="A125994686A" display="A125994686A" xr:uid="{00000000-0004-0000-0000-0000F3020000}"/>
    <hyperlink ref="E767" location="A125992886J" display="A125992886J" xr:uid="{00000000-0004-0000-0000-0000F4020000}"/>
    <hyperlink ref="E768" location="A125996522T" display="A125996522T" xr:uid="{00000000-0004-0000-0000-0000F5020000}"/>
    <hyperlink ref="E769" location="A126000122K" display="A126000122K" xr:uid="{00000000-0004-0000-0000-0000F6020000}"/>
    <hyperlink ref="E770" location="A125998322K" display="A125998322K" xr:uid="{00000000-0004-0000-0000-0000F7020000}"/>
    <hyperlink ref="E771" location="A125991122R" display="A125991122R" xr:uid="{00000000-0004-0000-0000-0000F8020000}"/>
    <hyperlink ref="E772" location="A125994722X" display="A125994722X" xr:uid="{00000000-0004-0000-0000-0000F9020000}"/>
    <hyperlink ref="E773" location="A125992922F" display="A125992922F" xr:uid="{00000000-0004-0000-0000-0000FA020000}"/>
    <hyperlink ref="E774" location="A125996498C" display="A125996498C" xr:uid="{00000000-0004-0000-0000-0000FB020000}"/>
    <hyperlink ref="E775" location="A126000098W" display="A126000098W" xr:uid="{00000000-0004-0000-0000-0000FC020000}"/>
    <hyperlink ref="E776" location="A125998298W" display="A125998298W" xr:uid="{00000000-0004-0000-0000-0000FD020000}"/>
    <hyperlink ref="E777" location="A125991098A" display="A125991098A" xr:uid="{00000000-0004-0000-0000-0000FE020000}"/>
    <hyperlink ref="E778" location="A125994698K" display="A125994698K" xr:uid="{00000000-0004-0000-0000-0000FF020000}"/>
    <hyperlink ref="E779" location="A125992898T" display="A125992898T" xr:uid="{00000000-0004-0000-0000-000000030000}"/>
    <hyperlink ref="E780" location="A125996526A" display="A125996526A" xr:uid="{00000000-0004-0000-0000-000001030000}"/>
    <hyperlink ref="E781" location="A126000126V" display="A126000126V" xr:uid="{00000000-0004-0000-0000-000002030000}"/>
    <hyperlink ref="E782" location="A125998326V" display="A125998326V" xr:uid="{00000000-0004-0000-0000-000003030000}"/>
    <hyperlink ref="E783" location="A125991126X" display="A125991126X" xr:uid="{00000000-0004-0000-0000-000004030000}"/>
    <hyperlink ref="E784" location="A125994726J" display="A125994726J" xr:uid="{00000000-0004-0000-0000-000005030000}"/>
    <hyperlink ref="E785" location="A125992926R" display="A125992926R" xr:uid="{00000000-0004-0000-0000-000006030000}"/>
    <hyperlink ref="E786" location="A125996570K" display="A125996570K" xr:uid="{00000000-0004-0000-0000-000007030000}"/>
    <hyperlink ref="E787" location="A126000170C" display="A126000170C" xr:uid="{00000000-0004-0000-0000-000008030000}"/>
    <hyperlink ref="E788" location="A125998370C" display="A125998370C" xr:uid="{00000000-0004-0000-0000-000009030000}"/>
    <hyperlink ref="E789" location="A125991170J" display="A125991170J" xr:uid="{00000000-0004-0000-0000-00000A030000}"/>
    <hyperlink ref="E790" location="A125994770T" display="A125994770T" xr:uid="{00000000-0004-0000-0000-00000B030000}"/>
    <hyperlink ref="E791" location="A125992970X" display="A125992970X" xr:uid="{00000000-0004-0000-0000-00000C030000}"/>
    <hyperlink ref="E792" location="A125996530T" display="A125996530T" xr:uid="{00000000-0004-0000-0000-00000D030000}"/>
    <hyperlink ref="E793" location="A126000130K" display="A126000130K" xr:uid="{00000000-0004-0000-0000-00000E030000}"/>
    <hyperlink ref="E794" location="A125998330K" display="A125998330K" xr:uid="{00000000-0004-0000-0000-00000F030000}"/>
    <hyperlink ref="E795" location="A125991130R" display="A125991130R" xr:uid="{00000000-0004-0000-0000-000010030000}"/>
    <hyperlink ref="E796" location="A125994730X" display="A125994730X" xr:uid="{00000000-0004-0000-0000-000011030000}"/>
    <hyperlink ref="E797" location="A125992930F" display="A125992930F" xr:uid="{00000000-0004-0000-0000-000012030000}"/>
    <hyperlink ref="E798" location="A125996502J" display="A125996502J" xr:uid="{00000000-0004-0000-0000-000013030000}"/>
    <hyperlink ref="E799" location="A126000102A" display="A126000102A" xr:uid="{00000000-0004-0000-0000-000014030000}"/>
    <hyperlink ref="E800" location="A125998302A" display="A125998302A" xr:uid="{00000000-0004-0000-0000-000015030000}"/>
    <hyperlink ref="E801" location="A125991102F" display="A125991102F" xr:uid="{00000000-0004-0000-0000-000016030000}"/>
    <hyperlink ref="E802" location="A125994702R" display="A125994702R" xr:uid="{00000000-0004-0000-0000-000017030000}"/>
    <hyperlink ref="E803" location="A125992902W" display="A125992902W" xr:uid="{00000000-0004-0000-0000-000018030000}"/>
    <hyperlink ref="E804" location="A125996602T" display="A125996602T" xr:uid="{00000000-0004-0000-0000-000019030000}"/>
    <hyperlink ref="E805" location="A126000202K" display="A126000202K" xr:uid="{00000000-0004-0000-0000-00001A030000}"/>
    <hyperlink ref="E806" location="A125998402K" display="A125998402K" xr:uid="{00000000-0004-0000-0000-00001B030000}"/>
    <hyperlink ref="E807" location="A125991202R" display="A125991202R" xr:uid="{00000000-0004-0000-0000-00001C030000}"/>
    <hyperlink ref="E808" location="A125994802X" display="A125994802X" xr:uid="{00000000-0004-0000-0000-00001D030000}"/>
    <hyperlink ref="E809" location="A125993002J" display="A125993002J" xr:uid="{00000000-0004-0000-0000-00001E030000}"/>
    <hyperlink ref="E810" location="A125996574V" display="A125996574V" xr:uid="{00000000-0004-0000-0000-00001F030000}"/>
    <hyperlink ref="E811" location="A126000174L" display="A126000174L" xr:uid="{00000000-0004-0000-0000-000020030000}"/>
    <hyperlink ref="E812" location="A125998374L" display="A125998374L" xr:uid="{00000000-0004-0000-0000-000021030000}"/>
    <hyperlink ref="E813" location="A125991174T" display="A125991174T" xr:uid="{00000000-0004-0000-0000-000022030000}"/>
    <hyperlink ref="E814" location="A125994774A" display="A125994774A" xr:uid="{00000000-0004-0000-0000-000023030000}"/>
    <hyperlink ref="E815" location="A125992974J" display="A125992974J" xr:uid="{00000000-0004-0000-0000-000024030000}"/>
    <hyperlink ref="E816" location="A125996578C" display="A125996578C" xr:uid="{00000000-0004-0000-0000-000025030000}"/>
    <hyperlink ref="E817" location="A126000178W" display="A126000178W" xr:uid="{00000000-0004-0000-0000-000026030000}"/>
    <hyperlink ref="E818" location="A125998378W" display="A125998378W" xr:uid="{00000000-0004-0000-0000-000027030000}"/>
    <hyperlink ref="E819" location="A125991178A" display="A125991178A" xr:uid="{00000000-0004-0000-0000-000028030000}"/>
    <hyperlink ref="E820" location="A125994778K" display="A125994778K" xr:uid="{00000000-0004-0000-0000-000029030000}"/>
    <hyperlink ref="E821" location="A125992978T" display="A125992978T" xr:uid="{00000000-0004-0000-0000-00002A030000}"/>
    <hyperlink ref="E822" location="A125996642K" display="A125996642K" xr:uid="{00000000-0004-0000-0000-00002B030000}"/>
    <hyperlink ref="E823" location="A126000242C" display="A126000242C" xr:uid="{00000000-0004-0000-0000-00002C030000}"/>
    <hyperlink ref="E824" location="A125998442C" display="A125998442C" xr:uid="{00000000-0004-0000-0000-00002D030000}"/>
    <hyperlink ref="E825" location="A125991242J" display="A125991242J" xr:uid="{00000000-0004-0000-0000-00002E030000}"/>
    <hyperlink ref="E826" location="A125994842T" display="A125994842T" xr:uid="{00000000-0004-0000-0000-00002F030000}"/>
    <hyperlink ref="E827" location="A125993042A" display="A125993042A" xr:uid="{00000000-0004-0000-0000-000030030000}"/>
    <hyperlink ref="E828" location="A125996470A" display="A125996470A" xr:uid="{00000000-0004-0000-0000-000031030000}"/>
    <hyperlink ref="E829" location="A126000070V" display="A126000070V" xr:uid="{00000000-0004-0000-0000-000032030000}"/>
    <hyperlink ref="E830" location="A125998270V" display="A125998270V" xr:uid="{00000000-0004-0000-0000-000033030000}"/>
    <hyperlink ref="E831" location="A125991070X" display="A125991070X" xr:uid="{00000000-0004-0000-0000-000034030000}"/>
    <hyperlink ref="E832" location="A125994670J" display="A125994670J" xr:uid="{00000000-0004-0000-0000-000035030000}"/>
    <hyperlink ref="E833" location="A125992870R" display="A125992870R" xr:uid="{00000000-0004-0000-0000-000036030000}"/>
    <hyperlink ref="E834" location="A125996534A" display="A125996534A" xr:uid="{00000000-0004-0000-0000-000037030000}"/>
    <hyperlink ref="E835" location="A126000134V" display="A126000134V" xr:uid="{00000000-0004-0000-0000-000038030000}"/>
    <hyperlink ref="E836" location="A125998334V" display="A125998334V" xr:uid="{00000000-0004-0000-0000-000039030000}"/>
    <hyperlink ref="E837" location="A125991134X" display="A125991134X" xr:uid="{00000000-0004-0000-0000-00003A030000}"/>
    <hyperlink ref="E838" location="A125994734J" display="A125994734J" xr:uid="{00000000-0004-0000-0000-00003B030000}"/>
    <hyperlink ref="E839" location="A125992934R" display="A125992934R" xr:uid="{00000000-0004-0000-0000-00003C030000}"/>
    <hyperlink ref="E840" location="A125996490K" display="A125996490K" xr:uid="{00000000-0004-0000-0000-00003D030000}"/>
    <hyperlink ref="E841" location="A126000090C" display="A126000090C" xr:uid="{00000000-0004-0000-0000-00003E030000}"/>
    <hyperlink ref="E842" location="A125998290C" display="A125998290C" xr:uid="{00000000-0004-0000-0000-00003F030000}"/>
    <hyperlink ref="E843" location="A125991090J" display="A125991090J" xr:uid="{00000000-0004-0000-0000-000040030000}"/>
    <hyperlink ref="E844" location="A125994690T" display="A125994690T" xr:uid="{00000000-0004-0000-0000-000041030000}"/>
    <hyperlink ref="E845" location="A125992890X" display="A125992890X" xr:uid="{00000000-0004-0000-0000-000042030000}"/>
    <hyperlink ref="E846" location="A125996582V" display="A125996582V" xr:uid="{00000000-0004-0000-0000-000043030000}"/>
    <hyperlink ref="E847" location="A126000182L" display="A126000182L" xr:uid="{00000000-0004-0000-0000-000044030000}"/>
    <hyperlink ref="E848" location="A125998382L" display="A125998382L" xr:uid="{00000000-0004-0000-0000-000045030000}"/>
    <hyperlink ref="E849" location="A125991182T" display="A125991182T" xr:uid="{00000000-0004-0000-0000-000046030000}"/>
    <hyperlink ref="E850" location="A125994782A" display="A125994782A" xr:uid="{00000000-0004-0000-0000-000047030000}"/>
    <hyperlink ref="E851" location="A125992982J" display="A125992982J" xr:uid="{00000000-0004-0000-0000-000048030000}"/>
    <hyperlink ref="E852" location="A125996586C" display="A125996586C" xr:uid="{00000000-0004-0000-0000-000049030000}"/>
    <hyperlink ref="E853" location="A126000186W" display="A126000186W" xr:uid="{00000000-0004-0000-0000-00004A030000}"/>
    <hyperlink ref="E854" location="A125998386W" display="A125998386W" xr:uid="{00000000-0004-0000-0000-00004B030000}"/>
    <hyperlink ref="E855" location="A125991186A" display="A125991186A" xr:uid="{00000000-0004-0000-0000-00004C030000}"/>
    <hyperlink ref="E856" location="A125994786K" display="A125994786K" xr:uid="{00000000-0004-0000-0000-00004D030000}"/>
    <hyperlink ref="E857" location="A125992986T" display="A125992986T" xr:uid="{00000000-0004-0000-0000-00004E030000}"/>
    <hyperlink ref="E858" location="A125996506T" display="A125996506T" xr:uid="{00000000-0004-0000-0000-00004F030000}"/>
    <hyperlink ref="E859" location="A126000106K" display="A126000106K" xr:uid="{00000000-0004-0000-0000-000050030000}"/>
    <hyperlink ref="E860" location="A125998306K" display="A125998306K" xr:uid="{00000000-0004-0000-0000-000051030000}"/>
    <hyperlink ref="E861" location="A125991106R" display="A125991106R" xr:uid="{00000000-0004-0000-0000-000052030000}"/>
    <hyperlink ref="E862" location="A125994706X" display="A125994706X" xr:uid="{00000000-0004-0000-0000-000053030000}"/>
    <hyperlink ref="E863" location="A125992906F" display="A125992906F" xr:uid="{00000000-0004-0000-0000-000054030000}"/>
    <hyperlink ref="E864" location="A125996474K" display="A125996474K" xr:uid="{00000000-0004-0000-0000-000055030000}"/>
    <hyperlink ref="E865" location="A126000074C" display="A126000074C" xr:uid="{00000000-0004-0000-0000-000056030000}"/>
    <hyperlink ref="E866" location="A125998274C" display="A125998274C" xr:uid="{00000000-0004-0000-0000-000057030000}"/>
    <hyperlink ref="E867" location="A125991074J" display="A125991074J" xr:uid="{00000000-0004-0000-0000-000058030000}"/>
    <hyperlink ref="E868" location="A125994674T" display="A125994674T" xr:uid="{00000000-0004-0000-0000-000059030000}"/>
    <hyperlink ref="E869" location="A125992874X" display="A125992874X" xr:uid="{00000000-0004-0000-0000-00005A030000}"/>
    <hyperlink ref="E870" location="A125996646V" display="A125996646V" xr:uid="{00000000-0004-0000-0000-00005B030000}"/>
    <hyperlink ref="E871" location="A126000246L" display="A126000246L" xr:uid="{00000000-0004-0000-0000-00005C030000}"/>
    <hyperlink ref="E872" location="A125998446L" display="A125998446L" xr:uid="{00000000-0004-0000-0000-00005D030000}"/>
    <hyperlink ref="E873" location="A125991246T" display="A125991246T" xr:uid="{00000000-0004-0000-0000-00005E030000}"/>
    <hyperlink ref="E874" location="A125994846A" display="A125994846A" xr:uid="{00000000-0004-0000-0000-00005F030000}"/>
    <hyperlink ref="E875" location="A125993046K" display="A125993046K" xr:uid="{00000000-0004-0000-0000-000060030000}"/>
    <hyperlink ref="E876" location="A125996538K" display="A125996538K" xr:uid="{00000000-0004-0000-0000-000061030000}"/>
    <hyperlink ref="E877" location="A126000138C" display="A126000138C" xr:uid="{00000000-0004-0000-0000-000062030000}"/>
    <hyperlink ref="E878" location="A125998338C" display="A125998338C" xr:uid="{00000000-0004-0000-0000-000063030000}"/>
    <hyperlink ref="E879" location="A125991138J" display="A125991138J" xr:uid="{00000000-0004-0000-0000-000064030000}"/>
    <hyperlink ref="E880" location="A125994738T" display="A125994738T" xr:uid="{00000000-0004-0000-0000-000065030000}"/>
    <hyperlink ref="E881" location="A125992938X" display="A125992938X" xr:uid="{00000000-0004-0000-0000-000066030000}"/>
    <hyperlink ref="E882" location="A125996606A" display="A125996606A" xr:uid="{00000000-0004-0000-0000-000067030000}"/>
    <hyperlink ref="E883" location="A126000206V" display="A126000206V" xr:uid="{00000000-0004-0000-0000-000068030000}"/>
    <hyperlink ref="E884" location="A125998406V" display="A125998406V" xr:uid="{00000000-0004-0000-0000-000069030000}"/>
    <hyperlink ref="E885" location="A125991206X" display="A125991206X" xr:uid="{00000000-0004-0000-0000-00006A030000}"/>
    <hyperlink ref="E886" location="A125994806J" display="A125994806J" xr:uid="{00000000-0004-0000-0000-00006B030000}"/>
    <hyperlink ref="E887" location="A125993006T" display="A125993006T" xr:uid="{00000000-0004-0000-0000-00006C030000}"/>
    <hyperlink ref="E888" location="A125996650K" display="A125996650K" xr:uid="{00000000-0004-0000-0000-00006D030000}"/>
    <hyperlink ref="E889" location="A126000250C" display="A126000250C" xr:uid="{00000000-0004-0000-0000-00006E030000}"/>
    <hyperlink ref="E890" location="A125998450C" display="A125998450C" xr:uid="{00000000-0004-0000-0000-00006F030000}"/>
    <hyperlink ref="E891" location="A125991250J" display="A125991250J" xr:uid="{00000000-0004-0000-0000-000070030000}"/>
    <hyperlink ref="E892" location="A125994850T" display="A125994850T" xr:uid="{00000000-0004-0000-0000-000071030000}"/>
    <hyperlink ref="E893" location="A125993050A" display="A125993050A" xr:uid="{00000000-0004-0000-0000-000072030000}"/>
    <hyperlink ref="E894" location="A125997478L" display="A125997478L" xr:uid="{00000000-0004-0000-0000-000073030000}"/>
    <hyperlink ref="E895" location="A126001078F" display="A126001078F" xr:uid="{00000000-0004-0000-0000-000074030000}"/>
    <hyperlink ref="E896" location="A125999278F" display="A125999278F" xr:uid="{00000000-0004-0000-0000-000075030000}"/>
    <hyperlink ref="E897" location="A125992078K" display="A125992078K" xr:uid="{00000000-0004-0000-0000-000076030000}"/>
    <hyperlink ref="E898" location="A125995678V" display="A125995678V" xr:uid="{00000000-0004-0000-0000-000077030000}"/>
    <hyperlink ref="E899" location="A125993878A" display="A125993878A" xr:uid="{00000000-0004-0000-0000-000078030000}"/>
    <hyperlink ref="E900" location="A125997610K" display="A125997610K" xr:uid="{00000000-0004-0000-0000-000079030000}"/>
    <hyperlink ref="E901" location="A126001210C" display="A126001210C" xr:uid="{00000000-0004-0000-0000-00007A030000}"/>
    <hyperlink ref="E902" location="A125999410C" display="A125999410C" xr:uid="{00000000-0004-0000-0000-00007B030000}"/>
    <hyperlink ref="E903" location="A125992210J" display="A125992210J" xr:uid="{00000000-0004-0000-0000-00007C030000}"/>
    <hyperlink ref="E904" location="A125995810T" display="A125995810T" xr:uid="{00000000-0004-0000-0000-00007D030000}"/>
    <hyperlink ref="E905" location="A125994010A" display="A125994010A" xr:uid="{00000000-0004-0000-0000-00007E030000}"/>
    <hyperlink ref="E906" location="A125997542V" display="A125997542V" xr:uid="{00000000-0004-0000-0000-00007F030000}"/>
    <hyperlink ref="E907" location="A126001142L" display="A126001142L" xr:uid="{00000000-0004-0000-0000-000080030000}"/>
    <hyperlink ref="E908" location="A125999342L" display="A125999342L" xr:uid="{00000000-0004-0000-0000-000081030000}"/>
    <hyperlink ref="E909" location="A125992142T" display="A125992142T" xr:uid="{00000000-0004-0000-0000-000082030000}"/>
    <hyperlink ref="E910" location="A125995742A" display="A125995742A" xr:uid="{00000000-0004-0000-0000-000083030000}"/>
    <hyperlink ref="E911" location="A125993942J" display="A125993942J" xr:uid="{00000000-0004-0000-0000-000084030000}"/>
    <hyperlink ref="E912" location="A125997614V" display="A125997614V" xr:uid="{00000000-0004-0000-0000-000085030000}"/>
    <hyperlink ref="E913" location="A126001214L" display="A126001214L" xr:uid="{00000000-0004-0000-0000-000086030000}"/>
    <hyperlink ref="E914" location="A125999414L" display="A125999414L" xr:uid="{00000000-0004-0000-0000-000087030000}"/>
    <hyperlink ref="E915" location="A125992214T" display="A125992214T" xr:uid="{00000000-0004-0000-0000-000088030000}"/>
    <hyperlink ref="E916" location="A125995814A" display="A125995814A" xr:uid="{00000000-0004-0000-0000-000089030000}"/>
    <hyperlink ref="E917" location="A125994014K" display="A125994014K" xr:uid="{00000000-0004-0000-0000-00008A030000}"/>
    <hyperlink ref="E918" location="A125997618C" display="A125997618C" xr:uid="{00000000-0004-0000-0000-00008B030000}"/>
    <hyperlink ref="E919" location="A126001218W" display="A126001218W" xr:uid="{00000000-0004-0000-0000-00008C030000}"/>
    <hyperlink ref="E920" location="A125999418W" display="A125999418W" xr:uid="{00000000-0004-0000-0000-00008D030000}"/>
    <hyperlink ref="E921" location="A125992218A" display="A125992218A" xr:uid="{00000000-0004-0000-0000-00008E030000}"/>
    <hyperlink ref="E922" location="A125995818K" display="A125995818K" xr:uid="{00000000-0004-0000-0000-00008F030000}"/>
    <hyperlink ref="E923" location="A125994018V" display="A125994018V" xr:uid="{00000000-0004-0000-0000-000090030000}"/>
    <hyperlink ref="E924" location="A125997546C" display="A125997546C" xr:uid="{00000000-0004-0000-0000-000091030000}"/>
    <hyperlink ref="E925" location="A126001146W" display="A126001146W" xr:uid="{00000000-0004-0000-0000-000092030000}"/>
    <hyperlink ref="E926" location="A125999346W" display="A125999346W" xr:uid="{00000000-0004-0000-0000-000093030000}"/>
    <hyperlink ref="E927" location="A125992146A" display="A125992146A" xr:uid="{00000000-0004-0000-0000-000094030000}"/>
    <hyperlink ref="E928" location="A125995746K" display="A125995746K" xr:uid="{00000000-0004-0000-0000-000095030000}"/>
    <hyperlink ref="E929" location="A125993946T" display="A125993946T" xr:uid="{00000000-0004-0000-0000-000096030000}"/>
    <hyperlink ref="E930" location="A125997550V" display="A125997550V" xr:uid="{00000000-0004-0000-0000-000097030000}"/>
    <hyperlink ref="E931" location="A126001150L" display="A126001150L" xr:uid="{00000000-0004-0000-0000-000098030000}"/>
    <hyperlink ref="E932" location="A125999350L" display="A125999350L" xr:uid="{00000000-0004-0000-0000-000099030000}"/>
    <hyperlink ref="E933" location="A125992150T" display="A125992150T" xr:uid="{00000000-0004-0000-0000-00009A030000}"/>
    <hyperlink ref="E934" location="A125995750A" display="A125995750A" xr:uid="{00000000-0004-0000-0000-00009B030000}"/>
    <hyperlink ref="E935" location="A125993950J" display="A125993950J" xr:uid="{00000000-0004-0000-0000-00009C030000}"/>
    <hyperlink ref="E936" location="A125997590L" display="A125997590L" xr:uid="{00000000-0004-0000-0000-00009D030000}"/>
    <hyperlink ref="E937" location="A126001190F" display="A126001190F" xr:uid="{00000000-0004-0000-0000-00009E030000}"/>
    <hyperlink ref="E938" location="A125999390F" display="A125999390F" xr:uid="{00000000-0004-0000-0000-00009F030000}"/>
    <hyperlink ref="E939" location="A125992190K" display="A125992190K" xr:uid="{00000000-0004-0000-0000-0000A0030000}"/>
    <hyperlink ref="E940" location="A125995790V" display="A125995790V" xr:uid="{00000000-0004-0000-0000-0000A1030000}"/>
    <hyperlink ref="E941" location="A125993990A" display="A125993990A" xr:uid="{00000000-0004-0000-0000-0000A2030000}"/>
    <hyperlink ref="E942" location="A125997510A" display="A125997510A" xr:uid="{00000000-0004-0000-0000-0000A3030000}"/>
    <hyperlink ref="E943" location="A126001110V" display="A126001110V" xr:uid="{00000000-0004-0000-0000-0000A4030000}"/>
    <hyperlink ref="E944" location="A125999310V" display="A125999310V" xr:uid="{00000000-0004-0000-0000-0000A5030000}"/>
    <hyperlink ref="E945" location="A125992110X" display="A125992110X" xr:uid="{00000000-0004-0000-0000-0000A6030000}"/>
    <hyperlink ref="E946" location="A125995710J" display="A125995710J" xr:uid="{00000000-0004-0000-0000-0000A7030000}"/>
    <hyperlink ref="E947" location="A125993910R" display="A125993910R" xr:uid="{00000000-0004-0000-0000-0000A8030000}"/>
    <hyperlink ref="E948" location="A125997622V" display="A125997622V" xr:uid="{00000000-0004-0000-0000-0000A9030000}"/>
    <hyperlink ref="E949" location="A126001222L" display="A126001222L" xr:uid="{00000000-0004-0000-0000-0000AA030000}"/>
    <hyperlink ref="E950" location="A125999422L" display="A125999422L" xr:uid="{00000000-0004-0000-0000-0000AB030000}"/>
    <hyperlink ref="E951" location="A125992222T" display="A125992222T" xr:uid="{00000000-0004-0000-0000-0000AC030000}"/>
    <hyperlink ref="E952" location="A125995822A" display="A125995822A" xr:uid="{00000000-0004-0000-0000-0000AD030000}"/>
    <hyperlink ref="E953" location="A125994022K" display="A125994022K" xr:uid="{00000000-0004-0000-0000-0000AE030000}"/>
    <hyperlink ref="E954" location="A125997554C" display="A125997554C" xr:uid="{00000000-0004-0000-0000-0000AF030000}"/>
    <hyperlink ref="E955" location="A126001154W" display="A126001154W" xr:uid="{00000000-0004-0000-0000-0000B0030000}"/>
    <hyperlink ref="E956" location="A125999354W" display="A125999354W" xr:uid="{00000000-0004-0000-0000-0000B1030000}"/>
    <hyperlink ref="E957" location="A125992154A" display="A125992154A" xr:uid="{00000000-0004-0000-0000-0000B2030000}"/>
    <hyperlink ref="E958" location="A125995754K" display="A125995754K" xr:uid="{00000000-0004-0000-0000-0000B3030000}"/>
    <hyperlink ref="E959" location="A125993954T" display="A125993954T" xr:uid="{00000000-0004-0000-0000-0000B4030000}"/>
    <hyperlink ref="E960" location="A125997482C" display="A125997482C" xr:uid="{00000000-0004-0000-0000-0000B5030000}"/>
    <hyperlink ref="E961" location="A126001082W" display="A126001082W" xr:uid="{00000000-0004-0000-0000-0000B6030000}"/>
    <hyperlink ref="E962" location="A125999282W" display="A125999282W" xr:uid="{00000000-0004-0000-0000-0000B7030000}"/>
    <hyperlink ref="E963" location="A125992082A" display="A125992082A" xr:uid="{00000000-0004-0000-0000-0000B8030000}"/>
    <hyperlink ref="E964" location="A125995682K" display="A125995682K" xr:uid="{00000000-0004-0000-0000-0000B9030000}"/>
    <hyperlink ref="E965" location="A125993882T" display="A125993882T" xr:uid="{00000000-0004-0000-0000-0000BA030000}"/>
    <hyperlink ref="E966" location="A125997558L" display="A125997558L" xr:uid="{00000000-0004-0000-0000-0000BB030000}"/>
    <hyperlink ref="E967" location="A126001158F" display="A126001158F" xr:uid="{00000000-0004-0000-0000-0000BC030000}"/>
    <hyperlink ref="E968" location="A125999358F" display="A125999358F" xr:uid="{00000000-0004-0000-0000-0000BD030000}"/>
    <hyperlink ref="E969" location="A125992158K" display="A125992158K" xr:uid="{00000000-0004-0000-0000-0000BE030000}"/>
    <hyperlink ref="E970" location="A125995758V" display="A125995758V" xr:uid="{00000000-0004-0000-0000-0000BF030000}"/>
    <hyperlink ref="E971" location="A125993958A" display="A125993958A" xr:uid="{00000000-0004-0000-0000-0000C0030000}"/>
    <hyperlink ref="E972" location="A125997562C" display="A125997562C" xr:uid="{00000000-0004-0000-0000-0000C1030000}"/>
    <hyperlink ref="E973" location="A126001162W" display="A126001162W" xr:uid="{00000000-0004-0000-0000-0000C2030000}"/>
    <hyperlink ref="E974" location="A125999362W" display="A125999362W" xr:uid="{00000000-0004-0000-0000-0000C3030000}"/>
    <hyperlink ref="E975" location="A125992162A" display="A125992162A" xr:uid="{00000000-0004-0000-0000-0000C4030000}"/>
    <hyperlink ref="E976" location="A125995762K" display="A125995762K" xr:uid="{00000000-0004-0000-0000-0000C5030000}"/>
    <hyperlink ref="E977" location="A125993962T" display="A125993962T" xr:uid="{00000000-0004-0000-0000-0000C6030000}"/>
    <hyperlink ref="E978" location="A125997634C" display="A125997634C" xr:uid="{00000000-0004-0000-0000-0000C7030000}"/>
    <hyperlink ref="E979" location="A126001234W" display="A126001234W" xr:uid="{00000000-0004-0000-0000-0000C8030000}"/>
    <hyperlink ref="E980" location="A125999434W" display="A125999434W" xr:uid="{00000000-0004-0000-0000-0000C9030000}"/>
    <hyperlink ref="E981" location="A125992234A" display="A125992234A" xr:uid="{00000000-0004-0000-0000-0000CA030000}"/>
    <hyperlink ref="E982" location="A125995834K" display="A125995834K" xr:uid="{00000000-0004-0000-0000-0000CB030000}"/>
    <hyperlink ref="E983" location="A125994034V" display="A125994034V" xr:uid="{00000000-0004-0000-0000-0000CC030000}"/>
    <hyperlink ref="E984" location="A125997454V" display="A125997454V" xr:uid="{00000000-0004-0000-0000-0000CD030000}"/>
    <hyperlink ref="E985" location="A126001054L" display="A126001054L" xr:uid="{00000000-0004-0000-0000-0000CE030000}"/>
    <hyperlink ref="E986" location="A125999254L" display="A125999254L" xr:uid="{00000000-0004-0000-0000-0000CF030000}"/>
    <hyperlink ref="E987" location="A125992054T" display="A125992054T" xr:uid="{00000000-0004-0000-0000-0000D0030000}"/>
    <hyperlink ref="E988" location="A125995654A" display="A125995654A" xr:uid="{00000000-0004-0000-0000-0000D1030000}"/>
    <hyperlink ref="E989" location="A125993854J" display="A125993854J" xr:uid="{00000000-0004-0000-0000-0000D2030000}"/>
    <hyperlink ref="E990" location="A125997626C" display="A125997626C" xr:uid="{00000000-0004-0000-0000-0000D3030000}"/>
    <hyperlink ref="E991" location="A126001226W" display="A126001226W" xr:uid="{00000000-0004-0000-0000-0000D4030000}"/>
    <hyperlink ref="E992" location="A125999426W" display="A125999426W" xr:uid="{00000000-0004-0000-0000-0000D5030000}"/>
    <hyperlink ref="E993" location="A125992226A" display="A125992226A" xr:uid="{00000000-0004-0000-0000-0000D6030000}"/>
    <hyperlink ref="E994" location="A125995826K" display="A125995826K" xr:uid="{00000000-0004-0000-0000-0000D7030000}"/>
    <hyperlink ref="E995" location="A125994026V" display="A125994026V" xr:uid="{00000000-0004-0000-0000-0000D8030000}"/>
    <hyperlink ref="E996" location="A125997630V" display="A125997630V" xr:uid="{00000000-0004-0000-0000-0000D9030000}"/>
    <hyperlink ref="E997" location="A126001230L" display="A126001230L" xr:uid="{00000000-0004-0000-0000-0000DA030000}"/>
    <hyperlink ref="E998" location="A125999430L" display="A125999430L" xr:uid="{00000000-0004-0000-0000-0000DB030000}"/>
    <hyperlink ref="E999" location="A125992230T" display="A125992230T" xr:uid="{00000000-0004-0000-0000-0000DC030000}"/>
    <hyperlink ref="E1000" location="A125995830A" display="A125995830A" xr:uid="{00000000-0004-0000-0000-0000DD030000}"/>
    <hyperlink ref="E1001" location="A125994030K" display="A125994030K" xr:uid="{00000000-0004-0000-0000-0000DE030000}"/>
    <hyperlink ref="E1002" location="A125997458C" display="A125997458C" xr:uid="{00000000-0004-0000-0000-0000DF030000}"/>
    <hyperlink ref="E1003" location="A126001058W" display="A126001058W" xr:uid="{00000000-0004-0000-0000-0000E0030000}"/>
    <hyperlink ref="E1004" location="A125999258W" display="A125999258W" xr:uid="{00000000-0004-0000-0000-0000E1030000}"/>
    <hyperlink ref="E1005" location="A125992058A" display="A125992058A" xr:uid="{00000000-0004-0000-0000-0000E2030000}"/>
    <hyperlink ref="E1006" location="A125995658K" display="A125995658K" xr:uid="{00000000-0004-0000-0000-0000E3030000}"/>
    <hyperlink ref="E1007" location="A125993858T" display="A125993858T" xr:uid="{00000000-0004-0000-0000-0000E4030000}"/>
    <hyperlink ref="E1008" location="A125997514K" display="A125997514K" xr:uid="{00000000-0004-0000-0000-0000E5030000}"/>
    <hyperlink ref="E1009" location="A126001114C" display="A126001114C" xr:uid="{00000000-0004-0000-0000-0000E6030000}"/>
    <hyperlink ref="E1010" location="A125999314C" display="A125999314C" xr:uid="{00000000-0004-0000-0000-0000E7030000}"/>
    <hyperlink ref="E1011" location="A125992114J" display="A125992114J" xr:uid="{00000000-0004-0000-0000-0000E8030000}"/>
    <hyperlink ref="E1012" location="A125995714T" display="A125995714T" xr:uid="{00000000-0004-0000-0000-0000E9030000}"/>
    <hyperlink ref="E1013" location="A125993914X" display="A125993914X" xr:uid="{00000000-0004-0000-0000-0000EA030000}"/>
    <hyperlink ref="E1014" location="A125997566L" display="A125997566L" xr:uid="{00000000-0004-0000-0000-0000EB030000}"/>
    <hyperlink ref="E1015" location="A126001166F" display="A126001166F" xr:uid="{00000000-0004-0000-0000-0000EC030000}"/>
    <hyperlink ref="E1016" location="A125999366F" display="A125999366F" xr:uid="{00000000-0004-0000-0000-0000ED030000}"/>
    <hyperlink ref="E1017" location="A125992166K" display="A125992166K" xr:uid="{00000000-0004-0000-0000-0000EE030000}"/>
    <hyperlink ref="E1018" location="A125995766V" display="A125995766V" xr:uid="{00000000-0004-0000-0000-0000EF030000}"/>
    <hyperlink ref="E1019" location="A125993966A" display="A125993966A" xr:uid="{00000000-0004-0000-0000-0000F0030000}"/>
    <hyperlink ref="E1020" location="A125997638L" display="A125997638L" xr:uid="{00000000-0004-0000-0000-0000F1030000}"/>
    <hyperlink ref="E1021" location="A126001238F" display="A126001238F" xr:uid="{00000000-0004-0000-0000-0000F2030000}"/>
    <hyperlink ref="E1022" location="A125999438F" display="A125999438F" xr:uid="{00000000-0004-0000-0000-0000F3030000}"/>
    <hyperlink ref="E1023" location="A125992238K" display="A125992238K" xr:uid="{00000000-0004-0000-0000-0000F4030000}"/>
    <hyperlink ref="E1024" location="A125995838V" display="A125995838V" xr:uid="{00000000-0004-0000-0000-0000F5030000}"/>
    <hyperlink ref="E1025" location="A125994038C" display="A125994038C" xr:uid="{00000000-0004-0000-0000-0000F6030000}"/>
    <hyperlink ref="E1026" location="A125997462V" display="A125997462V" xr:uid="{00000000-0004-0000-0000-0000F7030000}"/>
    <hyperlink ref="E1027" location="A126001062L" display="A126001062L" xr:uid="{00000000-0004-0000-0000-0000F8030000}"/>
    <hyperlink ref="E1028" location="A125999262L" display="A125999262L" xr:uid="{00000000-0004-0000-0000-0000F9030000}"/>
    <hyperlink ref="E1029" location="A125997594W" display="A125997594W" xr:uid="{00000000-0004-0000-0000-0000FA030000}"/>
    <hyperlink ref="E1030" location="A126001194R" display="A126001194R" xr:uid="{00000000-0004-0000-0000-0000FB030000}"/>
    <hyperlink ref="E1031" location="A125999394R" display="A125999394R" xr:uid="{00000000-0004-0000-0000-0000FC030000}"/>
    <hyperlink ref="E1032" location="A125992194V" display="A125992194V" xr:uid="{00000000-0004-0000-0000-0000FD030000}"/>
    <hyperlink ref="E1033" location="A125995794C" display="A125995794C" xr:uid="{00000000-0004-0000-0000-0000FE030000}"/>
    <hyperlink ref="E1034" location="A125993994K" display="A125993994K" xr:uid="{00000000-0004-0000-0000-0000FF030000}"/>
    <hyperlink ref="E1035" location="A125997598F" display="A125997598F" xr:uid="{00000000-0004-0000-0000-000000040000}"/>
    <hyperlink ref="E1036" location="A126001198X" display="A126001198X" xr:uid="{00000000-0004-0000-0000-000001040000}"/>
    <hyperlink ref="E1037" location="A125999398X" display="A125999398X" xr:uid="{00000000-0004-0000-0000-000002040000}"/>
    <hyperlink ref="E1038" location="A125992198C" display="A125992198C" xr:uid="{00000000-0004-0000-0000-000003040000}"/>
    <hyperlink ref="E1039" location="A125995798L" display="A125995798L" xr:uid="{00000000-0004-0000-0000-000004040000}"/>
    <hyperlink ref="E1040" location="A125993998V" display="A125993998V" xr:uid="{00000000-0004-0000-0000-000005040000}"/>
    <hyperlink ref="E1041" location="A125997494L" display="A125997494L" xr:uid="{00000000-0004-0000-0000-000006040000}"/>
    <hyperlink ref="E1042" location="A126001094F" display="A126001094F" xr:uid="{00000000-0004-0000-0000-000007040000}"/>
    <hyperlink ref="E1043" location="A125999294F" display="A125999294F" xr:uid="{00000000-0004-0000-0000-000008040000}"/>
    <hyperlink ref="E1044" location="A125992094K" display="A125992094K" xr:uid="{00000000-0004-0000-0000-000009040000}"/>
    <hyperlink ref="E1045" location="A125995694V" display="A125995694V" xr:uid="{00000000-0004-0000-0000-00000A040000}"/>
    <hyperlink ref="E1046" location="A125993894A" display="A125993894A" xr:uid="{00000000-0004-0000-0000-00000B040000}"/>
    <hyperlink ref="E1047" location="A125997466C" display="A125997466C" xr:uid="{00000000-0004-0000-0000-00000C040000}"/>
    <hyperlink ref="E1048" location="A126001066W" display="A126001066W" xr:uid="{00000000-0004-0000-0000-00000D040000}"/>
    <hyperlink ref="E1049" location="A125999266W" display="A125999266W" xr:uid="{00000000-0004-0000-0000-00000E040000}"/>
    <hyperlink ref="E1050" location="A125992066A" display="A125992066A" xr:uid="{00000000-0004-0000-0000-00000F040000}"/>
    <hyperlink ref="E1051" location="A125995666K" display="A125995666K" xr:uid="{00000000-0004-0000-0000-000010040000}"/>
    <hyperlink ref="E1052" location="A125993866T" display="A125993866T" xr:uid="{00000000-0004-0000-0000-000011040000}"/>
    <hyperlink ref="E1053" location="A125992118T" display="A125992118T" xr:uid="{00000000-0004-0000-0000-000012040000}"/>
    <hyperlink ref="E1054" location="A125995718A" display="A125995718A" xr:uid="{00000000-0004-0000-0000-000013040000}"/>
    <hyperlink ref="E1055" location="A125993918J" display="A125993918J" xr:uid="{00000000-0004-0000-0000-000014040000}"/>
    <hyperlink ref="E1056" location="A125997486L" display="A125997486L" xr:uid="{00000000-0004-0000-0000-000015040000}"/>
    <hyperlink ref="E1057" location="A126001086F" display="A126001086F" xr:uid="{00000000-0004-0000-0000-000016040000}"/>
    <hyperlink ref="E1058" location="A125999286F" display="A125999286F" xr:uid="{00000000-0004-0000-0000-000017040000}"/>
    <hyperlink ref="E1059" location="A125992086K" display="A125992086K" xr:uid="{00000000-0004-0000-0000-000018040000}"/>
    <hyperlink ref="E1060" location="A125995686V" display="A125995686V" xr:uid="{00000000-0004-0000-0000-000019040000}"/>
    <hyperlink ref="E1061" location="A125993886A" display="A125993886A" xr:uid="{00000000-0004-0000-0000-00001A040000}"/>
    <hyperlink ref="E1062" location="A125997522K" display="A125997522K" xr:uid="{00000000-0004-0000-0000-00001B040000}"/>
    <hyperlink ref="E1063" location="A126001122C" display="A126001122C" xr:uid="{00000000-0004-0000-0000-00001C040000}"/>
    <hyperlink ref="E1064" location="A125999322C" display="A125999322C" xr:uid="{00000000-0004-0000-0000-00001D040000}"/>
    <hyperlink ref="E1065" location="A125992122J" display="A125992122J" xr:uid="{00000000-0004-0000-0000-00001E040000}"/>
    <hyperlink ref="E1066" location="A125995722T" display="A125995722T" xr:uid="{00000000-0004-0000-0000-00001F040000}"/>
    <hyperlink ref="E1067" location="A125993922X" display="A125993922X" xr:uid="{00000000-0004-0000-0000-000020040000}"/>
    <hyperlink ref="E1068" location="A125997498W" display="A125997498W" xr:uid="{00000000-0004-0000-0000-000021040000}"/>
    <hyperlink ref="E1069" location="A126001098R" display="A126001098R" xr:uid="{00000000-0004-0000-0000-000022040000}"/>
    <hyperlink ref="E1070" location="A125999298R" display="A125999298R" xr:uid="{00000000-0004-0000-0000-000023040000}"/>
    <hyperlink ref="E1071" location="A125992098V" display="A125992098V" xr:uid="{00000000-0004-0000-0000-000024040000}"/>
    <hyperlink ref="E1072" location="A125995698C" display="A125995698C" xr:uid="{00000000-0004-0000-0000-000025040000}"/>
    <hyperlink ref="E1073" location="A125993898K" display="A125993898K" xr:uid="{00000000-0004-0000-0000-000026040000}"/>
    <hyperlink ref="E1074" location="A125997526V" display="A125997526V" xr:uid="{00000000-0004-0000-0000-000027040000}"/>
    <hyperlink ref="E1075" location="A126001126L" display="A126001126L" xr:uid="{00000000-0004-0000-0000-000028040000}"/>
    <hyperlink ref="E1076" location="A125999326L" display="A125999326L" xr:uid="{00000000-0004-0000-0000-000029040000}"/>
    <hyperlink ref="E1077" location="A125992126T" display="A125992126T" xr:uid="{00000000-0004-0000-0000-00002A040000}"/>
    <hyperlink ref="E1078" location="A125995726A" display="A125995726A" xr:uid="{00000000-0004-0000-0000-00002B040000}"/>
    <hyperlink ref="E1079" location="A125993926J" display="A125993926J" xr:uid="{00000000-0004-0000-0000-00002C040000}"/>
    <hyperlink ref="E1080" location="A125997570C" display="A125997570C" xr:uid="{00000000-0004-0000-0000-00002D040000}"/>
    <hyperlink ref="E1081" location="A126001170W" display="A126001170W" xr:uid="{00000000-0004-0000-0000-00002E040000}"/>
    <hyperlink ref="E1082" location="A125999370W" display="A125999370W" xr:uid="{00000000-0004-0000-0000-00002F040000}"/>
    <hyperlink ref="E1083" location="A125992170A" display="A125992170A" xr:uid="{00000000-0004-0000-0000-000030040000}"/>
    <hyperlink ref="E1084" location="A125995770K" display="A125995770K" xr:uid="{00000000-0004-0000-0000-000031040000}"/>
    <hyperlink ref="E1085" location="A125993970T" display="A125993970T" xr:uid="{00000000-0004-0000-0000-000032040000}"/>
    <hyperlink ref="E1086" location="A125997530K" display="A125997530K" xr:uid="{00000000-0004-0000-0000-000033040000}"/>
    <hyperlink ref="E1087" location="A126001130C" display="A126001130C" xr:uid="{00000000-0004-0000-0000-000034040000}"/>
    <hyperlink ref="E1088" location="A125999330C" display="A125999330C" xr:uid="{00000000-0004-0000-0000-000035040000}"/>
    <hyperlink ref="E1089" location="A125992130J" display="A125992130J" xr:uid="{00000000-0004-0000-0000-000036040000}"/>
    <hyperlink ref="E1090" location="A125995730T" display="A125995730T" xr:uid="{00000000-0004-0000-0000-000037040000}"/>
    <hyperlink ref="E1091" location="A125993930X" display="A125993930X" xr:uid="{00000000-0004-0000-0000-000038040000}"/>
    <hyperlink ref="E1092" location="A125997502A" display="A125997502A" xr:uid="{00000000-0004-0000-0000-000039040000}"/>
    <hyperlink ref="E1093" location="A126001102V" display="A126001102V" xr:uid="{00000000-0004-0000-0000-00003A040000}"/>
    <hyperlink ref="E1094" location="A125999302V" display="A125999302V" xr:uid="{00000000-0004-0000-0000-00003B040000}"/>
    <hyperlink ref="E1095" location="A125992102X" display="A125992102X" xr:uid="{00000000-0004-0000-0000-00003C040000}"/>
    <hyperlink ref="E1096" location="A125995702J" display="A125995702J" xr:uid="{00000000-0004-0000-0000-00003D040000}"/>
    <hyperlink ref="E1097" location="A125993902R" display="A125993902R" xr:uid="{00000000-0004-0000-0000-00003E040000}"/>
    <hyperlink ref="E1098" location="A125997602K" display="A125997602K" xr:uid="{00000000-0004-0000-0000-00003F040000}"/>
    <hyperlink ref="E1099" location="A126001202C" display="A126001202C" xr:uid="{00000000-0004-0000-0000-000040040000}"/>
    <hyperlink ref="E1100" location="A125999402C" display="A125999402C" xr:uid="{00000000-0004-0000-0000-000041040000}"/>
    <hyperlink ref="E1101" location="A125992202J" display="A125992202J" xr:uid="{00000000-0004-0000-0000-000042040000}"/>
    <hyperlink ref="E1102" location="A125995802T" display="A125995802T" xr:uid="{00000000-0004-0000-0000-000043040000}"/>
    <hyperlink ref="E1103" location="A125994002A" display="A125994002A" xr:uid="{00000000-0004-0000-0000-000044040000}"/>
    <hyperlink ref="E1104" location="A125997574L" display="A125997574L" xr:uid="{00000000-0004-0000-0000-000045040000}"/>
    <hyperlink ref="E1105" location="A126001174F" display="A126001174F" xr:uid="{00000000-0004-0000-0000-000046040000}"/>
    <hyperlink ref="E1106" location="A125999374F" display="A125999374F" xr:uid="{00000000-0004-0000-0000-000047040000}"/>
    <hyperlink ref="E1107" location="A125992174K" display="A125992174K" xr:uid="{00000000-0004-0000-0000-000048040000}"/>
    <hyperlink ref="E1108" location="A125995774V" display="A125995774V" xr:uid="{00000000-0004-0000-0000-000049040000}"/>
    <hyperlink ref="E1109" location="A125993974A" display="A125993974A" xr:uid="{00000000-0004-0000-0000-00004A040000}"/>
    <hyperlink ref="E1110" location="A125997578W" display="A125997578W" xr:uid="{00000000-0004-0000-0000-00004B040000}"/>
    <hyperlink ref="E1111" location="A126001178R" display="A126001178R" xr:uid="{00000000-0004-0000-0000-00004C040000}"/>
    <hyperlink ref="E1112" location="A125999378R" display="A125999378R" xr:uid="{00000000-0004-0000-0000-00004D040000}"/>
    <hyperlink ref="E1113" location="A125992178V" display="A125992178V" xr:uid="{00000000-0004-0000-0000-00004E040000}"/>
    <hyperlink ref="E1114" location="A125995778C" display="A125995778C" xr:uid="{00000000-0004-0000-0000-00004F040000}"/>
    <hyperlink ref="E1115" location="A125993978K" display="A125993978K" xr:uid="{00000000-0004-0000-0000-000050040000}"/>
    <hyperlink ref="E1116" location="A125997642C" display="A125997642C" xr:uid="{00000000-0004-0000-0000-000051040000}"/>
    <hyperlink ref="E1117" location="A126001242W" display="A126001242W" xr:uid="{00000000-0004-0000-0000-000052040000}"/>
    <hyperlink ref="E1118" location="A125999442W" display="A125999442W" xr:uid="{00000000-0004-0000-0000-000053040000}"/>
    <hyperlink ref="E1119" location="A125992242A" display="A125992242A" xr:uid="{00000000-0004-0000-0000-000054040000}"/>
    <hyperlink ref="E1120" location="A125995842K" display="A125995842K" xr:uid="{00000000-0004-0000-0000-000055040000}"/>
    <hyperlink ref="E1121" location="A125994042V" display="A125994042V" xr:uid="{00000000-0004-0000-0000-000056040000}"/>
    <hyperlink ref="E1122" location="A125997470V" display="A125997470V" xr:uid="{00000000-0004-0000-0000-000057040000}"/>
    <hyperlink ref="E1123" location="A126001070L" display="A126001070L" xr:uid="{00000000-0004-0000-0000-000058040000}"/>
    <hyperlink ref="E1124" location="A125999270L" display="A125999270L" xr:uid="{00000000-0004-0000-0000-000059040000}"/>
    <hyperlink ref="E1125" location="A125992070T" display="A125992070T" xr:uid="{00000000-0004-0000-0000-00005A040000}"/>
    <hyperlink ref="E1126" location="A125995670A" display="A125995670A" xr:uid="{00000000-0004-0000-0000-00005B040000}"/>
    <hyperlink ref="E1127" location="A125993870J" display="A125993870J" xr:uid="{00000000-0004-0000-0000-00005C040000}"/>
    <hyperlink ref="E1128" location="A125997534V" display="A125997534V" xr:uid="{00000000-0004-0000-0000-00005D040000}"/>
    <hyperlink ref="E1129" location="A126001134L" display="A126001134L" xr:uid="{00000000-0004-0000-0000-00005E040000}"/>
    <hyperlink ref="E1130" location="A125999334L" display="A125999334L" xr:uid="{00000000-0004-0000-0000-00005F040000}"/>
    <hyperlink ref="E1131" location="A125992134T" display="A125992134T" xr:uid="{00000000-0004-0000-0000-000060040000}"/>
    <hyperlink ref="E1132" location="A125995734A" display="A125995734A" xr:uid="{00000000-0004-0000-0000-000061040000}"/>
    <hyperlink ref="E1133" location="A125993934J" display="A125993934J" xr:uid="{00000000-0004-0000-0000-000062040000}"/>
    <hyperlink ref="E1134" location="A125997490C" display="A125997490C" xr:uid="{00000000-0004-0000-0000-000063040000}"/>
    <hyperlink ref="E1135" location="A126001090W" display="A126001090W" xr:uid="{00000000-0004-0000-0000-000064040000}"/>
    <hyperlink ref="E1136" location="A125999290W" display="A125999290W" xr:uid="{00000000-0004-0000-0000-000065040000}"/>
    <hyperlink ref="E1137" location="A125992090A" display="A125992090A" xr:uid="{00000000-0004-0000-0000-000066040000}"/>
    <hyperlink ref="E1138" location="A125995690K" display="A125995690K" xr:uid="{00000000-0004-0000-0000-000067040000}"/>
    <hyperlink ref="E1139" location="A125993890T" display="A125993890T" xr:uid="{00000000-0004-0000-0000-000068040000}"/>
    <hyperlink ref="E1140" location="A125997582L" display="A125997582L" xr:uid="{00000000-0004-0000-0000-000069040000}"/>
    <hyperlink ref="E1141" location="A126001182F" display="A126001182F" xr:uid="{00000000-0004-0000-0000-00006A040000}"/>
    <hyperlink ref="E1142" location="A125999382F" display="A125999382F" xr:uid="{00000000-0004-0000-0000-00006B040000}"/>
    <hyperlink ref="E1143" location="A125992182K" display="A125992182K" xr:uid="{00000000-0004-0000-0000-00006C040000}"/>
    <hyperlink ref="E1144" location="A125995782V" display="A125995782V" xr:uid="{00000000-0004-0000-0000-00006D040000}"/>
    <hyperlink ref="E1145" location="A125993982A" display="A125993982A" xr:uid="{00000000-0004-0000-0000-00006E040000}"/>
    <hyperlink ref="E1146" location="A125997586W" display="A125997586W" xr:uid="{00000000-0004-0000-0000-00006F040000}"/>
    <hyperlink ref="E1147" location="A126001186R" display="A126001186R" xr:uid="{00000000-0004-0000-0000-000070040000}"/>
    <hyperlink ref="E1148" location="A125999386R" display="A125999386R" xr:uid="{00000000-0004-0000-0000-000071040000}"/>
    <hyperlink ref="E1149" location="A125992186V" display="A125992186V" xr:uid="{00000000-0004-0000-0000-000072040000}"/>
    <hyperlink ref="E1150" location="A125995786C" display="A125995786C" xr:uid="{00000000-0004-0000-0000-000073040000}"/>
    <hyperlink ref="E1151" location="A125993986K" display="A125993986K" xr:uid="{00000000-0004-0000-0000-000074040000}"/>
    <hyperlink ref="E1152" location="A125997506K" display="A125997506K" xr:uid="{00000000-0004-0000-0000-000075040000}"/>
    <hyperlink ref="E1153" location="A126001106C" display="A126001106C" xr:uid="{00000000-0004-0000-0000-000076040000}"/>
    <hyperlink ref="E1154" location="A125999306C" display="A125999306C" xr:uid="{00000000-0004-0000-0000-000077040000}"/>
    <hyperlink ref="E1155" location="A125992106J" display="A125992106J" xr:uid="{00000000-0004-0000-0000-000078040000}"/>
    <hyperlink ref="E1156" location="A125995706T" display="A125995706T" xr:uid="{00000000-0004-0000-0000-000079040000}"/>
    <hyperlink ref="E1157" location="A125993906X" display="A125993906X" xr:uid="{00000000-0004-0000-0000-00007A040000}"/>
    <hyperlink ref="E1158" location="A125997474C" display="A125997474C" xr:uid="{00000000-0004-0000-0000-00007B040000}"/>
    <hyperlink ref="E1159" location="A126001074W" display="A126001074W" xr:uid="{00000000-0004-0000-0000-00007C040000}"/>
    <hyperlink ref="E1160" location="A125999274W" display="A125999274W" xr:uid="{00000000-0004-0000-0000-00007D040000}"/>
    <hyperlink ref="E1161" location="A125992074A" display="A125992074A" xr:uid="{00000000-0004-0000-0000-00007E040000}"/>
    <hyperlink ref="E1162" location="A125995674K" display="A125995674K" xr:uid="{00000000-0004-0000-0000-00007F040000}"/>
    <hyperlink ref="E1163" location="A125993874T" display="A125993874T" xr:uid="{00000000-0004-0000-0000-000080040000}"/>
    <hyperlink ref="E1164" location="A125997646L" display="A125997646L" xr:uid="{00000000-0004-0000-0000-000081040000}"/>
    <hyperlink ref="E1165" location="A126001246F" display="A126001246F" xr:uid="{00000000-0004-0000-0000-000082040000}"/>
    <hyperlink ref="E1166" location="A125999446F" display="A125999446F" xr:uid="{00000000-0004-0000-0000-000083040000}"/>
    <hyperlink ref="E1167" location="A125992246K" display="A125992246K" xr:uid="{00000000-0004-0000-0000-000084040000}"/>
    <hyperlink ref="E1168" location="A125995846V" display="A125995846V" xr:uid="{00000000-0004-0000-0000-000085040000}"/>
    <hyperlink ref="E1169" location="A125994046C" display="A125994046C" xr:uid="{00000000-0004-0000-0000-000086040000}"/>
    <hyperlink ref="E1170" location="A125997538C" display="A125997538C" xr:uid="{00000000-0004-0000-0000-000087040000}"/>
    <hyperlink ref="E1171" location="A126001138W" display="A126001138W" xr:uid="{00000000-0004-0000-0000-000088040000}"/>
    <hyperlink ref="E1172" location="A125999338W" display="A125999338W" xr:uid="{00000000-0004-0000-0000-000089040000}"/>
    <hyperlink ref="E1173" location="A125992138A" display="A125992138A" xr:uid="{00000000-0004-0000-0000-00008A040000}"/>
    <hyperlink ref="E1174" location="A125995738K" display="A125995738K" xr:uid="{00000000-0004-0000-0000-00008B040000}"/>
    <hyperlink ref="E1175" location="A125993938T" display="A125993938T" xr:uid="{00000000-0004-0000-0000-00008C040000}"/>
    <hyperlink ref="E1176" location="A125997606V" display="A125997606V" xr:uid="{00000000-0004-0000-0000-00008D040000}"/>
    <hyperlink ref="E1177" location="A126001206L" display="A126001206L" xr:uid="{00000000-0004-0000-0000-00008E040000}"/>
    <hyperlink ref="E1178" location="A125999406L" display="A125999406L" xr:uid="{00000000-0004-0000-0000-00008F040000}"/>
    <hyperlink ref="E1179" location="A125992206T" display="A125992206T" xr:uid="{00000000-0004-0000-0000-000090040000}"/>
    <hyperlink ref="E1180" location="A125995806A" display="A125995806A" xr:uid="{00000000-0004-0000-0000-000091040000}"/>
    <hyperlink ref="E1181" location="A125994006K" display="A125994006K" xr:uid="{00000000-0004-0000-0000-000092040000}"/>
    <hyperlink ref="E1182" location="A125997650C" display="A125997650C" xr:uid="{00000000-0004-0000-0000-000093040000}"/>
    <hyperlink ref="E1183" location="A126001250W" display="A126001250W" xr:uid="{00000000-0004-0000-0000-000094040000}"/>
    <hyperlink ref="E1184" location="A125999450W" display="A125999450W" xr:uid="{00000000-0004-0000-0000-000095040000}"/>
    <hyperlink ref="E1185" location="A125992250A" display="A125992250A" xr:uid="{00000000-0004-0000-0000-000096040000}"/>
    <hyperlink ref="E1186" location="A125995850K" display="A125995850K" xr:uid="{00000000-0004-0000-0000-000097040000}"/>
    <hyperlink ref="E1187" location="A125994050V" display="A125994050V" xr:uid="{00000000-0004-0000-0000-000098040000}"/>
    <hyperlink ref="E1188" location="A125997678F" display="A125997678F" xr:uid="{00000000-0004-0000-0000-000099040000}"/>
    <hyperlink ref="E1189" location="A126001278X" display="A126001278X" xr:uid="{00000000-0004-0000-0000-00009A040000}"/>
    <hyperlink ref="E1190" location="A125999478X" display="A125999478X" xr:uid="{00000000-0004-0000-0000-00009B040000}"/>
    <hyperlink ref="E1191" location="A125992278C" display="A125992278C" xr:uid="{00000000-0004-0000-0000-00009C040000}"/>
    <hyperlink ref="E1192" location="A125995878L" display="A125995878L" xr:uid="{00000000-0004-0000-0000-00009D040000}"/>
    <hyperlink ref="E1193" location="A125994078W" display="A125994078W" xr:uid="{00000000-0004-0000-0000-00009E040000}"/>
    <hyperlink ref="E1194" location="A125997810C" display="A125997810C" xr:uid="{00000000-0004-0000-0000-00009F040000}"/>
    <hyperlink ref="E1195" location="A126001410W" display="A126001410W" xr:uid="{00000000-0004-0000-0000-0000A0040000}"/>
    <hyperlink ref="E1196" location="A125999610W" display="A125999610W" xr:uid="{00000000-0004-0000-0000-0000A1040000}"/>
    <hyperlink ref="E1197" location="A125992410A" display="A125992410A" xr:uid="{00000000-0004-0000-0000-0000A2040000}"/>
    <hyperlink ref="E1198" location="A125996010L" display="A125996010L" xr:uid="{00000000-0004-0000-0000-0000A3040000}"/>
    <hyperlink ref="E1199" location="A125994210V" display="A125994210V" xr:uid="{00000000-0004-0000-0000-0000A4040000}"/>
    <hyperlink ref="E1200" location="A125997742L" display="A125997742L" xr:uid="{00000000-0004-0000-0000-0000A5040000}"/>
    <hyperlink ref="E1201" location="A126001342F" display="A126001342F" xr:uid="{00000000-0004-0000-0000-0000A6040000}"/>
    <hyperlink ref="E1202" location="A125999542F" display="A125999542F" xr:uid="{00000000-0004-0000-0000-0000A7040000}"/>
    <hyperlink ref="E1203" location="A125992342K" display="A125992342K" xr:uid="{00000000-0004-0000-0000-0000A8040000}"/>
    <hyperlink ref="E1204" location="A125995942V" display="A125995942V" xr:uid="{00000000-0004-0000-0000-0000A9040000}"/>
    <hyperlink ref="E1205" location="A125994142C" display="A125994142C" xr:uid="{00000000-0004-0000-0000-0000AA040000}"/>
    <hyperlink ref="E1206" location="A125997814L" display="A125997814L" xr:uid="{00000000-0004-0000-0000-0000AB040000}"/>
    <hyperlink ref="E1207" location="A126001414F" display="A126001414F" xr:uid="{00000000-0004-0000-0000-0000AC040000}"/>
    <hyperlink ref="E1208" location="A125999614F" display="A125999614F" xr:uid="{00000000-0004-0000-0000-0000AD040000}"/>
    <hyperlink ref="E1209" location="A125992414K" display="A125992414K" xr:uid="{00000000-0004-0000-0000-0000AE040000}"/>
    <hyperlink ref="E1210" location="A125996014W" display="A125996014W" xr:uid="{00000000-0004-0000-0000-0000AF040000}"/>
    <hyperlink ref="E1211" location="A125994214C" display="A125994214C" xr:uid="{00000000-0004-0000-0000-0000B0040000}"/>
    <hyperlink ref="E1212" location="A125997818W" display="A125997818W" xr:uid="{00000000-0004-0000-0000-0000B1040000}"/>
    <hyperlink ref="E1213" location="A126001418R" display="A126001418R" xr:uid="{00000000-0004-0000-0000-0000B2040000}"/>
    <hyperlink ref="E1214" location="A125999618R" display="A125999618R" xr:uid="{00000000-0004-0000-0000-0000B3040000}"/>
    <hyperlink ref="E1215" location="A125992418V" display="A125992418V" xr:uid="{00000000-0004-0000-0000-0000B4040000}"/>
    <hyperlink ref="E1216" location="A125996018F" display="A125996018F" xr:uid="{00000000-0004-0000-0000-0000B5040000}"/>
    <hyperlink ref="E1217" location="A125994218L" display="A125994218L" xr:uid="{00000000-0004-0000-0000-0000B6040000}"/>
    <hyperlink ref="E1218" location="A125997746W" display="A125997746W" xr:uid="{00000000-0004-0000-0000-0000B7040000}"/>
    <hyperlink ref="E1219" location="A126001346R" display="A126001346R" xr:uid="{00000000-0004-0000-0000-0000B8040000}"/>
    <hyperlink ref="E1220" location="A125999546R" display="A125999546R" xr:uid="{00000000-0004-0000-0000-0000B9040000}"/>
    <hyperlink ref="E1221" location="A125992346V" display="A125992346V" xr:uid="{00000000-0004-0000-0000-0000BA040000}"/>
    <hyperlink ref="E1222" location="A125995946C" display="A125995946C" xr:uid="{00000000-0004-0000-0000-0000BB040000}"/>
    <hyperlink ref="E1223" location="A125994146L" display="A125994146L" xr:uid="{00000000-0004-0000-0000-0000BC040000}"/>
    <hyperlink ref="E1224" location="A125997750L" display="A125997750L" xr:uid="{00000000-0004-0000-0000-0000BD040000}"/>
    <hyperlink ref="E1225" location="A126001350F" display="A126001350F" xr:uid="{00000000-0004-0000-0000-0000BE040000}"/>
    <hyperlink ref="E1226" location="A125999550F" display="A125999550F" xr:uid="{00000000-0004-0000-0000-0000BF040000}"/>
    <hyperlink ref="E1227" location="A125992350K" display="A125992350K" xr:uid="{00000000-0004-0000-0000-0000C0040000}"/>
    <hyperlink ref="E1228" location="A125995950V" display="A125995950V" xr:uid="{00000000-0004-0000-0000-0000C1040000}"/>
    <hyperlink ref="E1229" location="A125994150C" display="A125994150C" xr:uid="{00000000-0004-0000-0000-0000C2040000}"/>
    <hyperlink ref="E1230" location="A125997790F" display="A125997790F" xr:uid="{00000000-0004-0000-0000-0000C3040000}"/>
    <hyperlink ref="E1231" location="A126001390X" display="A126001390X" xr:uid="{00000000-0004-0000-0000-0000C4040000}"/>
    <hyperlink ref="E1232" location="A125999590X" display="A125999590X" xr:uid="{00000000-0004-0000-0000-0000C5040000}"/>
    <hyperlink ref="E1233" location="A125992390C" display="A125992390C" xr:uid="{00000000-0004-0000-0000-0000C6040000}"/>
    <hyperlink ref="E1234" location="A125995990L" display="A125995990L" xr:uid="{00000000-0004-0000-0000-0000C7040000}"/>
    <hyperlink ref="E1235" location="A125994190W" display="A125994190W" xr:uid="{00000000-0004-0000-0000-0000C8040000}"/>
    <hyperlink ref="E1236" location="A125997710V" display="A125997710V" xr:uid="{00000000-0004-0000-0000-0000C9040000}"/>
    <hyperlink ref="E1237" location="A126001310L" display="A126001310L" xr:uid="{00000000-0004-0000-0000-0000CA040000}"/>
    <hyperlink ref="E1238" location="A125999510L" display="A125999510L" xr:uid="{00000000-0004-0000-0000-0000CB040000}"/>
    <hyperlink ref="E1239" location="A125992310T" display="A125992310T" xr:uid="{00000000-0004-0000-0000-0000CC040000}"/>
    <hyperlink ref="E1240" location="A125995910A" display="A125995910A" xr:uid="{00000000-0004-0000-0000-0000CD040000}"/>
    <hyperlink ref="E1241" location="A125994110K" display="A125994110K" xr:uid="{00000000-0004-0000-0000-0000CE040000}"/>
    <hyperlink ref="E1242" location="A125997822L" display="A125997822L" xr:uid="{00000000-0004-0000-0000-0000CF040000}"/>
    <hyperlink ref="E1243" location="A126001422F" display="A126001422F" xr:uid="{00000000-0004-0000-0000-0000D0040000}"/>
    <hyperlink ref="E1244" location="A125999622F" display="A125999622F" xr:uid="{00000000-0004-0000-0000-0000D1040000}"/>
    <hyperlink ref="E1245" location="A125992422K" display="A125992422K" xr:uid="{00000000-0004-0000-0000-0000D2040000}"/>
    <hyperlink ref="E1246" location="A125996022W" display="A125996022W" xr:uid="{00000000-0004-0000-0000-0000D3040000}"/>
    <hyperlink ref="E1247" location="A125994222C" display="A125994222C" xr:uid="{00000000-0004-0000-0000-0000D4040000}"/>
    <hyperlink ref="E1248" location="A125997754W" display="A125997754W" xr:uid="{00000000-0004-0000-0000-0000D5040000}"/>
    <hyperlink ref="E1249" location="A126001354R" display="A126001354R" xr:uid="{00000000-0004-0000-0000-0000D6040000}"/>
    <hyperlink ref="E1250" location="A125999554R" display="A125999554R" xr:uid="{00000000-0004-0000-0000-0000D7040000}"/>
    <hyperlink ref="E1251" location="A125992354V" display="A125992354V" xr:uid="{00000000-0004-0000-0000-0000D8040000}"/>
    <hyperlink ref="E1252" location="A125995954C" display="A125995954C" xr:uid="{00000000-0004-0000-0000-0000D9040000}"/>
    <hyperlink ref="E1253" location="A125994154L" display="A125994154L" xr:uid="{00000000-0004-0000-0000-0000DA040000}"/>
    <hyperlink ref="E1254" location="A125997682W" display="A125997682W" xr:uid="{00000000-0004-0000-0000-0000DB040000}"/>
    <hyperlink ref="E1255" location="A126001282R" display="A126001282R" xr:uid="{00000000-0004-0000-0000-0000DC040000}"/>
    <hyperlink ref="E1256" location="A125999482R" display="A125999482R" xr:uid="{00000000-0004-0000-0000-0000DD040000}"/>
    <hyperlink ref="E1257" location="A125992282V" display="A125992282V" xr:uid="{00000000-0004-0000-0000-0000DE040000}"/>
    <hyperlink ref="E1258" location="A125995882C" display="A125995882C" xr:uid="{00000000-0004-0000-0000-0000DF040000}"/>
    <hyperlink ref="E1259" location="A125994082L" display="A125994082L" xr:uid="{00000000-0004-0000-0000-0000E0040000}"/>
    <hyperlink ref="E1260" location="A125997758F" display="A125997758F" xr:uid="{00000000-0004-0000-0000-0000E1040000}"/>
    <hyperlink ref="E1261" location="A126001358X" display="A126001358X" xr:uid="{00000000-0004-0000-0000-0000E2040000}"/>
    <hyperlink ref="E1262" location="A125999558X" display="A125999558X" xr:uid="{00000000-0004-0000-0000-0000E3040000}"/>
    <hyperlink ref="E1263" location="A125992358C" display="A125992358C" xr:uid="{00000000-0004-0000-0000-0000E4040000}"/>
    <hyperlink ref="E1264" location="A125995958L" display="A125995958L" xr:uid="{00000000-0004-0000-0000-0000E5040000}"/>
    <hyperlink ref="E1265" location="A125994158W" display="A125994158W" xr:uid="{00000000-0004-0000-0000-0000E6040000}"/>
    <hyperlink ref="E1266" location="A125997762W" display="A125997762W" xr:uid="{00000000-0004-0000-0000-0000E7040000}"/>
    <hyperlink ref="E1267" location="A126001362R" display="A126001362R" xr:uid="{00000000-0004-0000-0000-0000E8040000}"/>
    <hyperlink ref="E1268" location="A125999562R" display="A125999562R" xr:uid="{00000000-0004-0000-0000-0000E9040000}"/>
    <hyperlink ref="E1269" location="A125992362V" display="A125992362V" xr:uid="{00000000-0004-0000-0000-0000EA040000}"/>
    <hyperlink ref="E1270" location="A125995962C" display="A125995962C" xr:uid="{00000000-0004-0000-0000-0000EB040000}"/>
    <hyperlink ref="E1271" location="A125994162L" display="A125994162L" xr:uid="{00000000-0004-0000-0000-0000EC040000}"/>
    <hyperlink ref="E1272" location="A125997834W" display="A125997834W" xr:uid="{00000000-0004-0000-0000-0000ED040000}"/>
    <hyperlink ref="E1273" location="A126001434R" display="A126001434R" xr:uid="{00000000-0004-0000-0000-0000EE040000}"/>
    <hyperlink ref="E1274" location="A125999634R" display="A125999634R" xr:uid="{00000000-0004-0000-0000-0000EF040000}"/>
    <hyperlink ref="E1275" location="A125992434V" display="A125992434V" xr:uid="{00000000-0004-0000-0000-0000F0040000}"/>
    <hyperlink ref="E1276" location="A125996034F" display="A125996034F" xr:uid="{00000000-0004-0000-0000-0000F1040000}"/>
    <hyperlink ref="E1277" location="A125994234L" display="A125994234L" xr:uid="{00000000-0004-0000-0000-0000F2040000}"/>
    <hyperlink ref="E1278" location="A125997654L" display="A125997654L" xr:uid="{00000000-0004-0000-0000-0000F3040000}"/>
    <hyperlink ref="E1279" location="A126001254F" display="A126001254F" xr:uid="{00000000-0004-0000-0000-0000F4040000}"/>
    <hyperlink ref="E1280" location="A125999454F" display="A125999454F" xr:uid="{00000000-0004-0000-0000-0000F5040000}"/>
    <hyperlink ref="E1281" location="A125992254K" display="A125992254K" xr:uid="{00000000-0004-0000-0000-0000F6040000}"/>
    <hyperlink ref="E1282" location="A125995854V" display="A125995854V" xr:uid="{00000000-0004-0000-0000-0000F7040000}"/>
    <hyperlink ref="E1283" location="A125994054C" display="A125994054C" xr:uid="{00000000-0004-0000-0000-0000F8040000}"/>
    <hyperlink ref="E1284" location="A125997826W" display="A125997826W" xr:uid="{00000000-0004-0000-0000-0000F9040000}"/>
    <hyperlink ref="E1285" location="A126001426R" display="A126001426R" xr:uid="{00000000-0004-0000-0000-0000FA040000}"/>
    <hyperlink ref="E1286" location="A125999626R" display="A125999626R" xr:uid="{00000000-0004-0000-0000-0000FB040000}"/>
    <hyperlink ref="E1287" location="A125992426V" display="A125992426V" xr:uid="{00000000-0004-0000-0000-0000FC040000}"/>
    <hyperlink ref="E1288" location="A125996026F" display="A125996026F" xr:uid="{00000000-0004-0000-0000-0000FD040000}"/>
    <hyperlink ref="E1289" location="A125994226L" display="A125994226L" xr:uid="{00000000-0004-0000-0000-0000FE040000}"/>
    <hyperlink ref="E1290" location="A125997830L" display="A125997830L" xr:uid="{00000000-0004-0000-0000-0000FF040000}"/>
    <hyperlink ref="E1291" location="A126001430F" display="A126001430F" xr:uid="{00000000-0004-0000-0000-000000050000}"/>
    <hyperlink ref="E1292" location="A125999630F" display="A125999630F" xr:uid="{00000000-0004-0000-0000-000001050000}"/>
    <hyperlink ref="E1293" location="A125992430K" display="A125992430K" xr:uid="{00000000-0004-0000-0000-000002050000}"/>
    <hyperlink ref="E1294" location="A125996030W" display="A125996030W" xr:uid="{00000000-0004-0000-0000-000003050000}"/>
    <hyperlink ref="E1295" location="A125994230C" display="A125994230C" xr:uid="{00000000-0004-0000-0000-000004050000}"/>
    <hyperlink ref="E1296" location="A125997658W" display="A125997658W" xr:uid="{00000000-0004-0000-0000-000005050000}"/>
    <hyperlink ref="E1297" location="A126001258R" display="A126001258R" xr:uid="{00000000-0004-0000-0000-000006050000}"/>
    <hyperlink ref="E1298" location="A125999458R" display="A125999458R" xr:uid="{00000000-0004-0000-0000-000007050000}"/>
    <hyperlink ref="E1299" location="A125992258V" display="A125992258V" xr:uid="{00000000-0004-0000-0000-000008050000}"/>
    <hyperlink ref="E1300" location="A125995858C" display="A125995858C" xr:uid="{00000000-0004-0000-0000-000009050000}"/>
    <hyperlink ref="E1301" location="A125994058L" display="A125994058L" xr:uid="{00000000-0004-0000-0000-00000A050000}"/>
    <hyperlink ref="E1302" location="A125997714C" display="A125997714C" xr:uid="{00000000-0004-0000-0000-00000B050000}"/>
    <hyperlink ref="E1303" location="A126001314W" display="A126001314W" xr:uid="{00000000-0004-0000-0000-00000C050000}"/>
    <hyperlink ref="E1304" location="A125999514W" display="A125999514W" xr:uid="{00000000-0004-0000-0000-00000D050000}"/>
    <hyperlink ref="E1305" location="A125992314A" display="A125992314A" xr:uid="{00000000-0004-0000-0000-00000E050000}"/>
    <hyperlink ref="E1306" location="A125995914K" display="A125995914K" xr:uid="{00000000-0004-0000-0000-00000F050000}"/>
    <hyperlink ref="E1307" location="A125994114V" display="A125994114V" xr:uid="{00000000-0004-0000-0000-000010050000}"/>
    <hyperlink ref="E1308" location="A125997766F" display="A125997766F" xr:uid="{00000000-0004-0000-0000-000011050000}"/>
    <hyperlink ref="E1309" location="A126001366X" display="A126001366X" xr:uid="{00000000-0004-0000-0000-000012050000}"/>
    <hyperlink ref="E1310" location="A125999566X" display="A125999566X" xr:uid="{00000000-0004-0000-0000-000013050000}"/>
    <hyperlink ref="E1311" location="A125992366C" display="A125992366C" xr:uid="{00000000-0004-0000-0000-000014050000}"/>
    <hyperlink ref="E1312" location="A125995966L" display="A125995966L" xr:uid="{00000000-0004-0000-0000-000015050000}"/>
    <hyperlink ref="E1313" location="A125994166W" display="A125994166W" xr:uid="{00000000-0004-0000-0000-000016050000}"/>
    <hyperlink ref="E1314" location="A125997838F" display="A125997838F" xr:uid="{00000000-0004-0000-0000-000017050000}"/>
    <hyperlink ref="E1315" location="A126001438X" display="A126001438X" xr:uid="{00000000-0004-0000-0000-000018050000}"/>
    <hyperlink ref="E1316" location="A125999638X" display="A125999638X" xr:uid="{00000000-0004-0000-0000-000019050000}"/>
    <hyperlink ref="E1317" location="A125992438C" display="A125992438C" xr:uid="{00000000-0004-0000-0000-00001A050000}"/>
    <hyperlink ref="E1318" location="A125996038R" display="A125996038R" xr:uid="{00000000-0004-0000-0000-00001B050000}"/>
    <hyperlink ref="E1319" location="A125994238W" display="A125994238W" xr:uid="{00000000-0004-0000-0000-00001C050000}"/>
    <hyperlink ref="E1320" location="A125997662L" display="A125997662L" xr:uid="{00000000-0004-0000-0000-00001D050000}"/>
    <hyperlink ref="E1321" location="A126001262F" display="A126001262F" xr:uid="{00000000-0004-0000-0000-00001E050000}"/>
    <hyperlink ref="E1322" location="A125999462F" display="A125999462F" xr:uid="{00000000-0004-0000-0000-00001F050000}"/>
    <hyperlink ref="E1323" location="A125997794R" display="A125997794R" xr:uid="{00000000-0004-0000-0000-000020050000}"/>
    <hyperlink ref="E1324" location="A126001394J" display="A126001394J" xr:uid="{00000000-0004-0000-0000-000021050000}"/>
    <hyperlink ref="E1325" location="A125999594J" display="A125999594J" xr:uid="{00000000-0004-0000-0000-000022050000}"/>
    <hyperlink ref="E1326" location="A125992394L" display="A125992394L" xr:uid="{00000000-0004-0000-0000-000023050000}"/>
    <hyperlink ref="E1327" location="A125995994W" display="A125995994W" xr:uid="{00000000-0004-0000-0000-000024050000}"/>
    <hyperlink ref="E1328" location="A125994194F" display="A125994194F" xr:uid="{00000000-0004-0000-0000-000025050000}"/>
    <hyperlink ref="E1329" location="A125997798X" display="A125997798X" xr:uid="{00000000-0004-0000-0000-000026050000}"/>
    <hyperlink ref="E1330" location="A126001398T" display="A126001398T" xr:uid="{00000000-0004-0000-0000-000027050000}"/>
    <hyperlink ref="E1331" location="A125999598T" display="A125999598T" xr:uid="{00000000-0004-0000-0000-000028050000}"/>
    <hyperlink ref="E1332" location="A125992398W" display="A125992398W" xr:uid="{00000000-0004-0000-0000-000029050000}"/>
    <hyperlink ref="E1333" location="A125995998F" display="A125995998F" xr:uid="{00000000-0004-0000-0000-00002A050000}"/>
    <hyperlink ref="E1334" location="A125994198R" display="A125994198R" xr:uid="{00000000-0004-0000-0000-00002B050000}"/>
    <hyperlink ref="E1335" location="A125997694F" display="A125997694F" xr:uid="{00000000-0004-0000-0000-00002C050000}"/>
    <hyperlink ref="E1336" location="A126001294X" display="A126001294X" xr:uid="{00000000-0004-0000-0000-00002D050000}"/>
    <hyperlink ref="E1337" location="A125999494X" display="A125999494X" xr:uid="{00000000-0004-0000-0000-00002E050000}"/>
    <hyperlink ref="E1338" location="A125992294C" display="A125992294C" xr:uid="{00000000-0004-0000-0000-00002F050000}"/>
    <hyperlink ref="E1339" location="A125995894L" display="A125995894L" xr:uid="{00000000-0004-0000-0000-000030050000}"/>
    <hyperlink ref="E1340" location="A125994094W" display="A125994094W" xr:uid="{00000000-0004-0000-0000-000031050000}"/>
    <hyperlink ref="E1341" location="A125997666W" display="A125997666W" xr:uid="{00000000-0004-0000-0000-000032050000}"/>
    <hyperlink ref="E1342" location="A126001266R" display="A126001266R" xr:uid="{00000000-0004-0000-0000-000033050000}"/>
    <hyperlink ref="E1343" location="A125999466R" display="A125999466R" xr:uid="{00000000-0004-0000-0000-000034050000}"/>
    <hyperlink ref="E1344" location="A125992266V" display="A125992266V" xr:uid="{00000000-0004-0000-0000-000035050000}"/>
    <hyperlink ref="E1345" location="A125995866C" display="A125995866C" xr:uid="{00000000-0004-0000-0000-000036050000}"/>
    <hyperlink ref="E1346" location="A125994066L" display="A125994066L" xr:uid="{00000000-0004-0000-0000-000037050000}"/>
    <hyperlink ref="E1347" location="A125992318K" display="A125992318K" xr:uid="{00000000-0004-0000-0000-000038050000}"/>
    <hyperlink ref="E1348" location="A125995918V" display="A125995918V" xr:uid="{00000000-0004-0000-0000-000039050000}"/>
    <hyperlink ref="E1349" location="A125994118C" display="A125994118C" xr:uid="{00000000-0004-0000-0000-00003A050000}"/>
    <hyperlink ref="E1350" location="A125997686F" display="A125997686F" xr:uid="{00000000-0004-0000-0000-00003B050000}"/>
    <hyperlink ref="E1351" location="A126001286X" display="A126001286X" xr:uid="{00000000-0004-0000-0000-00003C050000}"/>
    <hyperlink ref="E1352" location="A125999486X" display="A125999486X" xr:uid="{00000000-0004-0000-0000-00003D050000}"/>
    <hyperlink ref="E1353" location="A125992286C" display="A125992286C" xr:uid="{00000000-0004-0000-0000-00003E050000}"/>
    <hyperlink ref="E1354" location="A125995886L" display="A125995886L" xr:uid="{00000000-0004-0000-0000-00003F050000}"/>
    <hyperlink ref="E1355" location="A125994086W" display="A125994086W" xr:uid="{00000000-0004-0000-0000-000040050000}"/>
    <hyperlink ref="E1356" location="A125997722C" display="A125997722C" xr:uid="{00000000-0004-0000-0000-000041050000}"/>
    <hyperlink ref="E1357" location="A126001322W" display="A126001322W" xr:uid="{00000000-0004-0000-0000-000042050000}"/>
    <hyperlink ref="E1358" location="A125999522W" display="A125999522W" xr:uid="{00000000-0004-0000-0000-000043050000}"/>
    <hyperlink ref="E1359" location="A125992322A" display="A125992322A" xr:uid="{00000000-0004-0000-0000-000044050000}"/>
    <hyperlink ref="E1360" location="A125995922K" display="A125995922K" xr:uid="{00000000-0004-0000-0000-000045050000}"/>
    <hyperlink ref="E1361" location="A125994122V" display="A125994122V" xr:uid="{00000000-0004-0000-0000-000046050000}"/>
    <hyperlink ref="E1362" location="A125997698R" display="A125997698R" xr:uid="{00000000-0004-0000-0000-000047050000}"/>
    <hyperlink ref="E1363" location="A126001298J" display="A126001298J" xr:uid="{00000000-0004-0000-0000-000048050000}"/>
    <hyperlink ref="E1364" location="A125999498J" display="A125999498J" xr:uid="{00000000-0004-0000-0000-000049050000}"/>
    <hyperlink ref="E1365" location="A125992298L" display="A125992298L" xr:uid="{00000000-0004-0000-0000-00004A050000}"/>
    <hyperlink ref="E1366" location="A125995898W" display="A125995898W" xr:uid="{00000000-0004-0000-0000-00004B050000}"/>
    <hyperlink ref="E1367" location="A125994098F" display="A125994098F" xr:uid="{00000000-0004-0000-0000-00004C050000}"/>
    <hyperlink ref="E1368" location="A125997726L" display="A125997726L" xr:uid="{00000000-0004-0000-0000-00004D050000}"/>
    <hyperlink ref="E1369" location="A126001326F" display="A126001326F" xr:uid="{00000000-0004-0000-0000-00004E050000}"/>
    <hyperlink ref="E1370" location="A125999526F" display="A125999526F" xr:uid="{00000000-0004-0000-0000-00004F050000}"/>
    <hyperlink ref="E1371" location="A125992326K" display="A125992326K" xr:uid="{00000000-0004-0000-0000-000050050000}"/>
    <hyperlink ref="E1372" location="A125995926V" display="A125995926V" xr:uid="{00000000-0004-0000-0000-000051050000}"/>
    <hyperlink ref="E1373" location="A125994126C" display="A125994126C" xr:uid="{00000000-0004-0000-0000-000052050000}"/>
    <hyperlink ref="E1374" location="A125997770W" display="A125997770W" xr:uid="{00000000-0004-0000-0000-000053050000}"/>
    <hyperlink ref="E1375" location="A126001370R" display="A126001370R" xr:uid="{00000000-0004-0000-0000-000054050000}"/>
    <hyperlink ref="E1376" location="A125999570R" display="A125999570R" xr:uid="{00000000-0004-0000-0000-000055050000}"/>
    <hyperlink ref="E1377" location="A125992370V" display="A125992370V" xr:uid="{00000000-0004-0000-0000-000056050000}"/>
    <hyperlink ref="E1378" location="A125995970C" display="A125995970C" xr:uid="{00000000-0004-0000-0000-000057050000}"/>
    <hyperlink ref="E1379" location="A125994170L" display="A125994170L" xr:uid="{00000000-0004-0000-0000-000058050000}"/>
    <hyperlink ref="E1380" location="A125997730C" display="A125997730C" xr:uid="{00000000-0004-0000-0000-000059050000}"/>
    <hyperlink ref="E1381" location="A126001330W" display="A126001330W" xr:uid="{00000000-0004-0000-0000-00005A050000}"/>
    <hyperlink ref="E1382" location="A125999530W" display="A125999530W" xr:uid="{00000000-0004-0000-0000-00005B050000}"/>
    <hyperlink ref="E1383" location="A125992330A" display="A125992330A" xr:uid="{00000000-0004-0000-0000-00005C050000}"/>
    <hyperlink ref="E1384" location="A125995930K" display="A125995930K" xr:uid="{00000000-0004-0000-0000-00005D050000}"/>
    <hyperlink ref="E1385" location="A125994130V" display="A125994130V" xr:uid="{00000000-0004-0000-0000-00005E050000}"/>
    <hyperlink ref="E1386" location="A125997702V" display="A125997702V" xr:uid="{00000000-0004-0000-0000-00005F050000}"/>
    <hyperlink ref="E1387" location="A126001302L" display="A126001302L" xr:uid="{00000000-0004-0000-0000-000060050000}"/>
    <hyperlink ref="E1388" location="A125999502L" display="A125999502L" xr:uid="{00000000-0004-0000-0000-000061050000}"/>
    <hyperlink ref="E1389" location="A125992302T" display="A125992302T" xr:uid="{00000000-0004-0000-0000-000062050000}"/>
    <hyperlink ref="E1390" location="A125995902A" display="A125995902A" xr:uid="{00000000-0004-0000-0000-000063050000}"/>
    <hyperlink ref="E1391" location="A125994102K" display="A125994102K" xr:uid="{00000000-0004-0000-0000-000064050000}"/>
    <hyperlink ref="E1392" location="A125997802C" display="A125997802C" xr:uid="{00000000-0004-0000-0000-000065050000}"/>
    <hyperlink ref="E1393" location="A126001402W" display="A126001402W" xr:uid="{00000000-0004-0000-0000-000066050000}"/>
    <hyperlink ref="E1394" location="A125999602W" display="A125999602W" xr:uid="{00000000-0004-0000-0000-000067050000}"/>
    <hyperlink ref="E1395" location="A125992402A" display="A125992402A" xr:uid="{00000000-0004-0000-0000-000068050000}"/>
    <hyperlink ref="E1396" location="A125996002L" display="A125996002L" xr:uid="{00000000-0004-0000-0000-000069050000}"/>
    <hyperlink ref="E1397" location="A125994202V" display="A125994202V" xr:uid="{00000000-0004-0000-0000-00006A050000}"/>
    <hyperlink ref="E1398" location="A125997774F" display="A125997774F" xr:uid="{00000000-0004-0000-0000-00006B050000}"/>
    <hyperlink ref="E1399" location="A126001374X" display="A126001374X" xr:uid="{00000000-0004-0000-0000-00006C050000}"/>
    <hyperlink ref="E1400" location="A125999574X" display="A125999574X" xr:uid="{00000000-0004-0000-0000-00006D050000}"/>
    <hyperlink ref="E1401" location="A125992374C" display="A125992374C" xr:uid="{00000000-0004-0000-0000-00006E050000}"/>
    <hyperlink ref="E1402" location="A125995974L" display="A125995974L" xr:uid="{00000000-0004-0000-0000-00006F050000}"/>
    <hyperlink ref="E1403" location="A125994174W" display="A125994174W" xr:uid="{00000000-0004-0000-0000-000070050000}"/>
    <hyperlink ref="E1404" location="A125997778R" display="A125997778R" xr:uid="{00000000-0004-0000-0000-000071050000}"/>
    <hyperlink ref="E1405" location="A126001378J" display="A126001378J" xr:uid="{00000000-0004-0000-0000-000072050000}"/>
    <hyperlink ref="E1406" location="A125999578J" display="A125999578J" xr:uid="{00000000-0004-0000-0000-000073050000}"/>
    <hyperlink ref="E1407" location="A125992378L" display="A125992378L" xr:uid="{00000000-0004-0000-0000-000074050000}"/>
    <hyperlink ref="E1408" location="A125995978W" display="A125995978W" xr:uid="{00000000-0004-0000-0000-000075050000}"/>
    <hyperlink ref="E1409" location="A125994178F" display="A125994178F" xr:uid="{00000000-0004-0000-0000-000076050000}"/>
    <hyperlink ref="E1410" location="A125997842W" display="A125997842W" xr:uid="{00000000-0004-0000-0000-000077050000}"/>
    <hyperlink ref="E1411" location="A126001442R" display="A126001442R" xr:uid="{00000000-0004-0000-0000-000078050000}"/>
    <hyperlink ref="E1412" location="A125999642R" display="A125999642R" xr:uid="{00000000-0004-0000-0000-000079050000}"/>
    <hyperlink ref="E1413" location="A125992442V" display="A125992442V" xr:uid="{00000000-0004-0000-0000-00007A050000}"/>
    <hyperlink ref="E1414" location="A125996042F" display="A125996042F" xr:uid="{00000000-0004-0000-0000-00007B050000}"/>
    <hyperlink ref="E1415" location="A125994242L" display="A125994242L" xr:uid="{00000000-0004-0000-0000-00007C050000}"/>
    <hyperlink ref="E1416" location="A125997670L" display="A125997670L" xr:uid="{00000000-0004-0000-0000-00007D050000}"/>
    <hyperlink ref="E1417" location="A126001270F" display="A126001270F" xr:uid="{00000000-0004-0000-0000-00007E050000}"/>
    <hyperlink ref="E1418" location="A125999470F" display="A125999470F" xr:uid="{00000000-0004-0000-0000-00007F050000}"/>
    <hyperlink ref="E1419" location="A125992270K" display="A125992270K" xr:uid="{00000000-0004-0000-0000-000080050000}"/>
    <hyperlink ref="E1420" location="A125995870V" display="A125995870V" xr:uid="{00000000-0004-0000-0000-000081050000}"/>
    <hyperlink ref="E1421" location="A125994070C" display="A125994070C" xr:uid="{00000000-0004-0000-0000-000082050000}"/>
    <hyperlink ref="E1422" location="A125997734L" display="A125997734L" xr:uid="{00000000-0004-0000-0000-000083050000}"/>
    <hyperlink ref="E1423" location="A126001334F" display="A126001334F" xr:uid="{00000000-0004-0000-0000-000084050000}"/>
    <hyperlink ref="E1424" location="A125999534F" display="A125999534F" xr:uid="{00000000-0004-0000-0000-000085050000}"/>
    <hyperlink ref="E1425" location="A125992334K" display="A125992334K" xr:uid="{00000000-0004-0000-0000-000086050000}"/>
    <hyperlink ref="E1426" location="A125995934V" display="A125995934V" xr:uid="{00000000-0004-0000-0000-000087050000}"/>
    <hyperlink ref="E1427" location="A125994134C" display="A125994134C" xr:uid="{00000000-0004-0000-0000-000088050000}"/>
    <hyperlink ref="E1428" location="A125997690W" display="A125997690W" xr:uid="{00000000-0004-0000-0000-000089050000}"/>
    <hyperlink ref="E1429" location="A126001290R" display="A126001290R" xr:uid="{00000000-0004-0000-0000-00008A050000}"/>
    <hyperlink ref="E1430" location="A125999490R" display="A125999490R" xr:uid="{00000000-0004-0000-0000-00008B050000}"/>
    <hyperlink ref="E1431" location="A125992290V" display="A125992290V" xr:uid="{00000000-0004-0000-0000-00008C050000}"/>
    <hyperlink ref="E1432" location="A125995890C" display="A125995890C" xr:uid="{00000000-0004-0000-0000-00008D050000}"/>
    <hyperlink ref="E1433" location="A125994090L" display="A125994090L" xr:uid="{00000000-0004-0000-0000-00008E050000}"/>
    <hyperlink ref="E1434" location="A125997782F" display="A125997782F" xr:uid="{00000000-0004-0000-0000-00008F050000}"/>
    <hyperlink ref="E1435" location="A126001382X" display="A126001382X" xr:uid="{00000000-0004-0000-0000-000090050000}"/>
    <hyperlink ref="E1436" location="A125999582X" display="A125999582X" xr:uid="{00000000-0004-0000-0000-000091050000}"/>
    <hyperlink ref="E1437" location="A125992382C" display="A125992382C" xr:uid="{00000000-0004-0000-0000-000092050000}"/>
    <hyperlink ref="E1438" location="A125995982L" display="A125995982L" xr:uid="{00000000-0004-0000-0000-000093050000}"/>
    <hyperlink ref="E1439" location="A125994182W" display="A125994182W" xr:uid="{00000000-0004-0000-0000-000094050000}"/>
    <hyperlink ref="E1440" location="A125997786R" display="A125997786R" xr:uid="{00000000-0004-0000-0000-000095050000}"/>
    <hyperlink ref="E1441" location="A126001386J" display="A126001386J" xr:uid="{00000000-0004-0000-0000-000096050000}"/>
    <hyperlink ref="E1442" location="A125999586J" display="A125999586J" xr:uid="{00000000-0004-0000-0000-000097050000}"/>
    <hyperlink ref="E1443" location="A125992386L" display="A125992386L" xr:uid="{00000000-0004-0000-0000-000098050000}"/>
    <hyperlink ref="E1444" location="A125995986W" display="A125995986W" xr:uid="{00000000-0004-0000-0000-000099050000}"/>
    <hyperlink ref="E1445" location="A125994186F" display="A125994186F" xr:uid="{00000000-0004-0000-0000-00009A050000}"/>
    <hyperlink ref="E1446" location="A125997706C" display="A125997706C" xr:uid="{00000000-0004-0000-0000-00009B050000}"/>
    <hyperlink ref="E1447" location="A126001306W" display="A126001306W" xr:uid="{00000000-0004-0000-0000-00009C050000}"/>
    <hyperlink ref="E1448" location="A125999506W" display="A125999506W" xr:uid="{00000000-0004-0000-0000-00009D050000}"/>
    <hyperlink ref="E1449" location="A125992306A" display="A125992306A" xr:uid="{00000000-0004-0000-0000-00009E050000}"/>
    <hyperlink ref="E1450" location="A125995906K" display="A125995906K" xr:uid="{00000000-0004-0000-0000-00009F050000}"/>
    <hyperlink ref="E1451" location="A125994106V" display="A125994106V" xr:uid="{00000000-0004-0000-0000-0000A0050000}"/>
    <hyperlink ref="E1452" location="A125997674W" display="A125997674W" xr:uid="{00000000-0004-0000-0000-0000A1050000}"/>
    <hyperlink ref="E1453" location="A126001274R" display="A126001274R" xr:uid="{00000000-0004-0000-0000-0000A2050000}"/>
    <hyperlink ref="E1454" location="A125999474R" display="A125999474R" xr:uid="{00000000-0004-0000-0000-0000A3050000}"/>
    <hyperlink ref="E1455" location="A125992274V" display="A125992274V" xr:uid="{00000000-0004-0000-0000-0000A4050000}"/>
    <hyperlink ref="E1456" location="A125995874C" display="A125995874C" xr:uid="{00000000-0004-0000-0000-0000A5050000}"/>
    <hyperlink ref="E1457" location="A125994074L" display="A125994074L" xr:uid="{00000000-0004-0000-0000-0000A6050000}"/>
    <hyperlink ref="E1458" location="A125997846F" display="A125997846F" xr:uid="{00000000-0004-0000-0000-0000A7050000}"/>
    <hyperlink ref="E1459" location="A126001446X" display="A126001446X" xr:uid="{00000000-0004-0000-0000-0000A8050000}"/>
    <hyperlink ref="E1460" location="A125999646X" display="A125999646X" xr:uid="{00000000-0004-0000-0000-0000A9050000}"/>
    <hyperlink ref="E1461" location="A125992446C" display="A125992446C" xr:uid="{00000000-0004-0000-0000-0000AA050000}"/>
    <hyperlink ref="E1462" location="A125996046R" display="A125996046R" xr:uid="{00000000-0004-0000-0000-0000AB050000}"/>
    <hyperlink ref="E1463" location="A125994246W" display="A125994246W" xr:uid="{00000000-0004-0000-0000-0000AC050000}"/>
    <hyperlink ref="E1464" location="A125997738W" display="A125997738W" xr:uid="{00000000-0004-0000-0000-0000AD050000}"/>
    <hyperlink ref="E1465" location="A126001338R" display="A126001338R" xr:uid="{00000000-0004-0000-0000-0000AE050000}"/>
    <hyperlink ref="E1466" location="A125999538R" display="A125999538R" xr:uid="{00000000-0004-0000-0000-0000AF050000}"/>
    <hyperlink ref="E1467" location="A125992338V" display="A125992338V" xr:uid="{00000000-0004-0000-0000-0000B0050000}"/>
    <hyperlink ref="E1468" location="A125995938C" display="A125995938C" xr:uid="{00000000-0004-0000-0000-0000B1050000}"/>
    <hyperlink ref="E1469" location="A125994138L" display="A125994138L" xr:uid="{00000000-0004-0000-0000-0000B2050000}"/>
    <hyperlink ref="E1470" location="A125997806L" display="A125997806L" xr:uid="{00000000-0004-0000-0000-0000B3050000}"/>
    <hyperlink ref="E1471" location="A126001406F" display="A126001406F" xr:uid="{00000000-0004-0000-0000-0000B4050000}"/>
    <hyperlink ref="E1472" location="A125999606F" display="A125999606F" xr:uid="{00000000-0004-0000-0000-0000B5050000}"/>
    <hyperlink ref="E1473" location="A125992406K" display="A125992406K" xr:uid="{00000000-0004-0000-0000-0000B6050000}"/>
    <hyperlink ref="E1474" location="A125996006W" display="A125996006W" xr:uid="{00000000-0004-0000-0000-0000B7050000}"/>
    <hyperlink ref="E1475" location="A125994206C" display="A125994206C" xr:uid="{00000000-0004-0000-0000-0000B8050000}"/>
    <hyperlink ref="E1476" location="A125997850W" display="A125997850W" xr:uid="{00000000-0004-0000-0000-0000B9050000}"/>
    <hyperlink ref="E1477" location="A126001450R" display="A126001450R" xr:uid="{00000000-0004-0000-0000-0000BA050000}"/>
    <hyperlink ref="E1478" location="A125999650R" display="A125999650R" xr:uid="{00000000-0004-0000-0000-0000BB050000}"/>
    <hyperlink ref="E1479" location="A125992450V" display="A125992450V" xr:uid="{00000000-0004-0000-0000-0000BC050000}"/>
    <hyperlink ref="E1480" location="A125996050F" display="A125996050F" xr:uid="{00000000-0004-0000-0000-0000BD050000}"/>
    <hyperlink ref="E1481" location="A125994250L" display="A125994250L" xr:uid="{00000000-0004-0000-0000-0000BE050000}"/>
    <hyperlink ref="E1482" location="A125996678L" display="A125996678L" xr:uid="{00000000-0004-0000-0000-0000BF050000}"/>
    <hyperlink ref="E1483" location="A126000278F" display="A126000278F" xr:uid="{00000000-0004-0000-0000-0000C0050000}"/>
    <hyperlink ref="E1484" location="A125998478F" display="A125998478F" xr:uid="{00000000-0004-0000-0000-0000C1050000}"/>
    <hyperlink ref="E1485" location="A125991278K" display="A125991278K" xr:uid="{00000000-0004-0000-0000-0000C2050000}"/>
    <hyperlink ref="E1486" location="A125994878V" display="A125994878V" xr:uid="{00000000-0004-0000-0000-0000C3050000}"/>
    <hyperlink ref="E1487" location="A125993078C" display="A125993078C" xr:uid="{00000000-0004-0000-0000-0000C4050000}"/>
    <hyperlink ref="E1488" location="A125996810K" display="A125996810K" xr:uid="{00000000-0004-0000-0000-0000C5050000}"/>
    <hyperlink ref="E1489" location="A126000410C" display="A126000410C" xr:uid="{00000000-0004-0000-0000-0000C6050000}"/>
    <hyperlink ref="E1490" location="A125998610C" display="A125998610C" xr:uid="{00000000-0004-0000-0000-0000C7050000}"/>
    <hyperlink ref="E1491" location="A125991410J" display="A125991410J" xr:uid="{00000000-0004-0000-0000-0000C8050000}"/>
    <hyperlink ref="E1492" location="A125995010V" display="A125995010V" xr:uid="{00000000-0004-0000-0000-0000C9050000}"/>
    <hyperlink ref="E1493" location="A125993210A" display="A125993210A" xr:uid="{00000000-0004-0000-0000-0000CA050000}"/>
    <hyperlink ref="E1494" location="A125996742V" display="A125996742V" xr:uid="{00000000-0004-0000-0000-0000CB050000}"/>
    <hyperlink ref="E1495" location="A126000342L" display="A126000342L" xr:uid="{00000000-0004-0000-0000-0000CC050000}"/>
    <hyperlink ref="E1496" location="A125998542L" display="A125998542L" xr:uid="{00000000-0004-0000-0000-0000CD050000}"/>
    <hyperlink ref="E1497" location="A125991342T" display="A125991342T" xr:uid="{00000000-0004-0000-0000-0000CE050000}"/>
    <hyperlink ref="E1498" location="A125994942A" display="A125994942A" xr:uid="{00000000-0004-0000-0000-0000CF050000}"/>
    <hyperlink ref="E1499" location="A125993142K" display="A125993142K" xr:uid="{00000000-0004-0000-0000-0000D0050000}"/>
    <hyperlink ref="E1500" location="A125996814V" display="A125996814V" xr:uid="{00000000-0004-0000-0000-0000D1050000}"/>
    <hyperlink ref="E1501" location="A126000414L" display="A126000414L" xr:uid="{00000000-0004-0000-0000-0000D2050000}"/>
    <hyperlink ref="E1502" location="A125998614L" display="A125998614L" xr:uid="{00000000-0004-0000-0000-0000D3050000}"/>
    <hyperlink ref="E1503" location="A125991414T" display="A125991414T" xr:uid="{00000000-0004-0000-0000-0000D4050000}"/>
    <hyperlink ref="E1504" location="A125995014C" display="A125995014C" xr:uid="{00000000-0004-0000-0000-0000D5050000}"/>
    <hyperlink ref="E1505" location="A125993214K" display="A125993214K" xr:uid="{00000000-0004-0000-0000-0000D6050000}"/>
    <hyperlink ref="E1506" location="A125996818C" display="A125996818C" xr:uid="{00000000-0004-0000-0000-0000D7050000}"/>
    <hyperlink ref="E1507" location="A126000418W" display="A126000418W" xr:uid="{00000000-0004-0000-0000-0000D8050000}"/>
    <hyperlink ref="E1508" location="A125998618W" display="A125998618W" xr:uid="{00000000-0004-0000-0000-0000D9050000}"/>
    <hyperlink ref="E1509" location="A125991418A" display="A125991418A" xr:uid="{00000000-0004-0000-0000-0000DA050000}"/>
    <hyperlink ref="E1510" location="A125995018L" display="A125995018L" xr:uid="{00000000-0004-0000-0000-0000DB050000}"/>
    <hyperlink ref="E1511" location="A125993218V" display="A125993218V" xr:uid="{00000000-0004-0000-0000-0000DC050000}"/>
    <hyperlink ref="E1512" location="A125996746C" display="A125996746C" xr:uid="{00000000-0004-0000-0000-0000DD050000}"/>
    <hyperlink ref="E1513" location="A126000346W" display="A126000346W" xr:uid="{00000000-0004-0000-0000-0000DE050000}"/>
    <hyperlink ref="E1514" location="A125998546W" display="A125998546W" xr:uid="{00000000-0004-0000-0000-0000DF050000}"/>
    <hyperlink ref="E1515" location="A125991346A" display="A125991346A" xr:uid="{00000000-0004-0000-0000-0000E0050000}"/>
    <hyperlink ref="E1516" location="A125994946K" display="A125994946K" xr:uid="{00000000-0004-0000-0000-0000E1050000}"/>
    <hyperlink ref="E1517" location="A125993146V" display="A125993146V" xr:uid="{00000000-0004-0000-0000-0000E2050000}"/>
    <hyperlink ref="E1518" location="A125996750V" display="A125996750V" xr:uid="{00000000-0004-0000-0000-0000E3050000}"/>
    <hyperlink ref="E1519" location="A126000350L" display="A126000350L" xr:uid="{00000000-0004-0000-0000-0000E4050000}"/>
    <hyperlink ref="E1520" location="A125998550L" display="A125998550L" xr:uid="{00000000-0004-0000-0000-0000E5050000}"/>
    <hyperlink ref="E1521" location="A125991350T" display="A125991350T" xr:uid="{00000000-0004-0000-0000-0000E6050000}"/>
    <hyperlink ref="E1522" location="A125994950A" display="A125994950A" xr:uid="{00000000-0004-0000-0000-0000E7050000}"/>
    <hyperlink ref="E1523" location="A125993150K" display="A125993150K" xr:uid="{00000000-0004-0000-0000-0000E8050000}"/>
    <hyperlink ref="E1524" location="A125996790L" display="A125996790L" xr:uid="{00000000-0004-0000-0000-0000E9050000}"/>
    <hyperlink ref="E1525" location="A126000390F" display="A126000390F" xr:uid="{00000000-0004-0000-0000-0000EA050000}"/>
    <hyperlink ref="E1526" location="A125998590F" display="A125998590F" xr:uid="{00000000-0004-0000-0000-0000EB050000}"/>
    <hyperlink ref="E1527" location="A125991390K" display="A125991390K" xr:uid="{00000000-0004-0000-0000-0000EC050000}"/>
    <hyperlink ref="E1528" location="A125994990V" display="A125994990V" xr:uid="{00000000-0004-0000-0000-0000ED050000}"/>
    <hyperlink ref="E1529" location="A125993190C" display="A125993190C" xr:uid="{00000000-0004-0000-0000-0000EE050000}"/>
    <hyperlink ref="E1530" location="A125996710A" display="A125996710A" xr:uid="{00000000-0004-0000-0000-0000EF050000}"/>
    <hyperlink ref="E1531" location="A126000310V" display="A126000310V" xr:uid="{00000000-0004-0000-0000-0000F0050000}"/>
    <hyperlink ref="E1532" location="A125998510V" display="A125998510V" xr:uid="{00000000-0004-0000-0000-0000F1050000}"/>
    <hyperlink ref="E1533" location="A125991310X" display="A125991310X" xr:uid="{00000000-0004-0000-0000-0000F2050000}"/>
    <hyperlink ref="E1534" location="A125994910J" display="A125994910J" xr:uid="{00000000-0004-0000-0000-0000F3050000}"/>
    <hyperlink ref="E1535" location="A125993110T" display="A125993110T" xr:uid="{00000000-0004-0000-0000-0000F4050000}"/>
    <hyperlink ref="E1536" location="A125996822V" display="A125996822V" xr:uid="{00000000-0004-0000-0000-0000F5050000}"/>
    <hyperlink ref="E1537" location="A126000422L" display="A126000422L" xr:uid="{00000000-0004-0000-0000-0000F6050000}"/>
    <hyperlink ref="E1538" location="A125998622L" display="A125998622L" xr:uid="{00000000-0004-0000-0000-0000F7050000}"/>
    <hyperlink ref="E1539" location="A125991422T" display="A125991422T" xr:uid="{00000000-0004-0000-0000-0000F8050000}"/>
    <hyperlink ref="E1540" location="A125995022C" display="A125995022C" xr:uid="{00000000-0004-0000-0000-0000F9050000}"/>
    <hyperlink ref="E1541" location="A125993222K" display="A125993222K" xr:uid="{00000000-0004-0000-0000-0000FA050000}"/>
    <hyperlink ref="E1542" location="A125996754C" display="A125996754C" xr:uid="{00000000-0004-0000-0000-0000FB050000}"/>
    <hyperlink ref="E1543" location="A126000354W" display="A126000354W" xr:uid="{00000000-0004-0000-0000-0000FC050000}"/>
    <hyperlink ref="E1544" location="A125998554W" display="A125998554W" xr:uid="{00000000-0004-0000-0000-0000FD050000}"/>
    <hyperlink ref="E1545" location="A125991354A" display="A125991354A" xr:uid="{00000000-0004-0000-0000-0000FE050000}"/>
    <hyperlink ref="E1546" location="A125994954K" display="A125994954K" xr:uid="{00000000-0004-0000-0000-0000FF050000}"/>
    <hyperlink ref="E1547" location="A125993154V" display="A125993154V" xr:uid="{00000000-0004-0000-0000-000000060000}"/>
    <hyperlink ref="E1548" location="A125996682C" display="A125996682C" xr:uid="{00000000-0004-0000-0000-000001060000}"/>
    <hyperlink ref="E1549" location="A126000282W" display="A126000282W" xr:uid="{00000000-0004-0000-0000-000002060000}"/>
    <hyperlink ref="E1550" location="A125998482W" display="A125998482W" xr:uid="{00000000-0004-0000-0000-000003060000}"/>
    <hyperlink ref="E1551" location="A125991282A" display="A125991282A" xr:uid="{00000000-0004-0000-0000-000004060000}"/>
    <hyperlink ref="E1552" location="A125994882K" display="A125994882K" xr:uid="{00000000-0004-0000-0000-000005060000}"/>
    <hyperlink ref="E1553" location="A125993082V" display="A125993082V" xr:uid="{00000000-0004-0000-0000-000006060000}"/>
    <hyperlink ref="E1554" location="A125996758L" display="A125996758L" xr:uid="{00000000-0004-0000-0000-000007060000}"/>
    <hyperlink ref="E1555" location="A126000358F" display="A126000358F" xr:uid="{00000000-0004-0000-0000-000008060000}"/>
    <hyperlink ref="E1556" location="A125998558F" display="A125998558F" xr:uid="{00000000-0004-0000-0000-000009060000}"/>
    <hyperlink ref="E1557" location="A125991358K" display="A125991358K" xr:uid="{00000000-0004-0000-0000-00000A060000}"/>
    <hyperlink ref="E1558" location="A125994958V" display="A125994958V" xr:uid="{00000000-0004-0000-0000-00000B060000}"/>
    <hyperlink ref="E1559" location="A125993158C" display="A125993158C" xr:uid="{00000000-0004-0000-0000-00000C060000}"/>
    <hyperlink ref="E1560" location="A125996762C" display="A125996762C" xr:uid="{00000000-0004-0000-0000-00000D060000}"/>
    <hyperlink ref="E1561" location="A126000362W" display="A126000362W" xr:uid="{00000000-0004-0000-0000-00000E060000}"/>
    <hyperlink ref="E1562" location="A125998562W" display="A125998562W" xr:uid="{00000000-0004-0000-0000-00000F060000}"/>
    <hyperlink ref="E1563" location="A125991362A" display="A125991362A" xr:uid="{00000000-0004-0000-0000-000010060000}"/>
    <hyperlink ref="E1564" location="A125994962K" display="A125994962K" xr:uid="{00000000-0004-0000-0000-000011060000}"/>
    <hyperlink ref="E1565" location="A125993162V" display="A125993162V" xr:uid="{00000000-0004-0000-0000-000012060000}"/>
    <hyperlink ref="E1566" location="A125996834C" display="A125996834C" xr:uid="{00000000-0004-0000-0000-000013060000}"/>
    <hyperlink ref="E1567" location="A126000434W" display="A126000434W" xr:uid="{00000000-0004-0000-0000-000014060000}"/>
    <hyperlink ref="E1568" location="A125998634W" display="A125998634W" xr:uid="{00000000-0004-0000-0000-000015060000}"/>
    <hyperlink ref="E1569" location="A125991434A" display="A125991434A" xr:uid="{00000000-0004-0000-0000-000016060000}"/>
    <hyperlink ref="E1570" location="A125995034L" display="A125995034L" xr:uid="{00000000-0004-0000-0000-000017060000}"/>
    <hyperlink ref="E1571" location="A125993234V" display="A125993234V" xr:uid="{00000000-0004-0000-0000-000018060000}"/>
    <hyperlink ref="E1572" location="A125996654V" display="A125996654V" xr:uid="{00000000-0004-0000-0000-000019060000}"/>
    <hyperlink ref="E1573" location="A126000254L" display="A126000254L" xr:uid="{00000000-0004-0000-0000-00001A060000}"/>
    <hyperlink ref="E1574" location="A125998454L" display="A125998454L" xr:uid="{00000000-0004-0000-0000-00001B060000}"/>
    <hyperlink ref="E1575" location="A125991254T" display="A125991254T" xr:uid="{00000000-0004-0000-0000-00001C060000}"/>
    <hyperlink ref="E1576" location="A125994854A" display="A125994854A" xr:uid="{00000000-0004-0000-0000-00001D060000}"/>
    <hyperlink ref="E1577" location="A125993054K" display="A125993054K" xr:uid="{00000000-0004-0000-0000-00001E060000}"/>
    <hyperlink ref="E1578" location="A125996826C" display="A125996826C" xr:uid="{00000000-0004-0000-0000-00001F060000}"/>
    <hyperlink ref="E1579" location="A126000426W" display="A126000426W" xr:uid="{00000000-0004-0000-0000-000020060000}"/>
    <hyperlink ref="E1580" location="A125998626W" display="A125998626W" xr:uid="{00000000-0004-0000-0000-000021060000}"/>
    <hyperlink ref="E1581" location="A125991426A" display="A125991426A" xr:uid="{00000000-0004-0000-0000-000022060000}"/>
    <hyperlink ref="E1582" location="A125995026L" display="A125995026L" xr:uid="{00000000-0004-0000-0000-000023060000}"/>
    <hyperlink ref="E1583" location="A125993226V" display="A125993226V" xr:uid="{00000000-0004-0000-0000-000024060000}"/>
    <hyperlink ref="E1584" location="A125996830V" display="A125996830V" xr:uid="{00000000-0004-0000-0000-000025060000}"/>
    <hyperlink ref="E1585" location="A126000430L" display="A126000430L" xr:uid="{00000000-0004-0000-0000-000026060000}"/>
    <hyperlink ref="E1586" location="A125998630L" display="A125998630L" xr:uid="{00000000-0004-0000-0000-000027060000}"/>
    <hyperlink ref="E1587" location="A125991430T" display="A125991430T" xr:uid="{00000000-0004-0000-0000-000028060000}"/>
    <hyperlink ref="E1588" location="A125995030C" display="A125995030C" xr:uid="{00000000-0004-0000-0000-000029060000}"/>
    <hyperlink ref="E1589" location="A125993230K" display="A125993230K" xr:uid="{00000000-0004-0000-0000-00002A060000}"/>
    <hyperlink ref="E1590" location="A125996658C" display="A125996658C" xr:uid="{00000000-0004-0000-0000-00002B060000}"/>
    <hyperlink ref="E1591" location="A126000258W" display="A126000258W" xr:uid="{00000000-0004-0000-0000-00002C060000}"/>
    <hyperlink ref="E1592" location="A125998458W" display="A125998458W" xr:uid="{00000000-0004-0000-0000-00002D060000}"/>
    <hyperlink ref="E1593" location="A125991258A" display="A125991258A" xr:uid="{00000000-0004-0000-0000-00002E060000}"/>
    <hyperlink ref="E1594" location="A125994858K" display="A125994858K" xr:uid="{00000000-0004-0000-0000-00002F060000}"/>
    <hyperlink ref="E1595" location="A125993058V" display="A125993058V" xr:uid="{00000000-0004-0000-0000-000030060000}"/>
    <hyperlink ref="E1596" location="A125996714K" display="A125996714K" xr:uid="{00000000-0004-0000-0000-000031060000}"/>
    <hyperlink ref="E1597" location="A126000314C" display="A126000314C" xr:uid="{00000000-0004-0000-0000-000032060000}"/>
    <hyperlink ref="E1598" location="A125998514C" display="A125998514C" xr:uid="{00000000-0004-0000-0000-000033060000}"/>
    <hyperlink ref="E1599" location="A125991314J" display="A125991314J" xr:uid="{00000000-0004-0000-0000-000034060000}"/>
    <hyperlink ref="E1600" location="A125994914T" display="A125994914T" xr:uid="{00000000-0004-0000-0000-000035060000}"/>
    <hyperlink ref="E1601" location="A125993114A" display="A125993114A" xr:uid="{00000000-0004-0000-0000-000036060000}"/>
    <hyperlink ref="E1602" location="A125996766L" display="A125996766L" xr:uid="{00000000-0004-0000-0000-000037060000}"/>
    <hyperlink ref="E1603" location="A126000366F" display="A126000366F" xr:uid="{00000000-0004-0000-0000-000038060000}"/>
    <hyperlink ref="E1604" location="A125998566F" display="A125998566F" xr:uid="{00000000-0004-0000-0000-000039060000}"/>
    <hyperlink ref="E1605" location="A125991366K" display="A125991366K" xr:uid="{00000000-0004-0000-0000-00003A060000}"/>
    <hyperlink ref="E1606" location="A125994966V" display="A125994966V" xr:uid="{00000000-0004-0000-0000-00003B060000}"/>
    <hyperlink ref="E1607" location="A125993166C" display="A125993166C" xr:uid="{00000000-0004-0000-0000-00003C060000}"/>
    <hyperlink ref="E1608" location="A125996838L" display="A125996838L" xr:uid="{00000000-0004-0000-0000-00003D060000}"/>
    <hyperlink ref="E1609" location="A126000438F" display="A126000438F" xr:uid="{00000000-0004-0000-0000-00003E060000}"/>
    <hyperlink ref="E1610" location="A125998638F" display="A125998638F" xr:uid="{00000000-0004-0000-0000-00003F060000}"/>
    <hyperlink ref="E1611" location="A125991438K" display="A125991438K" xr:uid="{00000000-0004-0000-0000-000040060000}"/>
    <hyperlink ref="E1612" location="A125995038W" display="A125995038W" xr:uid="{00000000-0004-0000-0000-000041060000}"/>
    <hyperlink ref="E1613" location="A125993238C" display="A125993238C" xr:uid="{00000000-0004-0000-0000-000042060000}"/>
    <hyperlink ref="E1614" location="A125996662V" display="A125996662V" xr:uid="{00000000-0004-0000-0000-000043060000}"/>
    <hyperlink ref="E1615" location="A126000262L" display="A126000262L" xr:uid="{00000000-0004-0000-0000-000044060000}"/>
    <hyperlink ref="E1616" location="A125998462L" display="A125998462L" xr:uid="{00000000-0004-0000-0000-000045060000}"/>
    <hyperlink ref="E1617" location="A125996794W" display="A125996794W" xr:uid="{00000000-0004-0000-0000-000046060000}"/>
    <hyperlink ref="E1618" location="A126000394R" display="A126000394R" xr:uid="{00000000-0004-0000-0000-000047060000}"/>
    <hyperlink ref="E1619" location="A125998594R" display="A125998594R" xr:uid="{00000000-0004-0000-0000-000048060000}"/>
    <hyperlink ref="E1620" location="A125991394V" display="A125991394V" xr:uid="{00000000-0004-0000-0000-000049060000}"/>
    <hyperlink ref="E1621" location="A125994994C" display="A125994994C" xr:uid="{00000000-0004-0000-0000-00004A060000}"/>
    <hyperlink ref="E1622" location="A125993194L" display="A125993194L" xr:uid="{00000000-0004-0000-0000-00004B060000}"/>
    <hyperlink ref="E1623" location="A125996798F" display="A125996798F" xr:uid="{00000000-0004-0000-0000-00004C060000}"/>
    <hyperlink ref="E1624" location="A126000398X" display="A126000398X" xr:uid="{00000000-0004-0000-0000-00004D060000}"/>
    <hyperlink ref="E1625" location="A125998598X" display="A125998598X" xr:uid="{00000000-0004-0000-0000-00004E060000}"/>
    <hyperlink ref="E1626" location="A125991398C" display="A125991398C" xr:uid="{00000000-0004-0000-0000-00004F060000}"/>
    <hyperlink ref="E1627" location="A125994998L" display="A125994998L" xr:uid="{00000000-0004-0000-0000-000050060000}"/>
    <hyperlink ref="E1628" location="A125993198W" display="A125993198W" xr:uid="{00000000-0004-0000-0000-000051060000}"/>
    <hyperlink ref="E1629" location="A125996694L" display="A125996694L" xr:uid="{00000000-0004-0000-0000-000052060000}"/>
    <hyperlink ref="E1630" location="A126000294F" display="A126000294F" xr:uid="{00000000-0004-0000-0000-000053060000}"/>
    <hyperlink ref="E1631" location="A125998494F" display="A125998494F" xr:uid="{00000000-0004-0000-0000-000054060000}"/>
    <hyperlink ref="E1632" location="A125991294K" display="A125991294K" xr:uid="{00000000-0004-0000-0000-000055060000}"/>
    <hyperlink ref="E1633" location="A125994894V" display="A125994894V" xr:uid="{00000000-0004-0000-0000-000056060000}"/>
    <hyperlink ref="E1634" location="A125993094C" display="A125993094C" xr:uid="{00000000-0004-0000-0000-000057060000}"/>
    <hyperlink ref="E1635" location="A125996666C" display="A125996666C" xr:uid="{00000000-0004-0000-0000-000058060000}"/>
    <hyperlink ref="E1636" location="A126000266W" display="A126000266W" xr:uid="{00000000-0004-0000-0000-000059060000}"/>
    <hyperlink ref="E1637" location="A125998466W" display="A125998466W" xr:uid="{00000000-0004-0000-0000-00005A060000}"/>
    <hyperlink ref="E1638" location="A125991266A" display="A125991266A" xr:uid="{00000000-0004-0000-0000-00005B060000}"/>
    <hyperlink ref="E1639" location="A125994866K" display="A125994866K" xr:uid="{00000000-0004-0000-0000-00005C060000}"/>
    <hyperlink ref="E1640" location="A125993066V" display="A125993066V" xr:uid="{00000000-0004-0000-0000-00005D060000}"/>
    <hyperlink ref="E1641" location="A125991318T" display="A125991318T" xr:uid="{00000000-0004-0000-0000-00005E060000}"/>
    <hyperlink ref="E1642" location="A125994918A" display="A125994918A" xr:uid="{00000000-0004-0000-0000-00005F060000}"/>
    <hyperlink ref="E1643" location="A125993118K" display="A125993118K" xr:uid="{00000000-0004-0000-0000-000060060000}"/>
    <hyperlink ref="E1644" location="A125996686L" display="A125996686L" xr:uid="{00000000-0004-0000-0000-000061060000}"/>
    <hyperlink ref="E1645" location="A126000286F" display="A126000286F" xr:uid="{00000000-0004-0000-0000-000062060000}"/>
    <hyperlink ref="E1646" location="A125998486F" display="A125998486F" xr:uid="{00000000-0004-0000-0000-000063060000}"/>
    <hyperlink ref="E1647" location="A125991286K" display="A125991286K" xr:uid="{00000000-0004-0000-0000-000064060000}"/>
    <hyperlink ref="E1648" location="A125994886V" display="A125994886V" xr:uid="{00000000-0004-0000-0000-000065060000}"/>
    <hyperlink ref="E1649" location="A125993086C" display="A125993086C" xr:uid="{00000000-0004-0000-0000-000066060000}"/>
    <hyperlink ref="E1650" location="A125996722K" display="A125996722K" xr:uid="{00000000-0004-0000-0000-000067060000}"/>
    <hyperlink ref="E1651" location="A126000322C" display="A126000322C" xr:uid="{00000000-0004-0000-0000-000068060000}"/>
    <hyperlink ref="E1652" location="A125998522C" display="A125998522C" xr:uid="{00000000-0004-0000-0000-000069060000}"/>
    <hyperlink ref="E1653" location="A125991322J" display="A125991322J" xr:uid="{00000000-0004-0000-0000-00006A060000}"/>
    <hyperlink ref="E1654" location="A125994922T" display="A125994922T" xr:uid="{00000000-0004-0000-0000-00006B060000}"/>
    <hyperlink ref="E1655" location="A125993122A" display="A125993122A" xr:uid="{00000000-0004-0000-0000-00006C060000}"/>
    <hyperlink ref="E1656" location="A125996698W" display="A125996698W" xr:uid="{00000000-0004-0000-0000-00006D060000}"/>
    <hyperlink ref="E1657" location="A126000298R" display="A126000298R" xr:uid="{00000000-0004-0000-0000-00006E060000}"/>
    <hyperlink ref="E1658" location="A125998498R" display="A125998498R" xr:uid="{00000000-0004-0000-0000-00006F060000}"/>
    <hyperlink ref="E1659" location="A125991298V" display="A125991298V" xr:uid="{00000000-0004-0000-0000-000070060000}"/>
    <hyperlink ref="E1660" location="A125994898C" display="A125994898C" xr:uid="{00000000-0004-0000-0000-000071060000}"/>
    <hyperlink ref="E1661" location="A125993098L" display="A125993098L" xr:uid="{00000000-0004-0000-0000-000072060000}"/>
    <hyperlink ref="E1662" location="A125996726V" display="A125996726V" xr:uid="{00000000-0004-0000-0000-000073060000}"/>
    <hyperlink ref="E1663" location="A126000326L" display="A126000326L" xr:uid="{00000000-0004-0000-0000-000074060000}"/>
    <hyperlink ref="E1664" location="A125998526L" display="A125998526L" xr:uid="{00000000-0004-0000-0000-000075060000}"/>
    <hyperlink ref="E1665" location="A125991326T" display="A125991326T" xr:uid="{00000000-0004-0000-0000-000076060000}"/>
    <hyperlink ref="E1666" location="A125994926A" display="A125994926A" xr:uid="{00000000-0004-0000-0000-000077060000}"/>
    <hyperlink ref="E1667" location="A125993126K" display="A125993126K" xr:uid="{00000000-0004-0000-0000-000078060000}"/>
    <hyperlink ref="E1668" location="A125996770C" display="A125996770C" xr:uid="{00000000-0004-0000-0000-000079060000}"/>
    <hyperlink ref="E1669" location="A126000370W" display="A126000370W" xr:uid="{00000000-0004-0000-0000-00007A060000}"/>
    <hyperlink ref="E1670" location="A125998570W" display="A125998570W" xr:uid="{00000000-0004-0000-0000-00007B060000}"/>
    <hyperlink ref="E1671" location="A125991370A" display="A125991370A" xr:uid="{00000000-0004-0000-0000-00007C060000}"/>
    <hyperlink ref="E1672" location="A125994970K" display="A125994970K" xr:uid="{00000000-0004-0000-0000-00007D060000}"/>
    <hyperlink ref="E1673" location="A125993170V" display="A125993170V" xr:uid="{00000000-0004-0000-0000-00007E060000}"/>
    <hyperlink ref="E1674" location="A125996730K" display="A125996730K" xr:uid="{00000000-0004-0000-0000-00007F060000}"/>
    <hyperlink ref="E1675" location="A126000330C" display="A126000330C" xr:uid="{00000000-0004-0000-0000-000080060000}"/>
    <hyperlink ref="E1676" location="A125998530C" display="A125998530C" xr:uid="{00000000-0004-0000-0000-000081060000}"/>
    <hyperlink ref="E1677" location="A125991330J" display="A125991330J" xr:uid="{00000000-0004-0000-0000-000082060000}"/>
    <hyperlink ref="E1678" location="A125994930T" display="A125994930T" xr:uid="{00000000-0004-0000-0000-000083060000}"/>
    <hyperlink ref="E1679" location="A125993130A" display="A125993130A" xr:uid="{00000000-0004-0000-0000-000084060000}"/>
    <hyperlink ref="E1680" location="A125996702A" display="A125996702A" xr:uid="{00000000-0004-0000-0000-000085060000}"/>
    <hyperlink ref="E1681" location="A126000302V" display="A126000302V" xr:uid="{00000000-0004-0000-0000-000086060000}"/>
    <hyperlink ref="E1682" location="A125998502V" display="A125998502V" xr:uid="{00000000-0004-0000-0000-000087060000}"/>
    <hyperlink ref="E1683" location="A125991302X" display="A125991302X" xr:uid="{00000000-0004-0000-0000-000088060000}"/>
    <hyperlink ref="E1684" location="A125994902J" display="A125994902J" xr:uid="{00000000-0004-0000-0000-000089060000}"/>
    <hyperlink ref="E1685" location="A125993102T" display="A125993102T" xr:uid="{00000000-0004-0000-0000-00008A060000}"/>
    <hyperlink ref="E1686" location="A125996802K" display="A125996802K" xr:uid="{00000000-0004-0000-0000-00008B060000}"/>
    <hyperlink ref="E1687" location="A126000402C" display="A126000402C" xr:uid="{00000000-0004-0000-0000-00008C060000}"/>
    <hyperlink ref="E1688" location="A125998602C" display="A125998602C" xr:uid="{00000000-0004-0000-0000-00008D060000}"/>
    <hyperlink ref="E1689" location="A125991402J" display="A125991402J" xr:uid="{00000000-0004-0000-0000-00008E060000}"/>
    <hyperlink ref="E1690" location="A125995002V" display="A125995002V" xr:uid="{00000000-0004-0000-0000-00008F060000}"/>
    <hyperlink ref="E1691" location="A125993202A" display="A125993202A" xr:uid="{00000000-0004-0000-0000-000090060000}"/>
    <hyperlink ref="E1692" location="A125996774L" display="A125996774L" xr:uid="{00000000-0004-0000-0000-000091060000}"/>
    <hyperlink ref="E1693" location="A126000374F" display="A126000374F" xr:uid="{00000000-0004-0000-0000-000092060000}"/>
    <hyperlink ref="E1694" location="A125998574F" display="A125998574F" xr:uid="{00000000-0004-0000-0000-000093060000}"/>
    <hyperlink ref="E1695" location="A125991374K" display="A125991374K" xr:uid="{00000000-0004-0000-0000-000094060000}"/>
    <hyperlink ref="E1696" location="A125994974V" display="A125994974V" xr:uid="{00000000-0004-0000-0000-000095060000}"/>
    <hyperlink ref="E1697" location="A125993174C" display="A125993174C" xr:uid="{00000000-0004-0000-0000-000096060000}"/>
    <hyperlink ref="E1698" location="A125996778W" display="A125996778W" xr:uid="{00000000-0004-0000-0000-000097060000}"/>
    <hyperlink ref="E1699" location="A126000378R" display="A126000378R" xr:uid="{00000000-0004-0000-0000-000098060000}"/>
    <hyperlink ref="E1700" location="A125998578R" display="A125998578R" xr:uid="{00000000-0004-0000-0000-000099060000}"/>
    <hyperlink ref="E1701" location="A125991378V" display="A125991378V" xr:uid="{00000000-0004-0000-0000-00009A060000}"/>
    <hyperlink ref="E1702" location="A125994978C" display="A125994978C" xr:uid="{00000000-0004-0000-0000-00009B060000}"/>
    <hyperlink ref="E1703" location="A125993178L" display="A125993178L" xr:uid="{00000000-0004-0000-0000-00009C060000}"/>
    <hyperlink ref="E1704" location="A125996842C" display="A125996842C" xr:uid="{00000000-0004-0000-0000-00009D060000}"/>
    <hyperlink ref="E1705" location="A126000442W" display="A126000442W" xr:uid="{00000000-0004-0000-0000-00009E060000}"/>
    <hyperlink ref="E1706" location="A125998642W" display="A125998642W" xr:uid="{00000000-0004-0000-0000-00009F060000}"/>
    <hyperlink ref="E1707" location="A125991442A" display="A125991442A" xr:uid="{00000000-0004-0000-0000-0000A0060000}"/>
    <hyperlink ref="E1708" location="A125995042L" display="A125995042L" xr:uid="{00000000-0004-0000-0000-0000A1060000}"/>
    <hyperlink ref="E1709" location="A125993242V" display="A125993242V" xr:uid="{00000000-0004-0000-0000-0000A2060000}"/>
    <hyperlink ref="E1710" location="A125996670V" display="A125996670V" xr:uid="{00000000-0004-0000-0000-0000A3060000}"/>
    <hyperlink ref="E1711" location="A126000270L" display="A126000270L" xr:uid="{00000000-0004-0000-0000-0000A4060000}"/>
    <hyperlink ref="E1712" location="A125998470L" display="A125998470L" xr:uid="{00000000-0004-0000-0000-0000A5060000}"/>
    <hyperlink ref="E1713" location="A125991270T" display="A125991270T" xr:uid="{00000000-0004-0000-0000-0000A6060000}"/>
    <hyperlink ref="E1714" location="A125994870A" display="A125994870A" xr:uid="{00000000-0004-0000-0000-0000A7060000}"/>
    <hyperlink ref="E1715" location="A125993070K" display="A125993070K" xr:uid="{00000000-0004-0000-0000-0000A8060000}"/>
    <hyperlink ref="E1716" location="A125996734V" display="A125996734V" xr:uid="{00000000-0004-0000-0000-0000A9060000}"/>
    <hyperlink ref="E1717" location="A126000334L" display="A126000334L" xr:uid="{00000000-0004-0000-0000-0000AA060000}"/>
    <hyperlink ref="E1718" location="A125998534L" display="A125998534L" xr:uid="{00000000-0004-0000-0000-0000AB060000}"/>
    <hyperlink ref="E1719" location="A125991334T" display="A125991334T" xr:uid="{00000000-0004-0000-0000-0000AC060000}"/>
    <hyperlink ref="E1720" location="A125994934A" display="A125994934A" xr:uid="{00000000-0004-0000-0000-0000AD060000}"/>
    <hyperlink ref="E1721" location="A125993134K" display="A125993134K" xr:uid="{00000000-0004-0000-0000-0000AE060000}"/>
    <hyperlink ref="E1722" location="A125996690C" display="A125996690C" xr:uid="{00000000-0004-0000-0000-0000AF060000}"/>
    <hyperlink ref="E1723" location="A126000290W" display="A126000290W" xr:uid="{00000000-0004-0000-0000-0000B0060000}"/>
    <hyperlink ref="E1724" location="A125998490W" display="A125998490W" xr:uid="{00000000-0004-0000-0000-0000B1060000}"/>
    <hyperlink ref="E1725" location="A125991290A" display="A125991290A" xr:uid="{00000000-0004-0000-0000-0000B2060000}"/>
    <hyperlink ref="E1726" location="A125994890K" display="A125994890K" xr:uid="{00000000-0004-0000-0000-0000B3060000}"/>
    <hyperlink ref="E1727" location="A125993090V" display="A125993090V" xr:uid="{00000000-0004-0000-0000-0000B4060000}"/>
    <hyperlink ref="E1728" location="A125996782L" display="A125996782L" xr:uid="{00000000-0004-0000-0000-0000B5060000}"/>
    <hyperlink ref="E1729" location="A126000382F" display="A126000382F" xr:uid="{00000000-0004-0000-0000-0000B6060000}"/>
    <hyperlink ref="E1730" location="A125998582F" display="A125998582F" xr:uid="{00000000-0004-0000-0000-0000B7060000}"/>
    <hyperlink ref="E1731" location="A125991382K" display="A125991382K" xr:uid="{00000000-0004-0000-0000-0000B8060000}"/>
    <hyperlink ref="E1732" location="A125994982V" display="A125994982V" xr:uid="{00000000-0004-0000-0000-0000B9060000}"/>
    <hyperlink ref="E1733" location="A125993182C" display="A125993182C" xr:uid="{00000000-0004-0000-0000-0000BA060000}"/>
    <hyperlink ref="E1734" location="A125996786W" display="A125996786W" xr:uid="{00000000-0004-0000-0000-0000BB060000}"/>
    <hyperlink ref="E1735" location="A126000386R" display="A126000386R" xr:uid="{00000000-0004-0000-0000-0000BC060000}"/>
    <hyperlink ref="E1736" location="A125998586R" display="A125998586R" xr:uid="{00000000-0004-0000-0000-0000BD060000}"/>
    <hyperlink ref="E1737" location="A125991386V" display="A125991386V" xr:uid="{00000000-0004-0000-0000-0000BE060000}"/>
    <hyperlink ref="E1738" location="A125994986C" display="A125994986C" xr:uid="{00000000-0004-0000-0000-0000BF060000}"/>
    <hyperlink ref="E1739" location="A125993186L" display="A125993186L" xr:uid="{00000000-0004-0000-0000-0000C0060000}"/>
    <hyperlink ref="E1740" location="A125996706K" display="A125996706K" xr:uid="{00000000-0004-0000-0000-0000C1060000}"/>
    <hyperlink ref="E1741" location="A126000306C" display="A126000306C" xr:uid="{00000000-0004-0000-0000-0000C2060000}"/>
    <hyperlink ref="E1742" location="A125998506C" display="A125998506C" xr:uid="{00000000-0004-0000-0000-0000C3060000}"/>
    <hyperlink ref="E1743" location="A125991306J" display="A125991306J" xr:uid="{00000000-0004-0000-0000-0000C4060000}"/>
    <hyperlink ref="E1744" location="A125994906T" display="A125994906T" xr:uid="{00000000-0004-0000-0000-0000C5060000}"/>
    <hyperlink ref="E1745" location="A125993106A" display="A125993106A" xr:uid="{00000000-0004-0000-0000-0000C6060000}"/>
    <hyperlink ref="E1746" location="A125996674C" display="A125996674C" xr:uid="{00000000-0004-0000-0000-0000C7060000}"/>
    <hyperlink ref="E1747" location="A126000274W" display="A126000274W" xr:uid="{00000000-0004-0000-0000-0000C8060000}"/>
    <hyperlink ref="E1748" location="A125998474W" display="A125998474W" xr:uid="{00000000-0004-0000-0000-0000C9060000}"/>
    <hyperlink ref="E1749" location="A125991274A" display="A125991274A" xr:uid="{00000000-0004-0000-0000-0000CA060000}"/>
    <hyperlink ref="E1750" location="A125994874K" display="A125994874K" xr:uid="{00000000-0004-0000-0000-0000CB060000}"/>
    <hyperlink ref="E1751" location="A125993074V" display="A125993074V" xr:uid="{00000000-0004-0000-0000-0000CC060000}"/>
    <hyperlink ref="E1752" location="A125996846L" display="A125996846L" xr:uid="{00000000-0004-0000-0000-0000CD060000}"/>
    <hyperlink ref="E1753" location="A126000446F" display="A126000446F" xr:uid="{00000000-0004-0000-0000-0000CE060000}"/>
    <hyperlink ref="E1754" location="A125998646F" display="A125998646F" xr:uid="{00000000-0004-0000-0000-0000CF060000}"/>
    <hyperlink ref="E1755" location="A125991446K" display="A125991446K" xr:uid="{00000000-0004-0000-0000-0000D0060000}"/>
    <hyperlink ref="E1756" location="A125995046W" display="A125995046W" xr:uid="{00000000-0004-0000-0000-0000D1060000}"/>
    <hyperlink ref="E1757" location="A125993246C" display="A125993246C" xr:uid="{00000000-0004-0000-0000-0000D2060000}"/>
    <hyperlink ref="E1758" location="A125996738C" display="A125996738C" xr:uid="{00000000-0004-0000-0000-0000D3060000}"/>
    <hyperlink ref="E1759" location="A126000338W" display="A126000338W" xr:uid="{00000000-0004-0000-0000-0000D4060000}"/>
    <hyperlink ref="E1760" location="A125998538W" display="A125998538W" xr:uid="{00000000-0004-0000-0000-0000D5060000}"/>
    <hyperlink ref="E1761" location="A125991338A" display="A125991338A" xr:uid="{00000000-0004-0000-0000-0000D6060000}"/>
    <hyperlink ref="E1762" location="A125994938K" display="A125994938K" xr:uid="{00000000-0004-0000-0000-0000D7060000}"/>
    <hyperlink ref="E1763" location="A125993138V" display="A125993138V" xr:uid="{00000000-0004-0000-0000-0000D8060000}"/>
    <hyperlink ref="E1764" location="A125996806V" display="A125996806V" xr:uid="{00000000-0004-0000-0000-0000D9060000}"/>
    <hyperlink ref="E1765" location="A126000406L" display="A126000406L" xr:uid="{00000000-0004-0000-0000-0000DA060000}"/>
    <hyperlink ref="E1766" location="A125998606L" display="A125998606L" xr:uid="{00000000-0004-0000-0000-0000DB060000}"/>
    <hyperlink ref="E1767" location="A125991406T" display="A125991406T" xr:uid="{00000000-0004-0000-0000-0000DC060000}"/>
    <hyperlink ref="E1768" location="A125995006C" display="A125995006C" xr:uid="{00000000-0004-0000-0000-0000DD060000}"/>
    <hyperlink ref="E1769" location="A125993206K" display="A125993206K" xr:uid="{00000000-0004-0000-0000-0000DE060000}"/>
    <hyperlink ref="E1770" location="A125996850C" display="A125996850C" xr:uid="{00000000-0004-0000-0000-0000DF060000}"/>
    <hyperlink ref="E1771" location="A126000450W" display="A126000450W" xr:uid="{00000000-0004-0000-0000-0000E0060000}"/>
    <hyperlink ref="E1772" location="A125998650W" display="A125998650W" xr:uid="{00000000-0004-0000-0000-0000E1060000}"/>
    <hyperlink ref="E1773" location="A125991450A" display="A125991450A" xr:uid="{00000000-0004-0000-0000-0000E2060000}"/>
    <hyperlink ref="E1774" location="A125995050L" display="A125995050L" xr:uid="{00000000-0004-0000-0000-0000E3060000}"/>
    <hyperlink ref="E1775" location="A125993250V" display="A125993250V" xr:uid="{00000000-0004-0000-0000-0000E4060000}"/>
    <hyperlink ref="E1776" location="A125996878F" display="A125996878F" xr:uid="{00000000-0004-0000-0000-0000E5060000}"/>
    <hyperlink ref="E1777" location="A126000478X" display="A126000478X" xr:uid="{00000000-0004-0000-0000-0000E6060000}"/>
    <hyperlink ref="E1778" location="A125998678X" display="A125998678X" xr:uid="{00000000-0004-0000-0000-0000E7060000}"/>
    <hyperlink ref="E1779" location="A125991478C" display="A125991478C" xr:uid="{00000000-0004-0000-0000-0000E8060000}"/>
    <hyperlink ref="E1780" location="A125995078R" display="A125995078R" xr:uid="{00000000-0004-0000-0000-0000E9060000}"/>
    <hyperlink ref="E1781" location="A125993278W" display="A125993278W" xr:uid="{00000000-0004-0000-0000-0000EA060000}"/>
    <hyperlink ref="E1782" location="A125997010F" display="A125997010F" xr:uid="{00000000-0004-0000-0000-0000EB060000}"/>
    <hyperlink ref="E1783" location="A126000610W" display="A126000610W" xr:uid="{00000000-0004-0000-0000-0000EC060000}"/>
    <hyperlink ref="E1784" location="A125998810W" display="A125998810W" xr:uid="{00000000-0004-0000-0000-0000ED060000}"/>
    <hyperlink ref="E1785" location="A125991610A" display="A125991610A" xr:uid="{00000000-0004-0000-0000-0000EE060000}"/>
    <hyperlink ref="E1786" location="A125995210L" display="A125995210L" xr:uid="{00000000-0004-0000-0000-0000EF060000}"/>
    <hyperlink ref="E1787" location="A125993410V" display="A125993410V" xr:uid="{00000000-0004-0000-0000-0000F0060000}"/>
    <hyperlink ref="E1788" location="A125996942L" display="A125996942L" xr:uid="{00000000-0004-0000-0000-0000F1060000}"/>
    <hyperlink ref="E1789" location="A126000542F" display="A126000542F" xr:uid="{00000000-0004-0000-0000-0000F2060000}"/>
    <hyperlink ref="E1790" location="A125998742F" display="A125998742F" xr:uid="{00000000-0004-0000-0000-0000F3060000}"/>
    <hyperlink ref="E1791" location="A125991542K" display="A125991542K" xr:uid="{00000000-0004-0000-0000-0000F4060000}"/>
    <hyperlink ref="E1792" location="A125995142W" display="A125995142W" xr:uid="{00000000-0004-0000-0000-0000F5060000}"/>
    <hyperlink ref="E1793" location="A125993342C" display="A125993342C" xr:uid="{00000000-0004-0000-0000-0000F6060000}"/>
    <hyperlink ref="E1794" location="A125997014R" display="A125997014R" xr:uid="{00000000-0004-0000-0000-0000F7060000}"/>
    <hyperlink ref="E1795" location="A126000614F" display="A126000614F" xr:uid="{00000000-0004-0000-0000-0000F8060000}"/>
    <hyperlink ref="E1796" location="A125998814F" display="A125998814F" xr:uid="{00000000-0004-0000-0000-0000F9060000}"/>
    <hyperlink ref="E1797" location="A125991614K" display="A125991614K" xr:uid="{00000000-0004-0000-0000-0000FA060000}"/>
    <hyperlink ref="E1798" location="A125995214W" display="A125995214W" xr:uid="{00000000-0004-0000-0000-0000FB060000}"/>
    <hyperlink ref="E1799" location="A125993414C" display="A125993414C" xr:uid="{00000000-0004-0000-0000-0000FC060000}"/>
    <hyperlink ref="E1800" location="A125997018X" display="A125997018X" xr:uid="{00000000-0004-0000-0000-0000FD060000}"/>
    <hyperlink ref="E1801" location="A126000618R" display="A126000618R" xr:uid="{00000000-0004-0000-0000-0000FE060000}"/>
    <hyperlink ref="E1802" location="A125998818R" display="A125998818R" xr:uid="{00000000-0004-0000-0000-0000FF060000}"/>
    <hyperlink ref="E1803" location="A125991618V" display="A125991618V" xr:uid="{00000000-0004-0000-0000-000000070000}"/>
    <hyperlink ref="E1804" location="A125995218F" display="A125995218F" xr:uid="{00000000-0004-0000-0000-000001070000}"/>
    <hyperlink ref="E1805" location="A125993418L" display="A125993418L" xr:uid="{00000000-0004-0000-0000-000002070000}"/>
    <hyperlink ref="E1806" location="A125996946W" display="A125996946W" xr:uid="{00000000-0004-0000-0000-000003070000}"/>
    <hyperlink ref="E1807" location="A126000546R" display="A126000546R" xr:uid="{00000000-0004-0000-0000-000004070000}"/>
    <hyperlink ref="E1808" location="A125998746R" display="A125998746R" xr:uid="{00000000-0004-0000-0000-000005070000}"/>
    <hyperlink ref="E1809" location="A125991546V" display="A125991546V" xr:uid="{00000000-0004-0000-0000-000006070000}"/>
    <hyperlink ref="E1810" location="A125995146F" display="A125995146F" xr:uid="{00000000-0004-0000-0000-000007070000}"/>
    <hyperlink ref="E1811" location="A125993346L" display="A125993346L" xr:uid="{00000000-0004-0000-0000-000008070000}"/>
    <hyperlink ref="E1812" location="A125996950L" display="A125996950L" xr:uid="{00000000-0004-0000-0000-000009070000}"/>
    <hyperlink ref="E1813" location="A126000550F" display="A126000550F" xr:uid="{00000000-0004-0000-0000-00000A070000}"/>
    <hyperlink ref="E1814" location="A125998750F" display="A125998750F" xr:uid="{00000000-0004-0000-0000-00000B070000}"/>
    <hyperlink ref="E1815" location="A125991550K" display="A125991550K" xr:uid="{00000000-0004-0000-0000-00000C070000}"/>
    <hyperlink ref="E1816" location="A125995150W" display="A125995150W" xr:uid="{00000000-0004-0000-0000-00000D070000}"/>
    <hyperlink ref="E1817" location="A125993350C" display="A125993350C" xr:uid="{00000000-0004-0000-0000-00000E070000}"/>
    <hyperlink ref="E1818" location="A125996990F" display="A125996990F" xr:uid="{00000000-0004-0000-0000-00000F070000}"/>
    <hyperlink ref="E1819" location="A126000590X" display="A126000590X" xr:uid="{00000000-0004-0000-0000-000010070000}"/>
    <hyperlink ref="E1820" location="A125998790X" display="A125998790X" xr:uid="{00000000-0004-0000-0000-000011070000}"/>
    <hyperlink ref="E1821" location="A125991590C" display="A125991590C" xr:uid="{00000000-0004-0000-0000-000012070000}"/>
    <hyperlink ref="E1822" location="A125995190R" display="A125995190R" xr:uid="{00000000-0004-0000-0000-000013070000}"/>
    <hyperlink ref="E1823" location="A125993390W" display="A125993390W" xr:uid="{00000000-0004-0000-0000-000014070000}"/>
    <hyperlink ref="E1824" location="A125996910V" display="A125996910V" xr:uid="{00000000-0004-0000-0000-000015070000}"/>
    <hyperlink ref="E1825" location="A126000510L" display="A126000510L" xr:uid="{00000000-0004-0000-0000-000016070000}"/>
    <hyperlink ref="E1826" location="A125998710L" display="A125998710L" xr:uid="{00000000-0004-0000-0000-000017070000}"/>
    <hyperlink ref="E1827" location="A125991510T" display="A125991510T" xr:uid="{00000000-0004-0000-0000-000018070000}"/>
    <hyperlink ref="E1828" location="A125995110C" display="A125995110C" xr:uid="{00000000-0004-0000-0000-000019070000}"/>
    <hyperlink ref="E1829" location="A125993310K" display="A125993310K" xr:uid="{00000000-0004-0000-0000-00001A070000}"/>
    <hyperlink ref="E1830" location="A125997022R" display="A125997022R" xr:uid="{00000000-0004-0000-0000-00001B070000}"/>
    <hyperlink ref="E1831" location="A126000622F" display="A126000622F" xr:uid="{00000000-0004-0000-0000-00001C070000}"/>
    <hyperlink ref="E1832" location="A125998822F" display="A125998822F" xr:uid="{00000000-0004-0000-0000-00001D070000}"/>
    <hyperlink ref="E1833" location="A125991622K" display="A125991622K" xr:uid="{00000000-0004-0000-0000-00001E070000}"/>
    <hyperlink ref="E1834" location="A125995222W" display="A125995222W" xr:uid="{00000000-0004-0000-0000-00001F070000}"/>
    <hyperlink ref="E1835" location="A125993422C" display="A125993422C" xr:uid="{00000000-0004-0000-0000-000020070000}"/>
    <hyperlink ref="E1836" location="A125996954W" display="A125996954W" xr:uid="{00000000-0004-0000-0000-000021070000}"/>
    <hyperlink ref="E1837" location="A126000554R" display="A126000554R" xr:uid="{00000000-0004-0000-0000-000022070000}"/>
    <hyperlink ref="E1838" location="A125998754R" display="A125998754R" xr:uid="{00000000-0004-0000-0000-000023070000}"/>
    <hyperlink ref="E1839" location="A125991554V" display="A125991554V" xr:uid="{00000000-0004-0000-0000-000024070000}"/>
    <hyperlink ref="E1840" location="A125995154F" display="A125995154F" xr:uid="{00000000-0004-0000-0000-000025070000}"/>
    <hyperlink ref="E1841" location="A125993354L" display="A125993354L" xr:uid="{00000000-0004-0000-0000-000026070000}"/>
    <hyperlink ref="E1842" location="A125996882W" display="A125996882W" xr:uid="{00000000-0004-0000-0000-000027070000}"/>
    <hyperlink ref="E1843" location="A126000482R" display="A126000482R" xr:uid="{00000000-0004-0000-0000-000028070000}"/>
    <hyperlink ref="E1844" location="A125998682R" display="A125998682R" xr:uid="{00000000-0004-0000-0000-000029070000}"/>
    <hyperlink ref="E1845" location="A125991482V" display="A125991482V" xr:uid="{00000000-0004-0000-0000-00002A070000}"/>
    <hyperlink ref="E1846" location="A125995082F" display="A125995082F" xr:uid="{00000000-0004-0000-0000-00002B070000}"/>
    <hyperlink ref="E1847" location="A125993282L" display="A125993282L" xr:uid="{00000000-0004-0000-0000-00002C070000}"/>
    <hyperlink ref="E1848" location="A125996958F" display="A125996958F" xr:uid="{00000000-0004-0000-0000-00002D070000}"/>
    <hyperlink ref="E1849" location="A126000558X" display="A126000558X" xr:uid="{00000000-0004-0000-0000-00002E070000}"/>
    <hyperlink ref="E1850" location="A125998758X" display="A125998758X" xr:uid="{00000000-0004-0000-0000-00002F070000}"/>
    <hyperlink ref="E1851" location="A125991558C" display="A125991558C" xr:uid="{00000000-0004-0000-0000-000030070000}"/>
    <hyperlink ref="E1852" location="A125995158R" display="A125995158R" xr:uid="{00000000-0004-0000-0000-000031070000}"/>
    <hyperlink ref="E1853" location="A125993358W" display="A125993358W" xr:uid="{00000000-0004-0000-0000-000032070000}"/>
    <hyperlink ref="E1854" location="A125996962W" display="A125996962W" xr:uid="{00000000-0004-0000-0000-000033070000}"/>
    <hyperlink ref="E1855" location="A126000562R" display="A126000562R" xr:uid="{00000000-0004-0000-0000-000034070000}"/>
    <hyperlink ref="E1856" location="A125998762R" display="A125998762R" xr:uid="{00000000-0004-0000-0000-000035070000}"/>
    <hyperlink ref="E1857" location="A125991562V" display="A125991562V" xr:uid="{00000000-0004-0000-0000-000036070000}"/>
    <hyperlink ref="E1858" location="A125995162F" display="A125995162F" xr:uid="{00000000-0004-0000-0000-000037070000}"/>
    <hyperlink ref="E1859" location="A125993362L" display="A125993362L" xr:uid="{00000000-0004-0000-0000-000038070000}"/>
    <hyperlink ref="E1860" location="A125997034X" display="A125997034X" xr:uid="{00000000-0004-0000-0000-000039070000}"/>
    <hyperlink ref="E1861" location="A126000634R" display="A126000634R" xr:uid="{00000000-0004-0000-0000-00003A070000}"/>
    <hyperlink ref="E1862" location="A125998834R" display="A125998834R" xr:uid="{00000000-0004-0000-0000-00003B070000}"/>
    <hyperlink ref="E1863" location="A125991634V" display="A125991634V" xr:uid="{00000000-0004-0000-0000-00003C070000}"/>
    <hyperlink ref="E1864" location="A125995234F" display="A125995234F" xr:uid="{00000000-0004-0000-0000-00003D070000}"/>
    <hyperlink ref="E1865" location="A125993434L" display="A125993434L" xr:uid="{00000000-0004-0000-0000-00003E070000}"/>
    <hyperlink ref="E1866" location="A125996854L" display="A125996854L" xr:uid="{00000000-0004-0000-0000-00003F070000}"/>
    <hyperlink ref="E1867" location="A126000454F" display="A126000454F" xr:uid="{00000000-0004-0000-0000-000040070000}"/>
    <hyperlink ref="E1868" location="A125998654F" display="A125998654F" xr:uid="{00000000-0004-0000-0000-000041070000}"/>
    <hyperlink ref="E1869" location="A125991454K" display="A125991454K" xr:uid="{00000000-0004-0000-0000-000042070000}"/>
    <hyperlink ref="E1870" location="A125995054W" display="A125995054W" xr:uid="{00000000-0004-0000-0000-000043070000}"/>
    <hyperlink ref="E1871" location="A125993254C" display="A125993254C" xr:uid="{00000000-0004-0000-0000-000044070000}"/>
    <hyperlink ref="E1872" location="A125997026X" display="A125997026X" xr:uid="{00000000-0004-0000-0000-000045070000}"/>
    <hyperlink ref="E1873" location="A126000626R" display="A126000626R" xr:uid="{00000000-0004-0000-0000-000046070000}"/>
    <hyperlink ref="E1874" location="A125998826R" display="A125998826R" xr:uid="{00000000-0004-0000-0000-000047070000}"/>
    <hyperlink ref="E1875" location="A125991626V" display="A125991626V" xr:uid="{00000000-0004-0000-0000-000048070000}"/>
    <hyperlink ref="E1876" location="A125995226F" display="A125995226F" xr:uid="{00000000-0004-0000-0000-000049070000}"/>
    <hyperlink ref="E1877" location="A125993426L" display="A125993426L" xr:uid="{00000000-0004-0000-0000-00004A070000}"/>
    <hyperlink ref="E1878" location="A125997030R" display="A125997030R" xr:uid="{00000000-0004-0000-0000-00004B070000}"/>
    <hyperlink ref="E1879" location="A126000630F" display="A126000630F" xr:uid="{00000000-0004-0000-0000-00004C070000}"/>
    <hyperlink ref="E1880" location="A125998830F" display="A125998830F" xr:uid="{00000000-0004-0000-0000-00004D070000}"/>
    <hyperlink ref="E1881" location="A125991630K" display="A125991630K" xr:uid="{00000000-0004-0000-0000-00004E070000}"/>
    <hyperlink ref="E1882" location="A125995230W" display="A125995230W" xr:uid="{00000000-0004-0000-0000-00004F070000}"/>
    <hyperlink ref="E1883" location="A125993430C" display="A125993430C" xr:uid="{00000000-0004-0000-0000-000050070000}"/>
    <hyperlink ref="E1884" location="A125996858W" display="A125996858W" xr:uid="{00000000-0004-0000-0000-000051070000}"/>
    <hyperlink ref="E1885" location="A126000458R" display="A126000458R" xr:uid="{00000000-0004-0000-0000-000052070000}"/>
    <hyperlink ref="E1886" location="A125998658R" display="A125998658R" xr:uid="{00000000-0004-0000-0000-000053070000}"/>
    <hyperlink ref="E1887" location="A125991458V" display="A125991458V" xr:uid="{00000000-0004-0000-0000-000054070000}"/>
    <hyperlink ref="E1888" location="A125995058F" display="A125995058F" xr:uid="{00000000-0004-0000-0000-000055070000}"/>
    <hyperlink ref="E1889" location="A125993258L" display="A125993258L" xr:uid="{00000000-0004-0000-0000-000056070000}"/>
    <hyperlink ref="E1890" location="A125996914C" display="A125996914C" xr:uid="{00000000-0004-0000-0000-000057070000}"/>
    <hyperlink ref="E1891" location="A126000514W" display="A126000514W" xr:uid="{00000000-0004-0000-0000-000058070000}"/>
    <hyperlink ref="E1892" location="A125998714W" display="A125998714W" xr:uid="{00000000-0004-0000-0000-000059070000}"/>
    <hyperlink ref="E1893" location="A125991514A" display="A125991514A" xr:uid="{00000000-0004-0000-0000-00005A070000}"/>
    <hyperlink ref="E1894" location="A125995114L" display="A125995114L" xr:uid="{00000000-0004-0000-0000-00005B070000}"/>
    <hyperlink ref="E1895" location="A125993314V" display="A125993314V" xr:uid="{00000000-0004-0000-0000-00005C070000}"/>
    <hyperlink ref="E1896" location="A125996966F" display="A125996966F" xr:uid="{00000000-0004-0000-0000-00005D070000}"/>
    <hyperlink ref="E1897" location="A126000566X" display="A126000566X" xr:uid="{00000000-0004-0000-0000-00005E070000}"/>
    <hyperlink ref="E1898" location="A125998766X" display="A125998766X" xr:uid="{00000000-0004-0000-0000-00005F070000}"/>
    <hyperlink ref="E1899" location="A125991566C" display="A125991566C" xr:uid="{00000000-0004-0000-0000-000060070000}"/>
    <hyperlink ref="E1900" location="A125995166R" display="A125995166R" xr:uid="{00000000-0004-0000-0000-000061070000}"/>
    <hyperlink ref="E1901" location="A125993366W" display="A125993366W" xr:uid="{00000000-0004-0000-0000-000062070000}"/>
    <hyperlink ref="E1902" location="A125997038J" display="A125997038J" xr:uid="{00000000-0004-0000-0000-000063070000}"/>
    <hyperlink ref="E1903" location="A126000638X" display="A126000638X" xr:uid="{00000000-0004-0000-0000-000064070000}"/>
    <hyperlink ref="E1904" location="A125998838X" display="A125998838X" xr:uid="{00000000-0004-0000-0000-000065070000}"/>
    <hyperlink ref="E1905" location="A125991638C" display="A125991638C" xr:uid="{00000000-0004-0000-0000-000066070000}"/>
    <hyperlink ref="E1906" location="A125995238R" display="A125995238R" xr:uid="{00000000-0004-0000-0000-000067070000}"/>
    <hyperlink ref="E1907" location="A125993438W" display="A125993438W" xr:uid="{00000000-0004-0000-0000-000068070000}"/>
    <hyperlink ref="E1908" location="A125996862L" display="A125996862L" xr:uid="{00000000-0004-0000-0000-000069070000}"/>
    <hyperlink ref="E1909" location="A126000462F" display="A126000462F" xr:uid="{00000000-0004-0000-0000-00006A070000}"/>
    <hyperlink ref="E1910" location="A125998662F" display="A125998662F" xr:uid="{00000000-0004-0000-0000-00006B070000}"/>
    <hyperlink ref="E1911" location="A125996994R" display="A125996994R" xr:uid="{00000000-0004-0000-0000-00006C070000}"/>
    <hyperlink ref="E1912" location="A126000594J" display="A126000594J" xr:uid="{00000000-0004-0000-0000-00006D070000}"/>
    <hyperlink ref="E1913" location="A125998794J" display="A125998794J" xr:uid="{00000000-0004-0000-0000-00006E070000}"/>
    <hyperlink ref="E1914" location="A125991594L" display="A125991594L" xr:uid="{00000000-0004-0000-0000-00006F070000}"/>
    <hyperlink ref="E1915" location="A125995194X" display="A125995194X" xr:uid="{00000000-0004-0000-0000-000070070000}"/>
    <hyperlink ref="E1916" location="A125993394F" display="A125993394F" xr:uid="{00000000-0004-0000-0000-000071070000}"/>
    <hyperlink ref="E1917" location="A125996998X" display="A125996998X" xr:uid="{00000000-0004-0000-0000-000072070000}"/>
    <hyperlink ref="E1918" location="A126000598T" display="A126000598T" xr:uid="{00000000-0004-0000-0000-000073070000}"/>
    <hyperlink ref="E1919" location="A125998798T" display="A125998798T" xr:uid="{00000000-0004-0000-0000-000074070000}"/>
    <hyperlink ref="E1920" location="A125991598W" display="A125991598W" xr:uid="{00000000-0004-0000-0000-000075070000}"/>
    <hyperlink ref="E1921" location="A125995198J" display="A125995198J" xr:uid="{00000000-0004-0000-0000-000076070000}"/>
    <hyperlink ref="E1922" location="A125993398R" display="A125993398R" xr:uid="{00000000-0004-0000-0000-000077070000}"/>
    <hyperlink ref="E1923" location="A125996894F" display="A125996894F" xr:uid="{00000000-0004-0000-0000-000078070000}"/>
    <hyperlink ref="E1924" location="A126000494X" display="A126000494X" xr:uid="{00000000-0004-0000-0000-000079070000}"/>
    <hyperlink ref="E1925" location="A125998694X" display="A125998694X" xr:uid="{00000000-0004-0000-0000-00007A070000}"/>
    <hyperlink ref="E1926" location="A125991494C" display="A125991494C" xr:uid="{00000000-0004-0000-0000-00007B070000}"/>
    <hyperlink ref="E1927" location="A125995094R" display="A125995094R" xr:uid="{00000000-0004-0000-0000-00007C070000}"/>
    <hyperlink ref="E1928" location="A125993294W" display="A125993294W" xr:uid="{00000000-0004-0000-0000-00007D070000}"/>
    <hyperlink ref="E1929" location="A125996866W" display="A125996866W" xr:uid="{00000000-0004-0000-0000-00007E070000}"/>
    <hyperlink ref="E1930" location="A126000466R" display="A126000466R" xr:uid="{00000000-0004-0000-0000-00007F070000}"/>
    <hyperlink ref="E1931" location="A125998666R" display="A125998666R" xr:uid="{00000000-0004-0000-0000-000080070000}"/>
    <hyperlink ref="E1932" location="A125991466V" display="A125991466V" xr:uid="{00000000-0004-0000-0000-000081070000}"/>
    <hyperlink ref="E1933" location="A125995066F" display="A125995066F" xr:uid="{00000000-0004-0000-0000-000082070000}"/>
    <hyperlink ref="E1934" location="A125993266L" display="A125993266L" xr:uid="{00000000-0004-0000-0000-000083070000}"/>
    <hyperlink ref="E1935" location="A125991518K" display="A125991518K" xr:uid="{00000000-0004-0000-0000-000084070000}"/>
    <hyperlink ref="E1936" location="A125995118W" display="A125995118W" xr:uid="{00000000-0004-0000-0000-000085070000}"/>
    <hyperlink ref="E1937" location="A125993318C" display="A125993318C" xr:uid="{00000000-0004-0000-0000-000086070000}"/>
    <hyperlink ref="E1938" location="A125996886F" display="A125996886F" xr:uid="{00000000-0004-0000-0000-000087070000}"/>
    <hyperlink ref="E1939" location="A126000486X" display="A126000486X" xr:uid="{00000000-0004-0000-0000-000088070000}"/>
    <hyperlink ref="E1940" location="A125998686X" display="A125998686X" xr:uid="{00000000-0004-0000-0000-000089070000}"/>
    <hyperlink ref="E1941" location="A125991486C" display="A125991486C" xr:uid="{00000000-0004-0000-0000-00008A070000}"/>
    <hyperlink ref="E1942" location="A125995086R" display="A125995086R" xr:uid="{00000000-0004-0000-0000-00008B070000}"/>
    <hyperlink ref="E1943" location="A125993286W" display="A125993286W" xr:uid="{00000000-0004-0000-0000-00008C070000}"/>
    <hyperlink ref="E1944" location="A125996922C" display="A125996922C" xr:uid="{00000000-0004-0000-0000-00008D070000}"/>
    <hyperlink ref="E1945" location="A126000522W" display="A126000522W" xr:uid="{00000000-0004-0000-0000-00008E070000}"/>
    <hyperlink ref="E1946" location="A125998722W" display="A125998722W" xr:uid="{00000000-0004-0000-0000-00008F070000}"/>
    <hyperlink ref="E1947" location="A125991522A" display="A125991522A" xr:uid="{00000000-0004-0000-0000-000090070000}"/>
    <hyperlink ref="E1948" location="A125995122L" display="A125995122L" xr:uid="{00000000-0004-0000-0000-000091070000}"/>
    <hyperlink ref="E1949" location="A125993322V" display="A125993322V" xr:uid="{00000000-0004-0000-0000-000092070000}"/>
    <hyperlink ref="E1950" location="A125996898R" display="A125996898R" xr:uid="{00000000-0004-0000-0000-000093070000}"/>
    <hyperlink ref="E1951" location="A126000498J" display="A126000498J" xr:uid="{00000000-0004-0000-0000-000094070000}"/>
    <hyperlink ref="E1952" location="A125998698J" display="A125998698J" xr:uid="{00000000-0004-0000-0000-000095070000}"/>
    <hyperlink ref="E1953" location="A125991498L" display="A125991498L" xr:uid="{00000000-0004-0000-0000-000096070000}"/>
    <hyperlink ref="E1954" location="A125995098X" display="A125995098X" xr:uid="{00000000-0004-0000-0000-000097070000}"/>
    <hyperlink ref="E1955" location="A125993298F" display="A125993298F" xr:uid="{00000000-0004-0000-0000-000098070000}"/>
    <hyperlink ref="E1956" location="A125996926L" display="A125996926L" xr:uid="{00000000-0004-0000-0000-000099070000}"/>
    <hyperlink ref="E1957" location="A126000526F" display="A126000526F" xr:uid="{00000000-0004-0000-0000-00009A070000}"/>
    <hyperlink ref="E1958" location="A125998726F" display="A125998726F" xr:uid="{00000000-0004-0000-0000-00009B070000}"/>
    <hyperlink ref="E1959" location="A125991526K" display="A125991526K" xr:uid="{00000000-0004-0000-0000-00009C070000}"/>
    <hyperlink ref="E1960" location="A125995126W" display="A125995126W" xr:uid="{00000000-0004-0000-0000-00009D070000}"/>
    <hyperlink ref="E1961" location="A125993326C" display="A125993326C" xr:uid="{00000000-0004-0000-0000-00009E070000}"/>
    <hyperlink ref="E1962" location="A125996970W" display="A125996970W" xr:uid="{00000000-0004-0000-0000-00009F070000}"/>
    <hyperlink ref="E1963" location="A126000570R" display="A126000570R" xr:uid="{00000000-0004-0000-0000-0000A0070000}"/>
    <hyperlink ref="E1964" location="A125998770R" display="A125998770R" xr:uid="{00000000-0004-0000-0000-0000A1070000}"/>
    <hyperlink ref="E1965" location="A125991570V" display="A125991570V" xr:uid="{00000000-0004-0000-0000-0000A2070000}"/>
    <hyperlink ref="E1966" location="A125995170F" display="A125995170F" xr:uid="{00000000-0004-0000-0000-0000A3070000}"/>
    <hyperlink ref="E1967" location="A125993370L" display="A125993370L" xr:uid="{00000000-0004-0000-0000-0000A4070000}"/>
    <hyperlink ref="E1968" location="A125996930C" display="A125996930C" xr:uid="{00000000-0004-0000-0000-0000A5070000}"/>
    <hyperlink ref="E1969" location="A126000530W" display="A126000530W" xr:uid="{00000000-0004-0000-0000-0000A6070000}"/>
    <hyperlink ref="E1970" location="A125998730W" display="A125998730W" xr:uid="{00000000-0004-0000-0000-0000A7070000}"/>
    <hyperlink ref="E1971" location="A125991530A" display="A125991530A" xr:uid="{00000000-0004-0000-0000-0000A8070000}"/>
    <hyperlink ref="E1972" location="A125995130L" display="A125995130L" xr:uid="{00000000-0004-0000-0000-0000A9070000}"/>
    <hyperlink ref="E1973" location="A125993330V" display="A125993330V" xr:uid="{00000000-0004-0000-0000-0000AA070000}"/>
    <hyperlink ref="E1974" location="A125996902V" display="A125996902V" xr:uid="{00000000-0004-0000-0000-0000AB070000}"/>
    <hyperlink ref="E1975" location="A126000502L" display="A126000502L" xr:uid="{00000000-0004-0000-0000-0000AC070000}"/>
    <hyperlink ref="E1976" location="A125998702L" display="A125998702L" xr:uid="{00000000-0004-0000-0000-0000AD070000}"/>
    <hyperlink ref="E1977" location="A125991502T" display="A125991502T" xr:uid="{00000000-0004-0000-0000-0000AE070000}"/>
    <hyperlink ref="E1978" location="A125995102C" display="A125995102C" xr:uid="{00000000-0004-0000-0000-0000AF070000}"/>
    <hyperlink ref="E1979" location="A125993302K" display="A125993302K" xr:uid="{00000000-0004-0000-0000-0000B0070000}"/>
    <hyperlink ref="E1980" location="A125997002F" display="A125997002F" xr:uid="{00000000-0004-0000-0000-0000B1070000}"/>
    <hyperlink ref="E1981" location="A126000602W" display="A126000602W" xr:uid="{00000000-0004-0000-0000-0000B2070000}"/>
    <hyperlink ref="E1982" location="A125998802W" display="A125998802W" xr:uid="{00000000-0004-0000-0000-0000B3070000}"/>
    <hyperlink ref="E1983" location="A125991602A" display="A125991602A" xr:uid="{00000000-0004-0000-0000-0000B4070000}"/>
    <hyperlink ref="E1984" location="A125995202L" display="A125995202L" xr:uid="{00000000-0004-0000-0000-0000B5070000}"/>
    <hyperlink ref="E1985" location="A125993402V" display="A125993402V" xr:uid="{00000000-0004-0000-0000-0000B6070000}"/>
    <hyperlink ref="E1986" location="A125996974F" display="A125996974F" xr:uid="{00000000-0004-0000-0000-0000B7070000}"/>
    <hyperlink ref="E1987" location="A126000574X" display="A126000574X" xr:uid="{00000000-0004-0000-0000-0000B8070000}"/>
    <hyperlink ref="E1988" location="A125998774X" display="A125998774X" xr:uid="{00000000-0004-0000-0000-0000B9070000}"/>
    <hyperlink ref="E1989" location="A125991574C" display="A125991574C" xr:uid="{00000000-0004-0000-0000-0000BA070000}"/>
    <hyperlink ref="E1990" location="A125995174R" display="A125995174R" xr:uid="{00000000-0004-0000-0000-0000BB070000}"/>
    <hyperlink ref="E1991" location="A125993374W" display="A125993374W" xr:uid="{00000000-0004-0000-0000-0000BC070000}"/>
    <hyperlink ref="E1992" location="A125996978R" display="A125996978R" xr:uid="{00000000-0004-0000-0000-0000BD070000}"/>
    <hyperlink ref="E1993" location="A126000578J" display="A126000578J" xr:uid="{00000000-0004-0000-0000-0000BE070000}"/>
    <hyperlink ref="E1994" location="A125998778J" display="A125998778J" xr:uid="{00000000-0004-0000-0000-0000BF070000}"/>
    <hyperlink ref="E1995" location="A125991578L" display="A125991578L" xr:uid="{00000000-0004-0000-0000-0000C0070000}"/>
    <hyperlink ref="E1996" location="A125995178X" display="A125995178X" xr:uid="{00000000-0004-0000-0000-0000C1070000}"/>
    <hyperlink ref="E1997" location="A125993378F" display="A125993378F" xr:uid="{00000000-0004-0000-0000-0000C2070000}"/>
    <hyperlink ref="E1998" location="A125997042X" display="A125997042X" xr:uid="{00000000-0004-0000-0000-0000C3070000}"/>
    <hyperlink ref="E1999" location="A126000642R" display="A126000642R" xr:uid="{00000000-0004-0000-0000-0000C4070000}"/>
    <hyperlink ref="E2000" location="A125998842R" display="A125998842R" xr:uid="{00000000-0004-0000-0000-0000C5070000}"/>
    <hyperlink ref="E2001" location="A125991642V" display="A125991642V" xr:uid="{00000000-0004-0000-0000-0000C6070000}"/>
    <hyperlink ref="E2002" location="A125995242F" display="A125995242F" xr:uid="{00000000-0004-0000-0000-0000C7070000}"/>
    <hyperlink ref="E2003" location="A125993442L" display="A125993442L" xr:uid="{00000000-0004-0000-0000-0000C8070000}"/>
    <hyperlink ref="E2004" location="A125996870L" display="A125996870L" xr:uid="{00000000-0004-0000-0000-0000C9070000}"/>
    <hyperlink ref="E2005" location="A126000470F" display="A126000470F" xr:uid="{00000000-0004-0000-0000-0000CA070000}"/>
    <hyperlink ref="E2006" location="A125998670F" display="A125998670F" xr:uid="{00000000-0004-0000-0000-0000CB070000}"/>
    <hyperlink ref="E2007" location="A125991470K" display="A125991470K" xr:uid="{00000000-0004-0000-0000-0000CC070000}"/>
    <hyperlink ref="E2008" location="A125995070W" display="A125995070W" xr:uid="{00000000-0004-0000-0000-0000CD070000}"/>
    <hyperlink ref="E2009" location="A125993270C" display="A125993270C" xr:uid="{00000000-0004-0000-0000-0000CE070000}"/>
    <hyperlink ref="E2010" location="A125996934L" display="A125996934L" xr:uid="{00000000-0004-0000-0000-0000CF070000}"/>
    <hyperlink ref="E2011" location="A126000534F" display="A126000534F" xr:uid="{00000000-0004-0000-0000-0000D0070000}"/>
    <hyperlink ref="E2012" location="A125998734F" display="A125998734F" xr:uid="{00000000-0004-0000-0000-0000D1070000}"/>
    <hyperlink ref="E2013" location="A125991534K" display="A125991534K" xr:uid="{00000000-0004-0000-0000-0000D2070000}"/>
    <hyperlink ref="E2014" location="A125995134W" display="A125995134W" xr:uid="{00000000-0004-0000-0000-0000D3070000}"/>
    <hyperlink ref="E2015" location="A125993334C" display="A125993334C" xr:uid="{00000000-0004-0000-0000-0000D4070000}"/>
    <hyperlink ref="E2016" location="A125996890W" display="A125996890W" xr:uid="{00000000-0004-0000-0000-0000D5070000}"/>
    <hyperlink ref="E2017" location="A126000490R" display="A126000490R" xr:uid="{00000000-0004-0000-0000-0000D6070000}"/>
    <hyperlink ref="E2018" location="A125998690R" display="A125998690R" xr:uid="{00000000-0004-0000-0000-0000D7070000}"/>
    <hyperlink ref="E2019" location="A125991490V" display="A125991490V" xr:uid="{00000000-0004-0000-0000-0000D8070000}"/>
    <hyperlink ref="E2020" location="A125995090F" display="A125995090F" xr:uid="{00000000-0004-0000-0000-0000D9070000}"/>
    <hyperlink ref="E2021" location="A125993290L" display="A125993290L" xr:uid="{00000000-0004-0000-0000-0000DA070000}"/>
    <hyperlink ref="E2022" location="A125996982F" display="A125996982F" xr:uid="{00000000-0004-0000-0000-0000DB070000}"/>
    <hyperlink ref="E2023" location="A126000582X" display="A126000582X" xr:uid="{00000000-0004-0000-0000-0000DC070000}"/>
    <hyperlink ref="E2024" location="A125998782X" display="A125998782X" xr:uid="{00000000-0004-0000-0000-0000DD070000}"/>
    <hyperlink ref="E2025" location="A125991582C" display="A125991582C" xr:uid="{00000000-0004-0000-0000-0000DE070000}"/>
    <hyperlink ref="E2026" location="A125995182R" display="A125995182R" xr:uid="{00000000-0004-0000-0000-0000DF070000}"/>
    <hyperlink ref="E2027" location="A125993382W" display="A125993382W" xr:uid="{00000000-0004-0000-0000-0000E0070000}"/>
    <hyperlink ref="E2028" location="A125996986R" display="A125996986R" xr:uid="{00000000-0004-0000-0000-0000E1070000}"/>
    <hyperlink ref="E2029" location="A126000586J" display="A126000586J" xr:uid="{00000000-0004-0000-0000-0000E2070000}"/>
    <hyperlink ref="E2030" location="A125998786J" display="A125998786J" xr:uid="{00000000-0004-0000-0000-0000E3070000}"/>
    <hyperlink ref="E2031" location="A125991586L" display="A125991586L" xr:uid="{00000000-0004-0000-0000-0000E4070000}"/>
    <hyperlink ref="E2032" location="A125995186X" display="A125995186X" xr:uid="{00000000-0004-0000-0000-0000E5070000}"/>
    <hyperlink ref="E2033" location="A125993386F" display="A125993386F" xr:uid="{00000000-0004-0000-0000-0000E6070000}"/>
    <hyperlink ref="E2034" location="A125996906C" display="A125996906C" xr:uid="{00000000-0004-0000-0000-0000E7070000}"/>
    <hyperlink ref="E2035" location="A126000506W" display="A126000506W" xr:uid="{00000000-0004-0000-0000-0000E8070000}"/>
    <hyperlink ref="E2036" location="A125998706W" display="A125998706W" xr:uid="{00000000-0004-0000-0000-0000E9070000}"/>
    <hyperlink ref="E2037" location="A125991506A" display="A125991506A" xr:uid="{00000000-0004-0000-0000-0000EA070000}"/>
    <hyperlink ref="E2038" location="A125995106L" display="A125995106L" xr:uid="{00000000-0004-0000-0000-0000EB070000}"/>
    <hyperlink ref="E2039" location="A125993306V" display="A125993306V" xr:uid="{00000000-0004-0000-0000-0000EC070000}"/>
    <hyperlink ref="E2040" location="A125996874W" display="A125996874W" xr:uid="{00000000-0004-0000-0000-0000ED070000}"/>
    <hyperlink ref="E2041" location="A126000474R" display="A126000474R" xr:uid="{00000000-0004-0000-0000-0000EE070000}"/>
    <hyperlink ref="E2042" location="A125998674R" display="A125998674R" xr:uid="{00000000-0004-0000-0000-0000EF070000}"/>
    <hyperlink ref="E2043" location="A125991474V" display="A125991474V" xr:uid="{00000000-0004-0000-0000-0000F0070000}"/>
    <hyperlink ref="E2044" location="A125995074F" display="A125995074F" xr:uid="{00000000-0004-0000-0000-0000F1070000}"/>
    <hyperlink ref="E2045" location="A125993274L" display="A125993274L" xr:uid="{00000000-0004-0000-0000-0000F2070000}"/>
    <hyperlink ref="E2046" location="A125997046J" display="A125997046J" xr:uid="{00000000-0004-0000-0000-0000F3070000}"/>
    <hyperlink ref="E2047" location="A126000646X" display="A126000646X" xr:uid="{00000000-0004-0000-0000-0000F4070000}"/>
    <hyperlink ref="E2048" location="A125998846X" display="A125998846X" xr:uid="{00000000-0004-0000-0000-0000F5070000}"/>
    <hyperlink ref="E2049" location="A125991646C" display="A125991646C" xr:uid="{00000000-0004-0000-0000-0000F6070000}"/>
    <hyperlink ref="E2050" location="A125995246R" display="A125995246R" xr:uid="{00000000-0004-0000-0000-0000F7070000}"/>
    <hyperlink ref="E2051" location="A125993446W" display="A125993446W" xr:uid="{00000000-0004-0000-0000-0000F8070000}"/>
    <hyperlink ref="E2052" location="A125996938W" display="A125996938W" xr:uid="{00000000-0004-0000-0000-0000F9070000}"/>
    <hyperlink ref="E2053" location="A126000538R" display="A126000538R" xr:uid="{00000000-0004-0000-0000-0000FA070000}"/>
    <hyperlink ref="E2054" location="A125998738R" display="A125998738R" xr:uid="{00000000-0004-0000-0000-0000FB070000}"/>
    <hyperlink ref="E2055" location="A125991538V" display="A125991538V" xr:uid="{00000000-0004-0000-0000-0000FC070000}"/>
    <hyperlink ref="E2056" location="A125995138F" display="A125995138F" xr:uid="{00000000-0004-0000-0000-0000FD070000}"/>
    <hyperlink ref="E2057" location="A125993338L" display="A125993338L" xr:uid="{00000000-0004-0000-0000-0000FE070000}"/>
    <hyperlink ref="E2058" location="A125997006R" display="A125997006R" xr:uid="{00000000-0004-0000-0000-0000FF070000}"/>
    <hyperlink ref="E2059" location="A126000606F" display="A126000606F" xr:uid="{00000000-0004-0000-0000-000000080000}"/>
    <hyperlink ref="E2060" location="A125998806F" display="A125998806F" xr:uid="{00000000-0004-0000-0000-000001080000}"/>
    <hyperlink ref="E2061" location="A125991606K" display="A125991606K" xr:uid="{00000000-0004-0000-0000-000002080000}"/>
    <hyperlink ref="E2062" location="A125995206W" display="A125995206W" xr:uid="{00000000-0004-0000-0000-000003080000}"/>
    <hyperlink ref="E2063" location="A125993406C" display="A125993406C" xr:uid="{00000000-0004-0000-0000-000004080000}"/>
    <hyperlink ref="E2064" location="A125997050X" display="A125997050X" xr:uid="{00000000-0004-0000-0000-000005080000}"/>
    <hyperlink ref="E2065" location="A126000650R" display="A126000650R" xr:uid="{00000000-0004-0000-0000-000006080000}"/>
    <hyperlink ref="E2066" location="A125998850R" display="A125998850R" xr:uid="{00000000-0004-0000-0000-000007080000}"/>
    <hyperlink ref="E2067" location="A125991650V" display="A125991650V" xr:uid="{00000000-0004-0000-0000-000008080000}"/>
    <hyperlink ref="E2068" location="A125995250F" display="A125995250F" xr:uid="{00000000-0004-0000-0000-000009080000}"/>
    <hyperlink ref="E2069" location="A125993450L" display="A125993450L" xr:uid="{00000000-0004-0000-0000-00000A080000}"/>
    <hyperlink ref="E2070" location="A125997078A" display="A125997078A" xr:uid="{00000000-0004-0000-0000-00000B080000}"/>
    <hyperlink ref="E2071" location="A126000678T" display="A126000678T" xr:uid="{00000000-0004-0000-0000-00000C080000}"/>
    <hyperlink ref="E2072" location="A125998878T" display="A125998878T" xr:uid="{00000000-0004-0000-0000-00000D080000}"/>
    <hyperlink ref="E2073" location="A125991678W" display="A125991678W" xr:uid="{00000000-0004-0000-0000-00000E080000}"/>
    <hyperlink ref="E2074" location="A125995278J" display="A125995278J" xr:uid="{00000000-0004-0000-0000-00000F080000}"/>
    <hyperlink ref="E2075" location="A125993478R" display="A125993478R" xr:uid="{00000000-0004-0000-0000-000010080000}"/>
    <hyperlink ref="E2076" location="A125997210X" display="A125997210X" xr:uid="{00000000-0004-0000-0000-000011080000}"/>
    <hyperlink ref="E2077" location="A126000810R" display="A126000810R" xr:uid="{00000000-0004-0000-0000-000012080000}"/>
    <hyperlink ref="E2078" location="A125999010T" display="A125999010T" xr:uid="{00000000-0004-0000-0000-000013080000}"/>
    <hyperlink ref="E2079" location="A125991810V" display="A125991810V" xr:uid="{00000000-0004-0000-0000-000014080000}"/>
    <hyperlink ref="E2080" location="A125995410F" display="A125995410F" xr:uid="{00000000-0004-0000-0000-000015080000}"/>
    <hyperlink ref="E2081" location="A125993610L" display="A125993610L" xr:uid="{00000000-0004-0000-0000-000016080000}"/>
    <hyperlink ref="E2082" location="A125997142J" display="A125997142J" xr:uid="{00000000-0004-0000-0000-000017080000}"/>
    <hyperlink ref="E2083" location="A126000742X" display="A126000742X" xr:uid="{00000000-0004-0000-0000-000018080000}"/>
    <hyperlink ref="E2084" location="A125998942X" display="A125998942X" xr:uid="{00000000-0004-0000-0000-000019080000}"/>
    <hyperlink ref="E2085" location="A125991742C" display="A125991742C" xr:uid="{00000000-0004-0000-0000-00001A080000}"/>
    <hyperlink ref="E2086" location="A125995342R" display="A125995342R" xr:uid="{00000000-0004-0000-0000-00001B080000}"/>
    <hyperlink ref="E2087" location="A125993542W" display="A125993542W" xr:uid="{00000000-0004-0000-0000-00001C080000}"/>
    <hyperlink ref="E2088" location="A125997214J" display="A125997214J" xr:uid="{00000000-0004-0000-0000-00001D080000}"/>
    <hyperlink ref="E2089" location="A126000814X" display="A126000814X" xr:uid="{00000000-0004-0000-0000-00001E080000}"/>
    <hyperlink ref="E2090" location="A125999014A" display="A125999014A" xr:uid="{00000000-0004-0000-0000-00001F080000}"/>
    <hyperlink ref="E2091" location="A125991814C" display="A125991814C" xr:uid="{00000000-0004-0000-0000-000020080000}"/>
    <hyperlink ref="E2092" location="A125995414R" display="A125995414R" xr:uid="{00000000-0004-0000-0000-000021080000}"/>
    <hyperlink ref="E2093" location="A125993614W" display="A125993614W" xr:uid="{00000000-0004-0000-0000-000022080000}"/>
    <hyperlink ref="E2094" location="A125997218T" display="A125997218T" xr:uid="{00000000-0004-0000-0000-000023080000}"/>
    <hyperlink ref="E2095" location="A126000818J" display="A126000818J" xr:uid="{00000000-0004-0000-0000-000024080000}"/>
    <hyperlink ref="E2096" location="A125999018K" display="A125999018K" xr:uid="{00000000-0004-0000-0000-000025080000}"/>
    <hyperlink ref="E2097" location="A125991818L" display="A125991818L" xr:uid="{00000000-0004-0000-0000-000026080000}"/>
    <hyperlink ref="E2098" location="A125995418X" display="A125995418X" xr:uid="{00000000-0004-0000-0000-000027080000}"/>
    <hyperlink ref="E2099" location="A125993618F" display="A125993618F" xr:uid="{00000000-0004-0000-0000-000028080000}"/>
    <hyperlink ref="E2100" location="A125997146T" display="A125997146T" xr:uid="{00000000-0004-0000-0000-000029080000}"/>
    <hyperlink ref="E2101" location="A126000746J" display="A126000746J" xr:uid="{00000000-0004-0000-0000-00002A080000}"/>
    <hyperlink ref="E2102" location="A125998946J" display="A125998946J" xr:uid="{00000000-0004-0000-0000-00002B080000}"/>
    <hyperlink ref="E2103" location="A125991746L" display="A125991746L" xr:uid="{00000000-0004-0000-0000-00002C080000}"/>
    <hyperlink ref="E2104" location="A125995346X" display="A125995346X" xr:uid="{00000000-0004-0000-0000-00002D080000}"/>
    <hyperlink ref="E2105" location="A125993546F" display="A125993546F" xr:uid="{00000000-0004-0000-0000-00002E080000}"/>
    <hyperlink ref="E2106" location="A125997150J" display="A125997150J" xr:uid="{00000000-0004-0000-0000-00002F080000}"/>
    <hyperlink ref="E2107" location="A126000750X" display="A126000750X" xr:uid="{00000000-0004-0000-0000-000030080000}"/>
    <hyperlink ref="E2108" location="A125998950X" display="A125998950X" xr:uid="{00000000-0004-0000-0000-000031080000}"/>
    <hyperlink ref="E2109" location="A125991750C" display="A125991750C" xr:uid="{00000000-0004-0000-0000-000032080000}"/>
    <hyperlink ref="E2110" location="A125995350R" display="A125995350R" xr:uid="{00000000-0004-0000-0000-000033080000}"/>
    <hyperlink ref="E2111" location="A125993550W" display="A125993550W" xr:uid="{00000000-0004-0000-0000-000034080000}"/>
    <hyperlink ref="E2112" location="A125997190A" display="A125997190A" xr:uid="{00000000-0004-0000-0000-000035080000}"/>
    <hyperlink ref="E2113" location="A126000790T" display="A126000790T" xr:uid="{00000000-0004-0000-0000-000036080000}"/>
    <hyperlink ref="E2114" location="A125998990T" display="A125998990T" xr:uid="{00000000-0004-0000-0000-000037080000}"/>
    <hyperlink ref="E2115" location="A125991790W" display="A125991790W" xr:uid="{00000000-0004-0000-0000-000038080000}"/>
    <hyperlink ref="E2116" location="A125995390J" display="A125995390J" xr:uid="{00000000-0004-0000-0000-000039080000}"/>
    <hyperlink ref="E2117" location="A125993590R" display="A125993590R" xr:uid="{00000000-0004-0000-0000-00003A080000}"/>
    <hyperlink ref="E2118" location="A125997110R" display="A125997110R" xr:uid="{00000000-0004-0000-0000-00003B080000}"/>
    <hyperlink ref="E2119" location="A126000710F" display="A126000710F" xr:uid="{00000000-0004-0000-0000-00003C080000}"/>
    <hyperlink ref="E2120" location="A125998910F" display="A125998910F" xr:uid="{00000000-0004-0000-0000-00003D080000}"/>
    <hyperlink ref="E2121" location="A125991710K" display="A125991710K" xr:uid="{00000000-0004-0000-0000-00003E080000}"/>
    <hyperlink ref="E2122" location="A125995310W" display="A125995310W" xr:uid="{00000000-0004-0000-0000-00003F080000}"/>
    <hyperlink ref="E2123" location="A125993510C" display="A125993510C" xr:uid="{00000000-0004-0000-0000-000040080000}"/>
    <hyperlink ref="E2124" location="A125997222J" display="A125997222J" xr:uid="{00000000-0004-0000-0000-000041080000}"/>
    <hyperlink ref="E2125" location="A126000822X" display="A126000822X" xr:uid="{00000000-0004-0000-0000-000042080000}"/>
    <hyperlink ref="E2126" location="A125999022A" display="A125999022A" xr:uid="{00000000-0004-0000-0000-000043080000}"/>
    <hyperlink ref="E2127" location="A125991822C" display="A125991822C" xr:uid="{00000000-0004-0000-0000-000044080000}"/>
    <hyperlink ref="E2128" location="A125995422R" display="A125995422R" xr:uid="{00000000-0004-0000-0000-000045080000}"/>
    <hyperlink ref="E2129" location="A125993622W" display="A125993622W" xr:uid="{00000000-0004-0000-0000-000046080000}"/>
    <hyperlink ref="E2130" location="A125997154T" display="A125997154T" xr:uid="{00000000-0004-0000-0000-000047080000}"/>
    <hyperlink ref="E2131" location="A126000754J" display="A126000754J" xr:uid="{00000000-0004-0000-0000-000048080000}"/>
    <hyperlink ref="E2132" location="A125998954J" display="A125998954J" xr:uid="{00000000-0004-0000-0000-000049080000}"/>
    <hyperlink ref="E2133" location="A125991754L" display="A125991754L" xr:uid="{00000000-0004-0000-0000-00004A080000}"/>
    <hyperlink ref="E2134" location="A125995354X" display="A125995354X" xr:uid="{00000000-0004-0000-0000-00004B080000}"/>
    <hyperlink ref="E2135" location="A125993554F" display="A125993554F" xr:uid="{00000000-0004-0000-0000-00004C080000}"/>
    <hyperlink ref="E2136" location="A125997082T" display="A125997082T" xr:uid="{00000000-0004-0000-0000-00004D080000}"/>
    <hyperlink ref="E2137" location="A126000682J" display="A126000682J" xr:uid="{00000000-0004-0000-0000-00004E080000}"/>
    <hyperlink ref="E2138" location="A125998882J" display="A125998882J" xr:uid="{00000000-0004-0000-0000-00004F080000}"/>
    <hyperlink ref="E2139" location="A125991682L" display="A125991682L" xr:uid="{00000000-0004-0000-0000-000050080000}"/>
    <hyperlink ref="E2140" location="A125995282X" display="A125995282X" xr:uid="{00000000-0004-0000-0000-000051080000}"/>
    <hyperlink ref="E2141" location="A125993482F" display="A125993482F" xr:uid="{00000000-0004-0000-0000-000052080000}"/>
    <hyperlink ref="E2142" location="A125997158A" display="A125997158A" xr:uid="{00000000-0004-0000-0000-000053080000}"/>
    <hyperlink ref="E2143" location="A126000758T" display="A126000758T" xr:uid="{00000000-0004-0000-0000-000054080000}"/>
    <hyperlink ref="E2144" location="A125998958T" display="A125998958T" xr:uid="{00000000-0004-0000-0000-000055080000}"/>
    <hyperlink ref="E2145" location="A125991758W" display="A125991758W" xr:uid="{00000000-0004-0000-0000-000056080000}"/>
    <hyperlink ref="E2146" location="A125995358J" display="A125995358J" xr:uid="{00000000-0004-0000-0000-000057080000}"/>
    <hyperlink ref="E2147" location="A125993558R" display="A125993558R" xr:uid="{00000000-0004-0000-0000-000058080000}"/>
    <hyperlink ref="E2148" location="A125997162T" display="A125997162T" xr:uid="{00000000-0004-0000-0000-000059080000}"/>
    <hyperlink ref="E2149" location="A126000762J" display="A126000762J" xr:uid="{00000000-0004-0000-0000-00005A080000}"/>
    <hyperlink ref="E2150" location="A125998962J" display="A125998962J" xr:uid="{00000000-0004-0000-0000-00005B080000}"/>
    <hyperlink ref="E2151" location="A125991762L" display="A125991762L" xr:uid="{00000000-0004-0000-0000-00005C080000}"/>
    <hyperlink ref="E2152" location="A125995362X" display="A125995362X" xr:uid="{00000000-0004-0000-0000-00005D080000}"/>
    <hyperlink ref="E2153" location="A125993562F" display="A125993562F" xr:uid="{00000000-0004-0000-0000-00005E080000}"/>
    <hyperlink ref="E2154" location="A125997234T" display="A125997234T" xr:uid="{00000000-0004-0000-0000-00005F080000}"/>
    <hyperlink ref="E2155" location="A126000834J" display="A126000834J" xr:uid="{00000000-0004-0000-0000-000060080000}"/>
    <hyperlink ref="E2156" location="A125999034K" display="A125999034K" xr:uid="{00000000-0004-0000-0000-000061080000}"/>
    <hyperlink ref="E2157" location="A125991834L" display="A125991834L" xr:uid="{00000000-0004-0000-0000-000062080000}"/>
    <hyperlink ref="E2158" location="A125995434X" display="A125995434X" xr:uid="{00000000-0004-0000-0000-000063080000}"/>
    <hyperlink ref="E2159" location="A125993634F" display="A125993634F" xr:uid="{00000000-0004-0000-0000-000064080000}"/>
    <hyperlink ref="E2160" location="A125997054J" display="A125997054J" xr:uid="{00000000-0004-0000-0000-000065080000}"/>
    <hyperlink ref="E2161" location="A126000654X" display="A126000654X" xr:uid="{00000000-0004-0000-0000-000066080000}"/>
    <hyperlink ref="E2162" location="A125998854X" display="A125998854X" xr:uid="{00000000-0004-0000-0000-000067080000}"/>
    <hyperlink ref="E2163" location="A125991654C" display="A125991654C" xr:uid="{00000000-0004-0000-0000-000068080000}"/>
    <hyperlink ref="E2164" location="A125995254R" display="A125995254R" xr:uid="{00000000-0004-0000-0000-000069080000}"/>
    <hyperlink ref="E2165" location="A125993454W" display="A125993454W" xr:uid="{00000000-0004-0000-0000-00006A080000}"/>
    <hyperlink ref="E2166" location="A125997226T" display="A125997226T" xr:uid="{00000000-0004-0000-0000-00006B080000}"/>
    <hyperlink ref="E2167" location="A126000826J" display="A126000826J" xr:uid="{00000000-0004-0000-0000-00006C080000}"/>
    <hyperlink ref="E2168" location="A125999026K" display="A125999026K" xr:uid="{00000000-0004-0000-0000-00006D080000}"/>
    <hyperlink ref="E2169" location="A125991826L" display="A125991826L" xr:uid="{00000000-0004-0000-0000-00006E080000}"/>
    <hyperlink ref="E2170" location="A125995426X" display="A125995426X" xr:uid="{00000000-0004-0000-0000-00006F080000}"/>
    <hyperlink ref="E2171" location="A125993626F" display="A125993626F" xr:uid="{00000000-0004-0000-0000-000070080000}"/>
    <hyperlink ref="E2172" location="A125997230J" display="A125997230J" xr:uid="{00000000-0004-0000-0000-000071080000}"/>
    <hyperlink ref="E2173" location="A126000830X" display="A126000830X" xr:uid="{00000000-0004-0000-0000-000072080000}"/>
    <hyperlink ref="E2174" location="A125999030A" display="A125999030A" xr:uid="{00000000-0004-0000-0000-000073080000}"/>
    <hyperlink ref="E2175" location="A125991830C" display="A125991830C" xr:uid="{00000000-0004-0000-0000-000074080000}"/>
    <hyperlink ref="E2176" location="A125995430R" display="A125995430R" xr:uid="{00000000-0004-0000-0000-000075080000}"/>
    <hyperlink ref="E2177" location="A125993630W" display="A125993630W" xr:uid="{00000000-0004-0000-0000-000076080000}"/>
    <hyperlink ref="E2178" location="A125997058T" display="A125997058T" xr:uid="{00000000-0004-0000-0000-000077080000}"/>
    <hyperlink ref="E2179" location="A126000658J" display="A126000658J" xr:uid="{00000000-0004-0000-0000-000078080000}"/>
    <hyperlink ref="E2180" location="A125998858J" display="A125998858J" xr:uid="{00000000-0004-0000-0000-000079080000}"/>
    <hyperlink ref="E2181" location="A125991658L" display="A125991658L" xr:uid="{00000000-0004-0000-0000-00007A080000}"/>
    <hyperlink ref="E2182" location="A125995258X" display="A125995258X" xr:uid="{00000000-0004-0000-0000-00007B080000}"/>
    <hyperlink ref="E2183" location="A125993458F" display="A125993458F" xr:uid="{00000000-0004-0000-0000-00007C080000}"/>
    <hyperlink ref="E2184" location="A125997114X" display="A125997114X" xr:uid="{00000000-0004-0000-0000-00007D080000}"/>
    <hyperlink ref="E2185" location="A126000714R" display="A126000714R" xr:uid="{00000000-0004-0000-0000-00007E080000}"/>
    <hyperlink ref="E2186" location="A125998914R" display="A125998914R" xr:uid="{00000000-0004-0000-0000-00007F080000}"/>
    <hyperlink ref="E2187" location="A125991714V" display="A125991714V" xr:uid="{00000000-0004-0000-0000-000080080000}"/>
    <hyperlink ref="E2188" location="A125995314F" display="A125995314F" xr:uid="{00000000-0004-0000-0000-000081080000}"/>
    <hyperlink ref="E2189" location="A125993514L" display="A125993514L" xr:uid="{00000000-0004-0000-0000-000082080000}"/>
    <hyperlink ref="E2190" location="A125997166A" display="A125997166A" xr:uid="{00000000-0004-0000-0000-000083080000}"/>
    <hyperlink ref="E2191" location="A126000766T" display="A126000766T" xr:uid="{00000000-0004-0000-0000-000084080000}"/>
    <hyperlink ref="E2192" location="A125998966T" display="A125998966T" xr:uid="{00000000-0004-0000-0000-000085080000}"/>
    <hyperlink ref="E2193" location="A125991766W" display="A125991766W" xr:uid="{00000000-0004-0000-0000-000086080000}"/>
    <hyperlink ref="E2194" location="A125995366J" display="A125995366J" xr:uid="{00000000-0004-0000-0000-000087080000}"/>
    <hyperlink ref="E2195" location="A125993566R" display="A125993566R" xr:uid="{00000000-0004-0000-0000-000088080000}"/>
    <hyperlink ref="E2196" location="A125997238A" display="A125997238A" xr:uid="{00000000-0004-0000-0000-000089080000}"/>
    <hyperlink ref="E2197" location="A126000838T" display="A126000838T" xr:uid="{00000000-0004-0000-0000-00008A080000}"/>
    <hyperlink ref="E2198" location="A125999038V" display="A125999038V" xr:uid="{00000000-0004-0000-0000-00008B080000}"/>
    <hyperlink ref="E2199" location="A125991838W" display="A125991838W" xr:uid="{00000000-0004-0000-0000-00008C080000}"/>
    <hyperlink ref="E2200" location="A125995438J" display="A125995438J" xr:uid="{00000000-0004-0000-0000-00008D080000}"/>
    <hyperlink ref="E2201" location="A125993638R" display="A125993638R" xr:uid="{00000000-0004-0000-0000-00008E080000}"/>
    <hyperlink ref="E2202" location="A125997062J" display="A125997062J" xr:uid="{00000000-0004-0000-0000-00008F080000}"/>
    <hyperlink ref="E2203" location="A126000662X" display="A126000662X" xr:uid="{00000000-0004-0000-0000-000090080000}"/>
    <hyperlink ref="E2204" location="A125998862X" display="A125998862X" xr:uid="{00000000-0004-0000-0000-000091080000}"/>
    <hyperlink ref="E2205" location="A125997194K" display="A125997194K" xr:uid="{00000000-0004-0000-0000-000092080000}"/>
    <hyperlink ref="E2206" location="A126000794A" display="A126000794A" xr:uid="{00000000-0004-0000-0000-000093080000}"/>
    <hyperlink ref="E2207" location="A125998994A" display="A125998994A" xr:uid="{00000000-0004-0000-0000-000094080000}"/>
    <hyperlink ref="E2208" location="A125991794F" display="A125991794F" xr:uid="{00000000-0004-0000-0000-000095080000}"/>
    <hyperlink ref="E2209" location="A125995394T" display="A125995394T" xr:uid="{00000000-0004-0000-0000-000096080000}"/>
    <hyperlink ref="E2210" location="A125993594X" display="A125993594X" xr:uid="{00000000-0004-0000-0000-000097080000}"/>
    <hyperlink ref="E2211" location="A125997198V" display="A125997198V" xr:uid="{00000000-0004-0000-0000-000098080000}"/>
    <hyperlink ref="E2212" location="A126000798K" display="A126000798K" xr:uid="{00000000-0004-0000-0000-000099080000}"/>
    <hyperlink ref="E2213" location="A125998998K" display="A125998998K" xr:uid="{00000000-0004-0000-0000-00009A080000}"/>
    <hyperlink ref="E2214" location="A125991798R" display="A125991798R" xr:uid="{00000000-0004-0000-0000-00009B080000}"/>
    <hyperlink ref="E2215" location="A125995398A" display="A125995398A" xr:uid="{00000000-0004-0000-0000-00009C080000}"/>
    <hyperlink ref="E2216" location="A125993598J" display="A125993598J" xr:uid="{00000000-0004-0000-0000-00009D080000}"/>
    <hyperlink ref="E2217" location="A125997094A" display="A125997094A" xr:uid="{00000000-0004-0000-0000-00009E080000}"/>
    <hyperlink ref="E2218" location="A126000694T" display="A126000694T" xr:uid="{00000000-0004-0000-0000-00009F080000}"/>
    <hyperlink ref="E2219" location="A125998894T" display="A125998894T" xr:uid="{00000000-0004-0000-0000-0000A0080000}"/>
    <hyperlink ref="E2220" location="A125991694W" display="A125991694W" xr:uid="{00000000-0004-0000-0000-0000A1080000}"/>
    <hyperlink ref="E2221" location="A125995294J" display="A125995294J" xr:uid="{00000000-0004-0000-0000-0000A2080000}"/>
    <hyperlink ref="E2222" location="A125993494R" display="A125993494R" xr:uid="{00000000-0004-0000-0000-0000A3080000}"/>
    <hyperlink ref="E2223" location="A125997066T" display="A125997066T" xr:uid="{00000000-0004-0000-0000-0000A4080000}"/>
    <hyperlink ref="E2224" location="A126000666J" display="A126000666J" xr:uid="{00000000-0004-0000-0000-0000A5080000}"/>
    <hyperlink ref="E2225" location="A125998866J" display="A125998866J" xr:uid="{00000000-0004-0000-0000-0000A6080000}"/>
    <hyperlink ref="E2226" location="A125991666L" display="A125991666L" xr:uid="{00000000-0004-0000-0000-0000A7080000}"/>
    <hyperlink ref="E2227" location="A125995266X" display="A125995266X" xr:uid="{00000000-0004-0000-0000-0000A8080000}"/>
    <hyperlink ref="E2228" location="A125993466F" display="A125993466F" xr:uid="{00000000-0004-0000-0000-0000A9080000}"/>
    <hyperlink ref="E2229" location="A125991718C" display="A125991718C" xr:uid="{00000000-0004-0000-0000-0000AA080000}"/>
    <hyperlink ref="E2230" location="A125995318R" display="A125995318R" xr:uid="{00000000-0004-0000-0000-0000AB080000}"/>
    <hyperlink ref="E2231" location="A125993518W" display="A125993518W" xr:uid="{00000000-0004-0000-0000-0000AC080000}"/>
    <hyperlink ref="E2232" location="A125997086A" display="A125997086A" xr:uid="{00000000-0004-0000-0000-0000AD080000}"/>
    <hyperlink ref="E2233" location="A126000686T" display="A126000686T" xr:uid="{00000000-0004-0000-0000-0000AE080000}"/>
    <hyperlink ref="E2234" location="A125998886T" display="A125998886T" xr:uid="{00000000-0004-0000-0000-0000AF080000}"/>
    <hyperlink ref="E2235" location="A125991686W" display="A125991686W" xr:uid="{00000000-0004-0000-0000-0000B0080000}"/>
    <hyperlink ref="E2236" location="A125995286J" display="A125995286J" xr:uid="{00000000-0004-0000-0000-0000B1080000}"/>
    <hyperlink ref="E2237" location="A125993486R" display="A125993486R" xr:uid="{00000000-0004-0000-0000-0000B2080000}"/>
    <hyperlink ref="E2238" location="A125997122X" display="A125997122X" xr:uid="{00000000-0004-0000-0000-0000B3080000}"/>
    <hyperlink ref="E2239" location="A126000722R" display="A126000722R" xr:uid="{00000000-0004-0000-0000-0000B4080000}"/>
    <hyperlink ref="E2240" location="A125998922R" display="A125998922R" xr:uid="{00000000-0004-0000-0000-0000B5080000}"/>
    <hyperlink ref="E2241" location="A125991722V" display="A125991722V" xr:uid="{00000000-0004-0000-0000-0000B6080000}"/>
    <hyperlink ref="E2242" location="A125995322F" display="A125995322F" xr:uid="{00000000-0004-0000-0000-0000B7080000}"/>
    <hyperlink ref="E2243" location="A125993522L" display="A125993522L" xr:uid="{00000000-0004-0000-0000-0000B8080000}"/>
    <hyperlink ref="E2244" location="A125997098K" display="A125997098K" xr:uid="{00000000-0004-0000-0000-0000B9080000}"/>
    <hyperlink ref="E2245" location="A126000698A" display="A126000698A" xr:uid="{00000000-0004-0000-0000-0000BA080000}"/>
    <hyperlink ref="E2246" location="A125998898A" display="A125998898A" xr:uid="{00000000-0004-0000-0000-0000BB080000}"/>
    <hyperlink ref="E2247" location="A125991698F" display="A125991698F" xr:uid="{00000000-0004-0000-0000-0000BC080000}"/>
    <hyperlink ref="E2248" location="A125995298T" display="A125995298T" xr:uid="{00000000-0004-0000-0000-0000BD080000}"/>
    <hyperlink ref="E2249" location="A125993498X" display="A125993498X" xr:uid="{00000000-0004-0000-0000-0000BE080000}"/>
    <hyperlink ref="E2250" location="A125997126J" display="A125997126J" xr:uid="{00000000-0004-0000-0000-0000BF080000}"/>
    <hyperlink ref="E2251" location="A126000726X" display="A126000726X" xr:uid="{00000000-0004-0000-0000-0000C0080000}"/>
    <hyperlink ref="E2252" location="A125998926X" display="A125998926X" xr:uid="{00000000-0004-0000-0000-0000C1080000}"/>
    <hyperlink ref="E2253" location="A125991726C" display="A125991726C" xr:uid="{00000000-0004-0000-0000-0000C2080000}"/>
    <hyperlink ref="E2254" location="A125995326R" display="A125995326R" xr:uid="{00000000-0004-0000-0000-0000C3080000}"/>
    <hyperlink ref="E2255" location="A125993526W" display="A125993526W" xr:uid="{00000000-0004-0000-0000-0000C4080000}"/>
    <hyperlink ref="E2256" location="A125997170T" display="A125997170T" xr:uid="{00000000-0004-0000-0000-0000C5080000}"/>
    <hyperlink ref="E2257" location="A126000770J" display="A126000770J" xr:uid="{00000000-0004-0000-0000-0000C6080000}"/>
    <hyperlink ref="E2258" location="A125998970J" display="A125998970J" xr:uid="{00000000-0004-0000-0000-0000C7080000}"/>
    <hyperlink ref="E2259" location="A125991770L" display="A125991770L" xr:uid="{00000000-0004-0000-0000-0000C8080000}"/>
    <hyperlink ref="E2260" location="A125995370X" display="A125995370X" xr:uid="{00000000-0004-0000-0000-0000C9080000}"/>
    <hyperlink ref="E2261" location="A125993570F" display="A125993570F" xr:uid="{00000000-0004-0000-0000-0000CA080000}"/>
    <hyperlink ref="E2262" location="A125997130X" display="A125997130X" xr:uid="{00000000-0004-0000-0000-0000CB080000}"/>
    <hyperlink ref="E2263" location="A126000730R" display="A126000730R" xr:uid="{00000000-0004-0000-0000-0000CC080000}"/>
    <hyperlink ref="E2264" location="A125998930R" display="A125998930R" xr:uid="{00000000-0004-0000-0000-0000CD080000}"/>
    <hyperlink ref="E2265" location="A125991730V" display="A125991730V" xr:uid="{00000000-0004-0000-0000-0000CE080000}"/>
    <hyperlink ref="E2266" location="A125995330F" display="A125995330F" xr:uid="{00000000-0004-0000-0000-0000CF080000}"/>
    <hyperlink ref="E2267" location="A125993530L" display="A125993530L" xr:uid="{00000000-0004-0000-0000-0000D0080000}"/>
    <hyperlink ref="E2268" location="A125997102R" display="A125997102R" xr:uid="{00000000-0004-0000-0000-0000D1080000}"/>
    <hyperlink ref="E2269" location="A126000702F" display="A126000702F" xr:uid="{00000000-0004-0000-0000-0000D2080000}"/>
    <hyperlink ref="E2270" location="A125998902F" display="A125998902F" xr:uid="{00000000-0004-0000-0000-0000D3080000}"/>
    <hyperlink ref="E2271" location="A125991702K" display="A125991702K" xr:uid="{00000000-0004-0000-0000-0000D4080000}"/>
    <hyperlink ref="E2272" location="A125995302W" display="A125995302W" xr:uid="{00000000-0004-0000-0000-0000D5080000}"/>
    <hyperlink ref="E2273" location="A125993502C" display="A125993502C" xr:uid="{00000000-0004-0000-0000-0000D6080000}"/>
    <hyperlink ref="E2274" location="A125997202X" display="A125997202X" xr:uid="{00000000-0004-0000-0000-0000D7080000}"/>
    <hyperlink ref="E2275" location="A126000802R" display="A126000802R" xr:uid="{00000000-0004-0000-0000-0000D8080000}"/>
    <hyperlink ref="E2276" location="A125999002T" display="A125999002T" xr:uid="{00000000-0004-0000-0000-0000D9080000}"/>
    <hyperlink ref="E2277" location="A125991802V" display="A125991802V" xr:uid="{00000000-0004-0000-0000-0000DA080000}"/>
    <hyperlink ref="E2278" location="A125995402F" display="A125995402F" xr:uid="{00000000-0004-0000-0000-0000DB080000}"/>
    <hyperlink ref="E2279" location="A125993602L" display="A125993602L" xr:uid="{00000000-0004-0000-0000-0000DC080000}"/>
    <hyperlink ref="E2280" location="A125997174A" display="A125997174A" xr:uid="{00000000-0004-0000-0000-0000DD080000}"/>
    <hyperlink ref="E2281" location="A126000774T" display="A126000774T" xr:uid="{00000000-0004-0000-0000-0000DE080000}"/>
    <hyperlink ref="E2282" location="A125998974T" display="A125998974T" xr:uid="{00000000-0004-0000-0000-0000DF080000}"/>
    <hyperlink ref="E2283" location="A125991774W" display="A125991774W" xr:uid="{00000000-0004-0000-0000-0000E0080000}"/>
    <hyperlink ref="E2284" location="A125995374J" display="A125995374J" xr:uid="{00000000-0004-0000-0000-0000E1080000}"/>
    <hyperlink ref="E2285" location="A125993574R" display="A125993574R" xr:uid="{00000000-0004-0000-0000-0000E2080000}"/>
    <hyperlink ref="E2286" location="A125997178K" display="A125997178K" xr:uid="{00000000-0004-0000-0000-0000E3080000}"/>
    <hyperlink ref="E2287" location="A126000778A" display="A126000778A" xr:uid="{00000000-0004-0000-0000-0000E4080000}"/>
    <hyperlink ref="E2288" location="A125998978A" display="A125998978A" xr:uid="{00000000-0004-0000-0000-0000E5080000}"/>
    <hyperlink ref="E2289" location="A125991778F" display="A125991778F" xr:uid="{00000000-0004-0000-0000-0000E6080000}"/>
    <hyperlink ref="E2290" location="A125995378T" display="A125995378T" xr:uid="{00000000-0004-0000-0000-0000E7080000}"/>
    <hyperlink ref="E2291" location="A125993578X" display="A125993578X" xr:uid="{00000000-0004-0000-0000-0000E8080000}"/>
    <hyperlink ref="E2292" location="A125997242T" display="A125997242T" xr:uid="{00000000-0004-0000-0000-0000E9080000}"/>
    <hyperlink ref="E2293" location="A126000842J" display="A126000842J" xr:uid="{00000000-0004-0000-0000-0000EA080000}"/>
    <hyperlink ref="E2294" location="A125999042K" display="A125999042K" xr:uid="{00000000-0004-0000-0000-0000EB080000}"/>
    <hyperlink ref="E2295" location="A125991842L" display="A125991842L" xr:uid="{00000000-0004-0000-0000-0000EC080000}"/>
    <hyperlink ref="E2296" location="A125995442X" display="A125995442X" xr:uid="{00000000-0004-0000-0000-0000ED080000}"/>
    <hyperlink ref="E2297" location="A125993642F" display="A125993642F" xr:uid="{00000000-0004-0000-0000-0000EE080000}"/>
    <hyperlink ref="E2298" location="A125997070J" display="A125997070J" xr:uid="{00000000-0004-0000-0000-0000EF080000}"/>
    <hyperlink ref="E2299" location="A126000670X" display="A126000670X" xr:uid="{00000000-0004-0000-0000-0000F0080000}"/>
    <hyperlink ref="E2300" location="A125998870X" display="A125998870X" xr:uid="{00000000-0004-0000-0000-0000F1080000}"/>
    <hyperlink ref="E2301" location="A125991670C" display="A125991670C" xr:uid="{00000000-0004-0000-0000-0000F2080000}"/>
    <hyperlink ref="E2302" location="A125995270R" display="A125995270R" xr:uid="{00000000-0004-0000-0000-0000F3080000}"/>
    <hyperlink ref="E2303" location="A125993470W" display="A125993470W" xr:uid="{00000000-0004-0000-0000-0000F4080000}"/>
    <hyperlink ref="E2304" location="A125997134J" display="A125997134J" xr:uid="{00000000-0004-0000-0000-0000F5080000}"/>
    <hyperlink ref="E2305" location="A126000734X" display="A126000734X" xr:uid="{00000000-0004-0000-0000-0000F6080000}"/>
    <hyperlink ref="E2306" location="A125998934X" display="A125998934X" xr:uid="{00000000-0004-0000-0000-0000F7080000}"/>
    <hyperlink ref="E2307" location="A125991734C" display="A125991734C" xr:uid="{00000000-0004-0000-0000-0000F8080000}"/>
    <hyperlink ref="E2308" location="A125995334R" display="A125995334R" xr:uid="{00000000-0004-0000-0000-0000F9080000}"/>
    <hyperlink ref="E2309" location="A125993534W" display="A125993534W" xr:uid="{00000000-0004-0000-0000-0000FA080000}"/>
    <hyperlink ref="E2310" location="A125997090T" display="A125997090T" xr:uid="{00000000-0004-0000-0000-0000FB080000}"/>
    <hyperlink ref="E2311" location="A126000690J" display="A126000690J" xr:uid="{00000000-0004-0000-0000-0000FC080000}"/>
    <hyperlink ref="E2312" location="A125998890J" display="A125998890J" xr:uid="{00000000-0004-0000-0000-0000FD080000}"/>
    <hyperlink ref="E2313" location="A125991690L" display="A125991690L" xr:uid="{00000000-0004-0000-0000-0000FE080000}"/>
    <hyperlink ref="E2314" location="A125995290X" display="A125995290X" xr:uid="{00000000-0004-0000-0000-0000FF080000}"/>
    <hyperlink ref="E2315" location="A125993490F" display="A125993490F" xr:uid="{00000000-0004-0000-0000-000000090000}"/>
    <hyperlink ref="E2316" location="A125997182A" display="A125997182A" xr:uid="{00000000-0004-0000-0000-000001090000}"/>
    <hyperlink ref="E2317" location="A126000782T" display="A126000782T" xr:uid="{00000000-0004-0000-0000-000002090000}"/>
    <hyperlink ref="E2318" location="A125998982T" display="A125998982T" xr:uid="{00000000-0004-0000-0000-000003090000}"/>
    <hyperlink ref="E2319" location="A125991782W" display="A125991782W" xr:uid="{00000000-0004-0000-0000-000004090000}"/>
    <hyperlink ref="E2320" location="A125995382J" display="A125995382J" xr:uid="{00000000-0004-0000-0000-000005090000}"/>
    <hyperlink ref="E2321" location="A125993582R" display="A125993582R" xr:uid="{00000000-0004-0000-0000-000006090000}"/>
    <hyperlink ref="E2322" location="A125997186K" display="A125997186K" xr:uid="{00000000-0004-0000-0000-000007090000}"/>
    <hyperlink ref="E2323" location="A126000786A" display="A126000786A" xr:uid="{00000000-0004-0000-0000-000008090000}"/>
    <hyperlink ref="E2324" location="A125998986A" display="A125998986A" xr:uid="{00000000-0004-0000-0000-000009090000}"/>
    <hyperlink ref="E2325" location="A125991786F" display="A125991786F" xr:uid="{00000000-0004-0000-0000-00000A090000}"/>
    <hyperlink ref="E2326" location="A125995386T" display="A125995386T" xr:uid="{00000000-0004-0000-0000-00000B090000}"/>
    <hyperlink ref="E2327" location="A125993586X" display="A125993586X" xr:uid="{00000000-0004-0000-0000-00000C090000}"/>
    <hyperlink ref="E2328" location="A125997106X" display="A125997106X" xr:uid="{00000000-0004-0000-0000-00000D090000}"/>
    <hyperlink ref="E2329" location="A126000706R" display="A126000706R" xr:uid="{00000000-0004-0000-0000-00000E090000}"/>
    <hyperlink ref="E2330" location="A125998906R" display="A125998906R" xr:uid="{00000000-0004-0000-0000-00000F090000}"/>
    <hyperlink ref="E2331" location="A125991706V" display="A125991706V" xr:uid="{00000000-0004-0000-0000-000010090000}"/>
    <hyperlink ref="E2332" location="A125995306F" display="A125995306F" xr:uid="{00000000-0004-0000-0000-000011090000}"/>
    <hyperlink ref="E2333" location="A125993506L" display="A125993506L" xr:uid="{00000000-0004-0000-0000-000012090000}"/>
    <hyperlink ref="E2334" location="A125997074T" display="A125997074T" xr:uid="{00000000-0004-0000-0000-000013090000}"/>
    <hyperlink ref="E2335" location="A126000674J" display="A126000674J" xr:uid="{00000000-0004-0000-0000-000014090000}"/>
    <hyperlink ref="E2336" location="A125998874J" display="A125998874J" xr:uid="{00000000-0004-0000-0000-000015090000}"/>
    <hyperlink ref="E2337" location="A125991674L" display="A125991674L" xr:uid="{00000000-0004-0000-0000-000016090000}"/>
    <hyperlink ref="E2338" location="A125995274X" display="A125995274X" xr:uid="{00000000-0004-0000-0000-000017090000}"/>
    <hyperlink ref="E2339" location="A125993474F" display="A125993474F" xr:uid="{00000000-0004-0000-0000-000018090000}"/>
    <hyperlink ref="E2340" location="A125997246A" display="A125997246A" xr:uid="{00000000-0004-0000-0000-000019090000}"/>
    <hyperlink ref="E2341" location="A126000846T" display="A126000846T" xr:uid="{00000000-0004-0000-0000-00001A090000}"/>
    <hyperlink ref="E2342" location="A125999046V" display="A125999046V" xr:uid="{00000000-0004-0000-0000-00001B090000}"/>
    <hyperlink ref="E2343" location="A125991846W" display="A125991846W" xr:uid="{00000000-0004-0000-0000-00001C090000}"/>
    <hyperlink ref="E2344" location="A125995446J" display="A125995446J" xr:uid="{00000000-0004-0000-0000-00001D090000}"/>
    <hyperlink ref="E2345" location="A125993646R" display="A125993646R" xr:uid="{00000000-0004-0000-0000-00001E090000}"/>
    <hyperlink ref="E2346" location="A125997138T" display="A125997138T" xr:uid="{00000000-0004-0000-0000-00001F090000}"/>
    <hyperlink ref="E2347" location="A126000738J" display="A126000738J" xr:uid="{00000000-0004-0000-0000-000020090000}"/>
    <hyperlink ref="E2348" location="A125998938J" display="A125998938J" xr:uid="{00000000-0004-0000-0000-000021090000}"/>
    <hyperlink ref="E2349" location="A125991738L" display="A125991738L" xr:uid="{00000000-0004-0000-0000-000022090000}"/>
    <hyperlink ref="E2350" location="A125995338X" display="A125995338X" xr:uid="{00000000-0004-0000-0000-000023090000}"/>
    <hyperlink ref="E2351" location="A125993538F" display="A125993538F" xr:uid="{00000000-0004-0000-0000-000024090000}"/>
    <hyperlink ref="E2352" location="A125997206J" display="A125997206J" xr:uid="{00000000-0004-0000-0000-000025090000}"/>
    <hyperlink ref="E2353" location="A126000806X" display="A126000806X" xr:uid="{00000000-0004-0000-0000-000026090000}"/>
    <hyperlink ref="E2354" location="A125999006A" display="A125999006A" xr:uid="{00000000-0004-0000-0000-000027090000}"/>
    <hyperlink ref="E2355" location="A125991806C" display="A125991806C" xr:uid="{00000000-0004-0000-0000-000028090000}"/>
    <hyperlink ref="E2356" location="A125995406R" display="A125995406R" xr:uid="{00000000-0004-0000-0000-000029090000}"/>
    <hyperlink ref="E2357" location="A125993606W" display="A125993606W" xr:uid="{00000000-0004-0000-0000-00002A090000}"/>
    <hyperlink ref="E2358" location="A125997250T" display="A125997250T" xr:uid="{00000000-0004-0000-0000-00002B090000}"/>
    <hyperlink ref="E2359" location="A126000850J" display="A126000850J" xr:uid="{00000000-0004-0000-0000-00002C090000}"/>
    <hyperlink ref="E2360" location="A125999050K" display="A125999050K" xr:uid="{00000000-0004-0000-0000-00002D090000}"/>
    <hyperlink ref="E2361" location="A125991850L" display="A125991850L" xr:uid="{00000000-0004-0000-0000-00002E090000}"/>
    <hyperlink ref="E2362" location="A125995450X" display="A125995450X" xr:uid="{00000000-0004-0000-0000-00002F090000}"/>
    <hyperlink ref="E2363" location="A125993650F" display="A125993650F" xr:uid="{00000000-0004-0000-0000-000030090000}"/>
    <hyperlink ref="E2364" location="A125996278A" display="A125996278A" xr:uid="{00000000-0004-0000-0000-000031090000}"/>
    <hyperlink ref="E2365" location="A125999878K" display="A125999878K" xr:uid="{00000000-0004-0000-0000-000032090000}"/>
    <hyperlink ref="E2366" location="A125998078V" display="A125998078V" xr:uid="{00000000-0004-0000-0000-000033090000}"/>
    <hyperlink ref="E2367" location="A125990878W" display="A125990878W" xr:uid="{00000000-0004-0000-0000-000034090000}"/>
    <hyperlink ref="E2368" location="A125994478J" display="A125994478J" xr:uid="{00000000-0004-0000-0000-000035090000}"/>
    <hyperlink ref="E2369" location="A125992678R" display="A125992678R" xr:uid="{00000000-0004-0000-0000-000036090000}"/>
    <hyperlink ref="E2370" location="A125996410X" display="A125996410X" xr:uid="{00000000-0004-0000-0000-000037090000}"/>
    <hyperlink ref="E2371" location="A126000010T" display="A126000010T" xr:uid="{00000000-0004-0000-0000-000038090000}"/>
    <hyperlink ref="E2372" location="A125998210T" display="A125998210T" xr:uid="{00000000-0004-0000-0000-000039090000}"/>
    <hyperlink ref="E2373" location="A125991010W" display="A125991010W" xr:uid="{00000000-0004-0000-0000-00003A090000}"/>
    <hyperlink ref="E2374" location="A125994610F" display="A125994610F" xr:uid="{00000000-0004-0000-0000-00003B090000}"/>
    <hyperlink ref="E2375" location="A125992810L" display="A125992810L" xr:uid="{00000000-0004-0000-0000-00003C090000}"/>
    <hyperlink ref="E2376" location="A125996342J" display="A125996342J" xr:uid="{00000000-0004-0000-0000-00003D090000}"/>
    <hyperlink ref="E2377" location="A125999942T" display="A125999942T" xr:uid="{00000000-0004-0000-0000-00003E090000}"/>
    <hyperlink ref="E2378" location="A125998142A" display="A125998142A" xr:uid="{00000000-0004-0000-0000-00003F090000}"/>
    <hyperlink ref="E2379" location="A125990942C" display="A125990942C" xr:uid="{00000000-0004-0000-0000-000040090000}"/>
    <hyperlink ref="E2380" location="A125994542R" display="A125994542R" xr:uid="{00000000-0004-0000-0000-000041090000}"/>
    <hyperlink ref="E2381" location="A125992742W" display="A125992742W" xr:uid="{00000000-0004-0000-0000-000042090000}"/>
    <hyperlink ref="E2382" location="A125996414J" display="A125996414J" xr:uid="{00000000-0004-0000-0000-000043090000}"/>
    <hyperlink ref="E2383" location="A126000014A" display="A126000014A" xr:uid="{00000000-0004-0000-0000-000044090000}"/>
    <hyperlink ref="E2384" location="A125998214A" display="A125998214A" xr:uid="{00000000-0004-0000-0000-000045090000}"/>
    <hyperlink ref="E2385" location="A125991014F" display="A125991014F" xr:uid="{00000000-0004-0000-0000-000046090000}"/>
    <hyperlink ref="E2386" location="A125994614R" display="A125994614R" xr:uid="{00000000-0004-0000-0000-000047090000}"/>
    <hyperlink ref="E2387" location="A125992814W" display="A125992814W" xr:uid="{00000000-0004-0000-0000-000048090000}"/>
    <hyperlink ref="E2388" location="A125996418T" display="A125996418T" xr:uid="{00000000-0004-0000-0000-000049090000}"/>
    <hyperlink ref="E2389" location="A126000018K" display="A126000018K" xr:uid="{00000000-0004-0000-0000-00004A090000}"/>
    <hyperlink ref="E2390" location="A125998218K" display="A125998218K" xr:uid="{00000000-0004-0000-0000-00004B090000}"/>
    <hyperlink ref="E2391" location="A125991018R" display="A125991018R" xr:uid="{00000000-0004-0000-0000-00004C090000}"/>
    <hyperlink ref="E2392" location="A125994618X" display="A125994618X" xr:uid="{00000000-0004-0000-0000-00004D090000}"/>
    <hyperlink ref="E2393" location="A125992818F" display="A125992818F" xr:uid="{00000000-0004-0000-0000-00004E090000}"/>
    <hyperlink ref="E2394" location="A125996346T" display="A125996346T" xr:uid="{00000000-0004-0000-0000-00004F090000}"/>
    <hyperlink ref="E2395" location="A125999946A" display="A125999946A" xr:uid="{00000000-0004-0000-0000-000050090000}"/>
    <hyperlink ref="E2396" location="A125998146K" display="A125998146K" xr:uid="{00000000-0004-0000-0000-000051090000}"/>
    <hyperlink ref="E2397" location="A125990946L" display="A125990946L" xr:uid="{00000000-0004-0000-0000-000052090000}"/>
    <hyperlink ref="E2398" location="A125994546X" display="A125994546X" xr:uid="{00000000-0004-0000-0000-000053090000}"/>
    <hyperlink ref="E2399" location="A125992746F" display="A125992746F" xr:uid="{00000000-0004-0000-0000-000054090000}"/>
    <hyperlink ref="E2400" location="A125996350J" display="A125996350J" xr:uid="{00000000-0004-0000-0000-000055090000}"/>
    <hyperlink ref="E2401" location="A125999950T" display="A125999950T" xr:uid="{00000000-0004-0000-0000-000056090000}"/>
    <hyperlink ref="E2402" location="A125998150A" display="A125998150A" xr:uid="{00000000-0004-0000-0000-000057090000}"/>
    <hyperlink ref="E2403" location="A125990950C" display="A125990950C" xr:uid="{00000000-0004-0000-0000-000058090000}"/>
    <hyperlink ref="E2404" location="A125994550R" display="A125994550R" xr:uid="{00000000-0004-0000-0000-000059090000}"/>
    <hyperlink ref="E2405" location="A125992750W" display="A125992750W" xr:uid="{00000000-0004-0000-0000-00005A090000}"/>
    <hyperlink ref="E2406" location="A125996390A" display="A125996390A" xr:uid="{00000000-0004-0000-0000-00005B090000}"/>
    <hyperlink ref="E2407" location="A125999990K" display="A125999990K" xr:uid="{00000000-0004-0000-0000-00005C090000}"/>
    <hyperlink ref="E2408" location="A125998190V" display="A125998190V" xr:uid="{00000000-0004-0000-0000-00005D090000}"/>
    <hyperlink ref="E2409" location="A125990990W" display="A125990990W" xr:uid="{00000000-0004-0000-0000-00005E090000}"/>
    <hyperlink ref="E2410" location="A125994590J" display="A125994590J" xr:uid="{00000000-0004-0000-0000-00005F090000}"/>
    <hyperlink ref="E2411" location="A125992790R" display="A125992790R" xr:uid="{00000000-0004-0000-0000-000060090000}"/>
    <hyperlink ref="E2412" location="A125996310R" display="A125996310R" xr:uid="{00000000-0004-0000-0000-000061090000}"/>
    <hyperlink ref="E2413" location="A125999910X" display="A125999910X" xr:uid="{00000000-0004-0000-0000-000062090000}"/>
    <hyperlink ref="E2414" location="A125998110J" display="A125998110J" xr:uid="{00000000-0004-0000-0000-000063090000}"/>
    <hyperlink ref="E2415" location="A125990910K" display="A125990910K" xr:uid="{00000000-0004-0000-0000-000064090000}"/>
    <hyperlink ref="E2416" location="A125994510W" display="A125994510W" xr:uid="{00000000-0004-0000-0000-000065090000}"/>
    <hyperlink ref="E2417" location="A125992710C" display="A125992710C" xr:uid="{00000000-0004-0000-0000-000066090000}"/>
    <hyperlink ref="E2418" location="A125996422J" display="A125996422J" xr:uid="{00000000-0004-0000-0000-000067090000}"/>
    <hyperlink ref="E2419" location="A126000022A" display="A126000022A" xr:uid="{00000000-0004-0000-0000-000068090000}"/>
    <hyperlink ref="E2420" location="A125998222A" display="A125998222A" xr:uid="{00000000-0004-0000-0000-000069090000}"/>
    <hyperlink ref="E2421" location="A125991022F" display="A125991022F" xr:uid="{00000000-0004-0000-0000-00006A090000}"/>
    <hyperlink ref="E2422" location="A125994622R" display="A125994622R" xr:uid="{00000000-0004-0000-0000-00006B090000}"/>
    <hyperlink ref="E2423" location="A125992822W" display="A125992822W" xr:uid="{00000000-0004-0000-0000-00006C090000}"/>
    <hyperlink ref="E2424" location="A125996354T" display="A125996354T" xr:uid="{00000000-0004-0000-0000-00006D090000}"/>
    <hyperlink ref="E2425" location="A125999954A" display="A125999954A" xr:uid="{00000000-0004-0000-0000-00006E090000}"/>
    <hyperlink ref="E2426" location="A125998154K" display="A125998154K" xr:uid="{00000000-0004-0000-0000-00006F090000}"/>
    <hyperlink ref="E2427" location="A125990954L" display="A125990954L" xr:uid="{00000000-0004-0000-0000-000070090000}"/>
    <hyperlink ref="E2428" location="A125994554X" display="A125994554X" xr:uid="{00000000-0004-0000-0000-000071090000}"/>
    <hyperlink ref="E2429" location="A125992754F" display="A125992754F" xr:uid="{00000000-0004-0000-0000-000072090000}"/>
    <hyperlink ref="E2430" location="A125996282T" display="A125996282T" xr:uid="{00000000-0004-0000-0000-000073090000}"/>
    <hyperlink ref="E2431" location="A125999882A" display="A125999882A" xr:uid="{00000000-0004-0000-0000-000074090000}"/>
    <hyperlink ref="E2432" location="A125998082K" display="A125998082K" xr:uid="{00000000-0004-0000-0000-000075090000}"/>
    <hyperlink ref="E2433" location="A125990882L" display="A125990882L" xr:uid="{00000000-0004-0000-0000-000076090000}"/>
    <hyperlink ref="E2434" location="A125994482X" display="A125994482X" xr:uid="{00000000-0004-0000-0000-000077090000}"/>
    <hyperlink ref="E2435" location="A125992682F" display="A125992682F" xr:uid="{00000000-0004-0000-0000-000078090000}"/>
    <hyperlink ref="E2436" location="A125996358A" display="A125996358A" xr:uid="{00000000-0004-0000-0000-000079090000}"/>
    <hyperlink ref="E2437" location="A125999958K" display="A125999958K" xr:uid="{00000000-0004-0000-0000-00007A090000}"/>
    <hyperlink ref="E2438" location="A125998158V" display="A125998158V" xr:uid="{00000000-0004-0000-0000-00007B090000}"/>
    <hyperlink ref="E2439" location="A125990958W" display="A125990958W" xr:uid="{00000000-0004-0000-0000-00007C090000}"/>
    <hyperlink ref="E2440" location="A125994558J" display="A125994558J" xr:uid="{00000000-0004-0000-0000-00007D090000}"/>
    <hyperlink ref="E2441" location="A125992758R" display="A125992758R" xr:uid="{00000000-0004-0000-0000-00007E090000}"/>
    <hyperlink ref="E2442" location="A125996362T" display="A125996362T" xr:uid="{00000000-0004-0000-0000-00007F090000}"/>
    <hyperlink ref="E2443" location="A125999962A" display="A125999962A" xr:uid="{00000000-0004-0000-0000-000080090000}"/>
    <hyperlink ref="E2444" location="A125998162K" display="A125998162K" xr:uid="{00000000-0004-0000-0000-000081090000}"/>
    <hyperlink ref="E2445" location="A125990962L" display="A125990962L" xr:uid="{00000000-0004-0000-0000-000082090000}"/>
    <hyperlink ref="E2446" location="A125994562X" display="A125994562X" xr:uid="{00000000-0004-0000-0000-000083090000}"/>
    <hyperlink ref="E2447" location="A125992762F" display="A125992762F" xr:uid="{00000000-0004-0000-0000-000084090000}"/>
    <hyperlink ref="E2448" location="A125996434T" display="A125996434T" xr:uid="{00000000-0004-0000-0000-000085090000}"/>
    <hyperlink ref="E2449" location="A126000034K" display="A126000034K" xr:uid="{00000000-0004-0000-0000-000086090000}"/>
    <hyperlink ref="E2450" location="A125998234K" display="A125998234K" xr:uid="{00000000-0004-0000-0000-000087090000}"/>
    <hyperlink ref="E2451" location="A125991034R" display="A125991034R" xr:uid="{00000000-0004-0000-0000-000088090000}"/>
    <hyperlink ref="E2452" location="A125994634X" display="A125994634X" xr:uid="{00000000-0004-0000-0000-000089090000}"/>
    <hyperlink ref="E2453" location="A125992834F" display="A125992834F" xr:uid="{00000000-0004-0000-0000-00008A090000}"/>
    <hyperlink ref="E2454" location="A125996254J" display="A125996254J" xr:uid="{00000000-0004-0000-0000-00008B090000}"/>
    <hyperlink ref="E2455" location="A125999854T" display="A125999854T" xr:uid="{00000000-0004-0000-0000-00008C090000}"/>
    <hyperlink ref="E2456" location="A125998054A" display="A125998054A" xr:uid="{00000000-0004-0000-0000-00008D090000}"/>
    <hyperlink ref="E2457" location="A125990854C" display="A125990854C" xr:uid="{00000000-0004-0000-0000-00008E090000}"/>
    <hyperlink ref="E2458" location="A125994454R" display="A125994454R" xr:uid="{00000000-0004-0000-0000-00008F090000}"/>
    <hyperlink ref="E2459" location="A125992654W" display="A125992654W" xr:uid="{00000000-0004-0000-0000-000090090000}"/>
    <hyperlink ref="E2460" location="A125996426T" display="A125996426T" xr:uid="{00000000-0004-0000-0000-000091090000}"/>
    <hyperlink ref="E2461" location="A126000026K" display="A126000026K" xr:uid="{00000000-0004-0000-0000-000092090000}"/>
    <hyperlink ref="E2462" location="A125998226K" display="A125998226K" xr:uid="{00000000-0004-0000-0000-000093090000}"/>
    <hyperlink ref="E2463" location="A125991026R" display="A125991026R" xr:uid="{00000000-0004-0000-0000-000094090000}"/>
    <hyperlink ref="E2464" location="A125994626X" display="A125994626X" xr:uid="{00000000-0004-0000-0000-000095090000}"/>
    <hyperlink ref="E2465" location="A125992826F" display="A125992826F" xr:uid="{00000000-0004-0000-0000-000096090000}"/>
    <hyperlink ref="E2466" location="A125996430J" display="A125996430J" xr:uid="{00000000-0004-0000-0000-000097090000}"/>
    <hyperlink ref="E2467" location="A126000030A" display="A126000030A" xr:uid="{00000000-0004-0000-0000-000098090000}"/>
    <hyperlink ref="E2468" location="A125998230A" display="A125998230A" xr:uid="{00000000-0004-0000-0000-000099090000}"/>
    <hyperlink ref="E2469" location="A125991030F" display="A125991030F" xr:uid="{00000000-0004-0000-0000-00009A090000}"/>
    <hyperlink ref="E2470" location="A125994630R" display="A125994630R" xr:uid="{00000000-0004-0000-0000-00009B090000}"/>
    <hyperlink ref="E2471" location="A125992830W" display="A125992830W" xr:uid="{00000000-0004-0000-0000-00009C090000}"/>
    <hyperlink ref="E2472" location="A125996258T" display="A125996258T" xr:uid="{00000000-0004-0000-0000-00009D090000}"/>
    <hyperlink ref="E2473" location="A125999858A" display="A125999858A" xr:uid="{00000000-0004-0000-0000-00009E090000}"/>
    <hyperlink ref="E2474" location="A125998058K" display="A125998058K" xr:uid="{00000000-0004-0000-0000-00009F090000}"/>
    <hyperlink ref="E2475" location="A125990858L" display="A125990858L" xr:uid="{00000000-0004-0000-0000-0000A0090000}"/>
    <hyperlink ref="E2476" location="A125994458X" display="A125994458X" xr:uid="{00000000-0004-0000-0000-0000A1090000}"/>
    <hyperlink ref="E2477" location="A125992658F" display="A125992658F" xr:uid="{00000000-0004-0000-0000-0000A2090000}"/>
    <hyperlink ref="E2478" location="A125996314X" display="A125996314X" xr:uid="{00000000-0004-0000-0000-0000A3090000}"/>
    <hyperlink ref="E2479" location="A125999914J" display="A125999914J" xr:uid="{00000000-0004-0000-0000-0000A4090000}"/>
    <hyperlink ref="E2480" location="A125998114T" display="A125998114T" xr:uid="{00000000-0004-0000-0000-0000A5090000}"/>
    <hyperlink ref="E2481" location="A125990914V" display="A125990914V" xr:uid="{00000000-0004-0000-0000-0000A6090000}"/>
    <hyperlink ref="E2482" location="A125994514F" display="A125994514F" xr:uid="{00000000-0004-0000-0000-0000A7090000}"/>
    <hyperlink ref="E2483" location="A125992714L" display="A125992714L" xr:uid="{00000000-0004-0000-0000-0000A8090000}"/>
    <hyperlink ref="E2484" location="A125996366A" display="A125996366A" xr:uid="{00000000-0004-0000-0000-0000A9090000}"/>
    <hyperlink ref="E2485" location="A125999966K" display="A125999966K" xr:uid="{00000000-0004-0000-0000-0000AA090000}"/>
    <hyperlink ref="E2486" location="A125998166V" display="A125998166V" xr:uid="{00000000-0004-0000-0000-0000AB090000}"/>
    <hyperlink ref="E2487" location="A125990966W" display="A125990966W" xr:uid="{00000000-0004-0000-0000-0000AC090000}"/>
    <hyperlink ref="E2488" location="A125994566J" display="A125994566J" xr:uid="{00000000-0004-0000-0000-0000AD090000}"/>
    <hyperlink ref="E2489" location="A125992766R" display="A125992766R" xr:uid="{00000000-0004-0000-0000-0000AE090000}"/>
    <hyperlink ref="E2490" location="A125996438A" display="A125996438A" xr:uid="{00000000-0004-0000-0000-0000AF090000}"/>
    <hyperlink ref="E2491" location="A126000038V" display="A126000038V" xr:uid="{00000000-0004-0000-0000-0000B0090000}"/>
    <hyperlink ref="E2492" location="A125998238V" display="A125998238V" xr:uid="{00000000-0004-0000-0000-0000B1090000}"/>
    <hyperlink ref="E2493" location="A125991038X" display="A125991038X" xr:uid="{00000000-0004-0000-0000-0000B2090000}"/>
    <hyperlink ref="E2494" location="A125994638J" display="A125994638J" xr:uid="{00000000-0004-0000-0000-0000B3090000}"/>
    <hyperlink ref="E2495" location="A125992838R" display="A125992838R" xr:uid="{00000000-0004-0000-0000-0000B4090000}"/>
    <hyperlink ref="E2496" location="A125996262J" display="A125996262J" xr:uid="{00000000-0004-0000-0000-0000B5090000}"/>
    <hyperlink ref="E2497" location="A125999862T" display="A125999862T" xr:uid="{00000000-0004-0000-0000-0000B6090000}"/>
    <hyperlink ref="E2498" location="A125998062A" display="A125998062A" xr:uid="{00000000-0004-0000-0000-0000B7090000}"/>
    <hyperlink ref="E2499" location="A125996394K" display="A125996394K" xr:uid="{00000000-0004-0000-0000-0000B8090000}"/>
    <hyperlink ref="E2500" location="A125999994V" display="A125999994V" xr:uid="{00000000-0004-0000-0000-0000B9090000}"/>
    <hyperlink ref="E2501" location="A125998194C" display="A125998194C" xr:uid="{00000000-0004-0000-0000-0000BA090000}"/>
    <hyperlink ref="E2502" location="A125990994F" display="A125990994F" xr:uid="{00000000-0004-0000-0000-0000BB090000}"/>
    <hyperlink ref="E2503" location="A125994594T" display="A125994594T" xr:uid="{00000000-0004-0000-0000-0000BC090000}"/>
    <hyperlink ref="E2504" location="A125992794X" display="A125992794X" xr:uid="{00000000-0004-0000-0000-0000BD090000}"/>
    <hyperlink ref="E2505" location="A125996398V" display="A125996398V" xr:uid="{00000000-0004-0000-0000-0000BE090000}"/>
    <hyperlink ref="E2506" location="A125999998C" display="A125999998C" xr:uid="{00000000-0004-0000-0000-0000BF090000}"/>
    <hyperlink ref="E2507" location="A125998198L" display="A125998198L" xr:uid="{00000000-0004-0000-0000-0000C0090000}"/>
    <hyperlink ref="E2508" location="A125990998R" display="A125990998R" xr:uid="{00000000-0004-0000-0000-0000C1090000}"/>
    <hyperlink ref="E2509" location="A125994598A" display="A125994598A" xr:uid="{00000000-0004-0000-0000-0000C2090000}"/>
    <hyperlink ref="E2510" location="A125992798J" display="A125992798J" xr:uid="{00000000-0004-0000-0000-0000C3090000}"/>
    <hyperlink ref="E2511" location="A125996294A" display="A125996294A" xr:uid="{00000000-0004-0000-0000-0000C4090000}"/>
    <hyperlink ref="E2512" location="A125999894K" display="A125999894K" xr:uid="{00000000-0004-0000-0000-0000C5090000}"/>
    <hyperlink ref="E2513" location="A125998094V" display="A125998094V" xr:uid="{00000000-0004-0000-0000-0000C6090000}"/>
    <hyperlink ref="E2514" location="A125990894W" display="A125990894W" xr:uid="{00000000-0004-0000-0000-0000C7090000}"/>
    <hyperlink ref="E2515" location="A125994494J" display="A125994494J" xr:uid="{00000000-0004-0000-0000-0000C8090000}"/>
    <hyperlink ref="E2516" location="A125992694R" display="A125992694R" xr:uid="{00000000-0004-0000-0000-0000C9090000}"/>
    <hyperlink ref="E2517" location="A125996266T" display="A125996266T" xr:uid="{00000000-0004-0000-0000-0000CA090000}"/>
    <hyperlink ref="E2518" location="A125999866A" display="A125999866A" xr:uid="{00000000-0004-0000-0000-0000CB090000}"/>
    <hyperlink ref="E2519" location="A125998066K" display="A125998066K" xr:uid="{00000000-0004-0000-0000-0000CC090000}"/>
    <hyperlink ref="E2520" location="A125990866L" display="A125990866L" xr:uid="{00000000-0004-0000-0000-0000CD090000}"/>
    <hyperlink ref="E2521" location="A125994466X" display="A125994466X" xr:uid="{00000000-0004-0000-0000-0000CE090000}"/>
    <hyperlink ref="E2522" location="A125992666F" display="A125992666F" xr:uid="{00000000-0004-0000-0000-0000CF090000}"/>
    <hyperlink ref="E2523" location="A125990918C" display="A125990918C" xr:uid="{00000000-0004-0000-0000-0000D0090000}"/>
    <hyperlink ref="E2524" location="A125994518R" display="A125994518R" xr:uid="{00000000-0004-0000-0000-0000D1090000}"/>
    <hyperlink ref="E2525" location="A125992718W" display="A125992718W" xr:uid="{00000000-0004-0000-0000-0000D2090000}"/>
    <hyperlink ref="E2526" location="A125996286A" display="A125996286A" xr:uid="{00000000-0004-0000-0000-0000D3090000}"/>
    <hyperlink ref="E2527" location="A125999886K" display="A125999886K" xr:uid="{00000000-0004-0000-0000-0000D4090000}"/>
    <hyperlink ref="E2528" location="A125998086V" display="A125998086V" xr:uid="{00000000-0004-0000-0000-0000D5090000}"/>
    <hyperlink ref="E2529" location="A125990886W" display="A125990886W" xr:uid="{00000000-0004-0000-0000-0000D6090000}"/>
    <hyperlink ref="E2530" location="A125994486J" display="A125994486J" xr:uid="{00000000-0004-0000-0000-0000D7090000}"/>
    <hyperlink ref="E2531" location="A125992686R" display="A125992686R" xr:uid="{00000000-0004-0000-0000-0000D8090000}"/>
    <hyperlink ref="E2532" location="A125996322X" display="A125996322X" xr:uid="{00000000-0004-0000-0000-0000D9090000}"/>
    <hyperlink ref="E2533" location="A125999922J" display="A125999922J" xr:uid="{00000000-0004-0000-0000-0000DA090000}"/>
    <hyperlink ref="E2534" location="A125998122T" display="A125998122T" xr:uid="{00000000-0004-0000-0000-0000DB090000}"/>
    <hyperlink ref="E2535" location="A125990922V" display="A125990922V" xr:uid="{00000000-0004-0000-0000-0000DC090000}"/>
    <hyperlink ref="E2536" location="A125994522F" display="A125994522F" xr:uid="{00000000-0004-0000-0000-0000DD090000}"/>
    <hyperlink ref="E2537" location="A125992722L" display="A125992722L" xr:uid="{00000000-0004-0000-0000-0000DE090000}"/>
    <hyperlink ref="E2538" location="A125996298K" display="A125996298K" xr:uid="{00000000-0004-0000-0000-0000DF090000}"/>
    <hyperlink ref="E2539" location="A125999898V" display="A125999898V" xr:uid="{00000000-0004-0000-0000-0000E0090000}"/>
    <hyperlink ref="E2540" location="A125998098C" display="A125998098C" xr:uid="{00000000-0004-0000-0000-0000E1090000}"/>
    <hyperlink ref="E2541" location="A125990898F" display="A125990898F" xr:uid="{00000000-0004-0000-0000-0000E2090000}"/>
    <hyperlink ref="E2542" location="A125994498T" display="A125994498T" xr:uid="{00000000-0004-0000-0000-0000E3090000}"/>
    <hyperlink ref="E2543" location="A125992698X" display="A125992698X" xr:uid="{00000000-0004-0000-0000-0000E4090000}"/>
    <hyperlink ref="E2544" location="A125996326J" display="A125996326J" xr:uid="{00000000-0004-0000-0000-0000E5090000}"/>
    <hyperlink ref="E2545" location="A125999926T" display="A125999926T" xr:uid="{00000000-0004-0000-0000-0000E6090000}"/>
    <hyperlink ref="E2546" location="A125998126A" display="A125998126A" xr:uid="{00000000-0004-0000-0000-0000E7090000}"/>
    <hyperlink ref="E2547" location="A125990926C" display="A125990926C" xr:uid="{00000000-0004-0000-0000-0000E8090000}"/>
    <hyperlink ref="E2548" location="A125994526R" display="A125994526R" xr:uid="{00000000-0004-0000-0000-0000E9090000}"/>
    <hyperlink ref="E2549" location="A125992726W" display="A125992726W" xr:uid="{00000000-0004-0000-0000-0000EA090000}"/>
    <hyperlink ref="E2550" location="A125996370T" display="A125996370T" xr:uid="{00000000-0004-0000-0000-0000EB090000}"/>
    <hyperlink ref="E2551" location="A125999970A" display="A125999970A" xr:uid="{00000000-0004-0000-0000-0000EC090000}"/>
    <hyperlink ref="E2552" location="A125998170K" display="A125998170K" xr:uid="{00000000-0004-0000-0000-0000ED090000}"/>
    <hyperlink ref="E2553" location="A125990970L" display="A125990970L" xr:uid="{00000000-0004-0000-0000-0000EE090000}"/>
    <hyperlink ref="E2554" location="A125994570X" display="A125994570X" xr:uid="{00000000-0004-0000-0000-0000EF090000}"/>
    <hyperlink ref="E2555" location="A125992770F" display="A125992770F" xr:uid="{00000000-0004-0000-0000-0000F0090000}"/>
    <hyperlink ref="E2556" location="A125996330X" display="A125996330X" xr:uid="{00000000-0004-0000-0000-0000F1090000}"/>
    <hyperlink ref="E2557" location="A125999930J" display="A125999930J" xr:uid="{00000000-0004-0000-0000-0000F2090000}"/>
    <hyperlink ref="E2558" location="A125998130T" display="A125998130T" xr:uid="{00000000-0004-0000-0000-0000F3090000}"/>
    <hyperlink ref="E2559" location="A125990930V" display="A125990930V" xr:uid="{00000000-0004-0000-0000-0000F4090000}"/>
    <hyperlink ref="E2560" location="A125994530F" display="A125994530F" xr:uid="{00000000-0004-0000-0000-0000F5090000}"/>
    <hyperlink ref="E2561" location="A125992730L" display="A125992730L" xr:uid="{00000000-0004-0000-0000-0000F6090000}"/>
    <hyperlink ref="E2562" location="A125996302R" display="A125996302R" xr:uid="{00000000-0004-0000-0000-0000F7090000}"/>
    <hyperlink ref="E2563" location="A125999902X" display="A125999902X" xr:uid="{00000000-0004-0000-0000-0000F8090000}"/>
    <hyperlink ref="E2564" location="A125998102J" display="A125998102J" xr:uid="{00000000-0004-0000-0000-0000F9090000}"/>
    <hyperlink ref="E2565" location="A125990902K" display="A125990902K" xr:uid="{00000000-0004-0000-0000-0000FA090000}"/>
    <hyperlink ref="E2566" location="A125994502W" display="A125994502W" xr:uid="{00000000-0004-0000-0000-0000FB090000}"/>
    <hyperlink ref="E2567" location="A125992702C" display="A125992702C" xr:uid="{00000000-0004-0000-0000-0000FC090000}"/>
    <hyperlink ref="E2568" location="A125996402X" display="A125996402X" xr:uid="{00000000-0004-0000-0000-0000FD090000}"/>
    <hyperlink ref="E2569" location="A126000002T" display="A126000002T" xr:uid="{00000000-0004-0000-0000-0000FE090000}"/>
    <hyperlink ref="E2570" location="A125998202T" display="A125998202T" xr:uid="{00000000-0004-0000-0000-0000FF090000}"/>
    <hyperlink ref="E2571" location="A125991002W" display="A125991002W" xr:uid="{00000000-0004-0000-0000-0000000A0000}"/>
    <hyperlink ref="E2572" location="A125994602F" display="A125994602F" xr:uid="{00000000-0004-0000-0000-0000010A0000}"/>
    <hyperlink ref="E2573" location="A125992802L" display="A125992802L" xr:uid="{00000000-0004-0000-0000-0000020A0000}"/>
    <hyperlink ref="E2574" location="A125996374A" display="A125996374A" xr:uid="{00000000-0004-0000-0000-0000030A0000}"/>
    <hyperlink ref="E2575" location="A125999974K" display="A125999974K" xr:uid="{00000000-0004-0000-0000-0000040A0000}"/>
    <hyperlink ref="E2576" location="A125998174V" display="A125998174V" xr:uid="{00000000-0004-0000-0000-0000050A0000}"/>
    <hyperlink ref="E2577" location="A125990974W" display="A125990974W" xr:uid="{00000000-0004-0000-0000-0000060A0000}"/>
    <hyperlink ref="E2578" location="A125994574J" display="A125994574J" xr:uid="{00000000-0004-0000-0000-0000070A0000}"/>
    <hyperlink ref="E2579" location="A125992774R" display="A125992774R" xr:uid="{00000000-0004-0000-0000-0000080A0000}"/>
    <hyperlink ref="E2580" location="A125996378K" display="A125996378K" xr:uid="{00000000-0004-0000-0000-0000090A0000}"/>
    <hyperlink ref="E2581" location="A125999978V" display="A125999978V" xr:uid="{00000000-0004-0000-0000-00000A0A0000}"/>
    <hyperlink ref="E2582" location="A125998178C" display="A125998178C" xr:uid="{00000000-0004-0000-0000-00000B0A0000}"/>
    <hyperlink ref="E2583" location="A125990978F" display="A125990978F" xr:uid="{00000000-0004-0000-0000-00000C0A0000}"/>
    <hyperlink ref="E2584" location="A125994578T" display="A125994578T" xr:uid="{00000000-0004-0000-0000-00000D0A0000}"/>
    <hyperlink ref="E2585" location="A125992778X" display="A125992778X" xr:uid="{00000000-0004-0000-0000-00000E0A0000}"/>
    <hyperlink ref="E2586" location="A125996442T" display="A125996442T" xr:uid="{00000000-0004-0000-0000-00000F0A0000}"/>
    <hyperlink ref="E2587" location="A126000042K" display="A126000042K" xr:uid="{00000000-0004-0000-0000-0000100A0000}"/>
    <hyperlink ref="E2588" location="A125998242K" display="A125998242K" xr:uid="{00000000-0004-0000-0000-0000110A0000}"/>
    <hyperlink ref="E2589" location="A125991042R" display="A125991042R" xr:uid="{00000000-0004-0000-0000-0000120A0000}"/>
    <hyperlink ref="E2590" location="A125994642X" display="A125994642X" xr:uid="{00000000-0004-0000-0000-0000130A0000}"/>
    <hyperlink ref="E2591" location="A125992842F" display="A125992842F" xr:uid="{00000000-0004-0000-0000-0000140A0000}"/>
    <hyperlink ref="E2592" location="A125996270J" display="A125996270J" xr:uid="{00000000-0004-0000-0000-0000150A0000}"/>
    <hyperlink ref="E2593" location="A125999870T" display="A125999870T" xr:uid="{00000000-0004-0000-0000-0000160A0000}"/>
    <hyperlink ref="E2594" location="A125998070A" display="A125998070A" xr:uid="{00000000-0004-0000-0000-0000170A0000}"/>
    <hyperlink ref="E2595" location="A125990870C" display="A125990870C" xr:uid="{00000000-0004-0000-0000-0000180A0000}"/>
    <hyperlink ref="E2596" location="A125994470R" display="A125994470R" xr:uid="{00000000-0004-0000-0000-0000190A0000}"/>
    <hyperlink ref="E2597" location="A125992670W" display="A125992670W" xr:uid="{00000000-0004-0000-0000-00001A0A0000}"/>
    <hyperlink ref="E2598" location="A125996334J" display="A125996334J" xr:uid="{00000000-0004-0000-0000-00001B0A0000}"/>
    <hyperlink ref="E2599" location="A125999934T" display="A125999934T" xr:uid="{00000000-0004-0000-0000-00001C0A0000}"/>
    <hyperlink ref="E2600" location="A125998134A" display="A125998134A" xr:uid="{00000000-0004-0000-0000-00001D0A0000}"/>
    <hyperlink ref="E2601" location="A125990934C" display="A125990934C" xr:uid="{00000000-0004-0000-0000-00001E0A0000}"/>
    <hyperlink ref="E2602" location="A125994534R" display="A125994534R" xr:uid="{00000000-0004-0000-0000-00001F0A0000}"/>
    <hyperlink ref="E2603" location="A125992734W" display="A125992734W" xr:uid="{00000000-0004-0000-0000-0000200A0000}"/>
    <hyperlink ref="E2604" location="A125996290T" display="A125996290T" xr:uid="{00000000-0004-0000-0000-0000210A0000}"/>
    <hyperlink ref="E2605" location="A125999890A" display="A125999890A" xr:uid="{00000000-0004-0000-0000-0000220A0000}"/>
    <hyperlink ref="E2606" location="A125998090K" display="A125998090K" xr:uid="{00000000-0004-0000-0000-0000230A0000}"/>
    <hyperlink ref="E2607" location="A125990890L" display="A125990890L" xr:uid="{00000000-0004-0000-0000-0000240A0000}"/>
    <hyperlink ref="E2608" location="A125994490X" display="A125994490X" xr:uid="{00000000-0004-0000-0000-0000250A0000}"/>
    <hyperlink ref="E2609" location="A125992690F" display="A125992690F" xr:uid="{00000000-0004-0000-0000-0000260A0000}"/>
    <hyperlink ref="E2610" location="A125996382A" display="A125996382A" xr:uid="{00000000-0004-0000-0000-0000270A0000}"/>
    <hyperlink ref="E2611" location="A125999982K" display="A125999982K" xr:uid="{00000000-0004-0000-0000-0000280A0000}"/>
    <hyperlink ref="E2612" location="A125998182V" display="A125998182V" xr:uid="{00000000-0004-0000-0000-0000290A0000}"/>
    <hyperlink ref="E2613" location="A125990982W" display="A125990982W" xr:uid="{00000000-0004-0000-0000-00002A0A0000}"/>
    <hyperlink ref="E2614" location="A125994582J" display="A125994582J" xr:uid="{00000000-0004-0000-0000-00002B0A0000}"/>
    <hyperlink ref="E2615" location="A125992782R" display="A125992782R" xr:uid="{00000000-0004-0000-0000-00002C0A0000}"/>
    <hyperlink ref="E2616" location="A125996386K" display="A125996386K" xr:uid="{00000000-0004-0000-0000-00002D0A0000}"/>
    <hyperlink ref="E2617" location="A125999986V" display="A125999986V" xr:uid="{00000000-0004-0000-0000-00002E0A0000}"/>
    <hyperlink ref="E2618" location="A125998186C" display="A125998186C" xr:uid="{00000000-0004-0000-0000-00002F0A0000}"/>
    <hyperlink ref="E2619" location="A125990986F" display="A125990986F" xr:uid="{00000000-0004-0000-0000-0000300A0000}"/>
    <hyperlink ref="E2620" location="A125994586T" display="A125994586T" xr:uid="{00000000-0004-0000-0000-0000310A0000}"/>
    <hyperlink ref="E2621" location="A125992786X" display="A125992786X" xr:uid="{00000000-0004-0000-0000-0000320A0000}"/>
    <hyperlink ref="E2622" location="A125996306X" display="A125996306X" xr:uid="{00000000-0004-0000-0000-0000330A0000}"/>
    <hyperlink ref="E2623" location="A125999906J" display="A125999906J" xr:uid="{00000000-0004-0000-0000-0000340A0000}"/>
    <hyperlink ref="E2624" location="A125998106T" display="A125998106T" xr:uid="{00000000-0004-0000-0000-0000350A0000}"/>
    <hyperlink ref="E2625" location="A125990906V" display="A125990906V" xr:uid="{00000000-0004-0000-0000-0000360A0000}"/>
    <hyperlink ref="E2626" location="A125994506F" display="A125994506F" xr:uid="{00000000-0004-0000-0000-0000370A0000}"/>
    <hyperlink ref="E2627" location="A125992706L" display="A125992706L" xr:uid="{00000000-0004-0000-0000-0000380A0000}"/>
    <hyperlink ref="E2628" location="A125996274T" display="A125996274T" xr:uid="{00000000-0004-0000-0000-0000390A0000}"/>
    <hyperlink ref="E2629" location="A125999874A" display="A125999874A" xr:uid="{00000000-0004-0000-0000-00003A0A0000}"/>
    <hyperlink ref="E2630" location="A125998074K" display="A125998074K" xr:uid="{00000000-0004-0000-0000-00003B0A0000}"/>
    <hyperlink ref="E2631" location="A125990874L" display="A125990874L" xr:uid="{00000000-0004-0000-0000-00003C0A0000}"/>
    <hyperlink ref="E2632" location="A125994474X" display="A125994474X" xr:uid="{00000000-0004-0000-0000-00003D0A0000}"/>
    <hyperlink ref="E2633" location="A125992674F" display="A125992674F" xr:uid="{00000000-0004-0000-0000-00003E0A0000}"/>
    <hyperlink ref="E2634" location="A125996446A" display="A125996446A" xr:uid="{00000000-0004-0000-0000-00003F0A0000}"/>
    <hyperlink ref="E2635" location="A126000046V" display="A126000046V" xr:uid="{00000000-0004-0000-0000-0000400A0000}"/>
    <hyperlink ref="E2636" location="A125998246V" display="A125998246V" xr:uid="{00000000-0004-0000-0000-0000410A0000}"/>
    <hyperlink ref="E2637" location="A125991046X" display="A125991046X" xr:uid="{00000000-0004-0000-0000-0000420A0000}"/>
    <hyperlink ref="E2638" location="A125994646J" display="A125994646J" xr:uid="{00000000-0004-0000-0000-0000430A0000}"/>
    <hyperlink ref="E2639" location="A125992846R" display="A125992846R" xr:uid="{00000000-0004-0000-0000-0000440A0000}"/>
    <hyperlink ref="E2640" location="A125996338T" display="A125996338T" xr:uid="{00000000-0004-0000-0000-0000450A0000}"/>
    <hyperlink ref="E2641" location="A125999938A" display="A125999938A" xr:uid="{00000000-0004-0000-0000-0000460A0000}"/>
    <hyperlink ref="E2642" location="A125998138K" display="A125998138K" xr:uid="{00000000-0004-0000-0000-0000470A0000}"/>
    <hyperlink ref="E2643" location="A125990938L" display="A125990938L" xr:uid="{00000000-0004-0000-0000-0000480A0000}"/>
    <hyperlink ref="E2644" location="A125994538X" display="A125994538X" xr:uid="{00000000-0004-0000-0000-0000490A0000}"/>
    <hyperlink ref="E2645" location="A125992738F" display="A125992738F" xr:uid="{00000000-0004-0000-0000-00004A0A0000}"/>
    <hyperlink ref="E2646" location="A125996406J" display="A125996406J" xr:uid="{00000000-0004-0000-0000-00004B0A0000}"/>
    <hyperlink ref="E2647" location="A126000006A" display="A126000006A" xr:uid="{00000000-0004-0000-0000-00004C0A0000}"/>
    <hyperlink ref="E2648" location="A125998206A" display="A125998206A" xr:uid="{00000000-0004-0000-0000-00004D0A0000}"/>
    <hyperlink ref="E2649" location="A125991006F" display="A125991006F" xr:uid="{00000000-0004-0000-0000-00004E0A0000}"/>
    <hyperlink ref="E2650" location="A125994606R" display="A125994606R" xr:uid="{00000000-0004-0000-0000-00004F0A0000}"/>
    <hyperlink ref="E2651" location="A125992806W" display="A125992806W" xr:uid="{00000000-0004-0000-0000-0000500A0000}"/>
    <hyperlink ref="E2652" location="A125996450T" display="A125996450T" xr:uid="{00000000-0004-0000-0000-0000510A0000}"/>
    <hyperlink ref="E2653" location="A126000050K" display="A126000050K" xr:uid="{00000000-0004-0000-0000-0000520A0000}"/>
    <hyperlink ref="E2654" location="A125998250K" display="A125998250K" xr:uid="{00000000-0004-0000-0000-0000530A0000}"/>
    <hyperlink ref="E2655" location="A125991050R" display="A125991050R" xr:uid="{00000000-0004-0000-0000-0000540A0000}"/>
    <hyperlink ref="E2656" location="A125994650X" display="A125994650X" xr:uid="{00000000-0004-0000-0000-0000550A0000}"/>
    <hyperlink ref="E2657" location="A125992850F" display="A125992850F" xr:uid="{00000000-0004-0000-0000-0000560A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4922</v>
      </c>
      <c r="I1" s="3" t="s">
        <v>4923</v>
      </c>
      <c r="J1" s="3" t="s">
        <v>4924</v>
      </c>
      <c r="K1" s="3" t="s">
        <v>4925</v>
      </c>
      <c r="L1" s="3" t="s">
        <v>4926</v>
      </c>
      <c r="M1" s="3" t="s">
        <v>4927</v>
      </c>
      <c r="N1" s="3" t="s">
        <v>4928</v>
      </c>
      <c r="O1" s="3" t="s">
        <v>4929</v>
      </c>
      <c r="P1" s="3" t="s">
        <v>4930</v>
      </c>
      <c r="Q1" s="3" t="s">
        <v>4931</v>
      </c>
      <c r="R1" s="3" t="s">
        <v>4932</v>
      </c>
      <c r="S1" s="3" t="s">
        <v>4933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5138</v>
      </c>
      <c r="AG1" s="3" t="s">
        <v>5139</v>
      </c>
      <c r="AH1" s="3" t="s">
        <v>5140</v>
      </c>
      <c r="AI1" s="3" t="s">
        <v>5141</v>
      </c>
      <c r="AJ1" s="3" t="s">
        <v>5142</v>
      </c>
      <c r="AK1" s="3" t="s">
        <v>5143</v>
      </c>
      <c r="AL1" s="3" t="s">
        <v>5192</v>
      </c>
      <c r="AM1" s="3" t="s">
        <v>5193</v>
      </c>
      <c r="AN1" s="3" t="s">
        <v>5194</v>
      </c>
      <c r="AO1" s="3" t="s">
        <v>5195</v>
      </c>
      <c r="AP1" s="3" t="s">
        <v>5196</v>
      </c>
      <c r="AQ1" s="3" t="s">
        <v>5197</v>
      </c>
      <c r="AR1" s="3" t="s">
        <v>5198</v>
      </c>
      <c r="AS1" s="3" t="s">
        <v>5199</v>
      </c>
      <c r="AT1" s="3" t="s">
        <v>5200</v>
      </c>
      <c r="AU1" s="3" t="s">
        <v>5201</v>
      </c>
      <c r="AV1" s="3" t="s">
        <v>5202</v>
      </c>
      <c r="AW1" s="3" t="s">
        <v>5203</v>
      </c>
      <c r="AX1" s="3" t="s">
        <v>5300</v>
      </c>
      <c r="AY1" s="3" t="s">
        <v>5301</v>
      </c>
      <c r="AZ1" s="3" t="s">
        <v>5302</v>
      </c>
      <c r="BA1" s="3" t="s">
        <v>5303</v>
      </c>
      <c r="BB1" s="3" t="s">
        <v>5304</v>
      </c>
      <c r="BC1" s="3" t="s">
        <v>5305</v>
      </c>
      <c r="BD1" s="3" t="s">
        <v>5354</v>
      </c>
      <c r="BE1" s="3" t="s">
        <v>5355</v>
      </c>
      <c r="BF1" s="3" t="s">
        <v>5356</v>
      </c>
      <c r="BG1" s="3" t="s">
        <v>5357</v>
      </c>
      <c r="BH1" s="3" t="s">
        <v>5358</v>
      </c>
      <c r="BI1" s="3" t="s">
        <v>5359</v>
      </c>
      <c r="BJ1" s="3" t="s">
        <v>6</v>
      </c>
      <c r="BK1" s="3" t="s">
        <v>7</v>
      </c>
      <c r="BL1" s="3" t="s">
        <v>8</v>
      </c>
      <c r="BM1" s="3" t="s">
        <v>9</v>
      </c>
      <c r="BN1" s="3" t="s">
        <v>10</v>
      </c>
      <c r="BO1" s="3" t="s">
        <v>11</v>
      </c>
      <c r="BP1" s="3" t="s">
        <v>12</v>
      </c>
      <c r="BQ1" s="3" t="s">
        <v>13</v>
      </c>
      <c r="BR1" s="3" t="s">
        <v>14</v>
      </c>
      <c r="BS1" s="3" t="s">
        <v>15</v>
      </c>
      <c r="BT1" s="3" t="s">
        <v>16</v>
      </c>
      <c r="BU1" s="3" t="s">
        <v>17</v>
      </c>
      <c r="BV1" s="3" t="s">
        <v>18</v>
      </c>
      <c r="BW1" s="3" t="s">
        <v>19</v>
      </c>
      <c r="BX1" s="3" t="s">
        <v>20</v>
      </c>
      <c r="BY1" s="3" t="s">
        <v>21</v>
      </c>
      <c r="BZ1" s="3" t="s">
        <v>22</v>
      </c>
      <c r="CA1" s="3" t="s">
        <v>23</v>
      </c>
      <c r="CB1" s="3" t="s">
        <v>24</v>
      </c>
      <c r="CC1" s="3" t="s">
        <v>25</v>
      </c>
      <c r="CD1" s="3" t="s">
        <v>26</v>
      </c>
      <c r="CE1" s="3" t="s">
        <v>27</v>
      </c>
      <c r="CF1" s="3" t="s">
        <v>28</v>
      </c>
      <c r="CG1" s="3" t="s">
        <v>29</v>
      </c>
      <c r="CH1" s="3" t="s">
        <v>30</v>
      </c>
      <c r="CI1" s="3" t="s">
        <v>31</v>
      </c>
      <c r="CJ1" s="3" t="s">
        <v>32</v>
      </c>
      <c r="CK1" s="3" t="s">
        <v>33</v>
      </c>
      <c r="CL1" s="3" t="s">
        <v>34</v>
      </c>
      <c r="CM1" s="3" t="s">
        <v>35</v>
      </c>
      <c r="CN1" s="3" t="s">
        <v>36</v>
      </c>
      <c r="CO1" s="3" t="s">
        <v>37</v>
      </c>
      <c r="CP1" s="3" t="s">
        <v>38</v>
      </c>
      <c r="CQ1" s="3" t="s">
        <v>39</v>
      </c>
      <c r="CR1" s="3" t="s">
        <v>40</v>
      </c>
      <c r="CS1" s="3" t="s">
        <v>41</v>
      </c>
      <c r="CT1" s="3" t="s">
        <v>42</v>
      </c>
      <c r="CU1" s="3" t="s">
        <v>43</v>
      </c>
      <c r="CV1" s="3" t="s">
        <v>44</v>
      </c>
      <c r="CW1" s="3" t="s">
        <v>45</v>
      </c>
      <c r="CX1" s="3" t="s">
        <v>46</v>
      </c>
      <c r="CY1" s="3" t="s">
        <v>47</v>
      </c>
      <c r="CZ1" s="3" t="s">
        <v>48</v>
      </c>
      <c r="DA1" s="3" t="s">
        <v>49</v>
      </c>
      <c r="DB1" s="3" t="s">
        <v>50</v>
      </c>
      <c r="DC1" s="3" t="s">
        <v>51</v>
      </c>
      <c r="DD1" s="3" t="s">
        <v>52</v>
      </c>
      <c r="DE1" s="3" t="s">
        <v>53</v>
      </c>
      <c r="DF1" s="3" t="s">
        <v>54</v>
      </c>
      <c r="DG1" s="3" t="s">
        <v>55</v>
      </c>
      <c r="DH1" s="3" t="s">
        <v>56</v>
      </c>
      <c r="DI1" s="3" t="s">
        <v>57</v>
      </c>
      <c r="DJ1" s="3" t="s">
        <v>58</v>
      </c>
      <c r="DK1" s="3" t="s">
        <v>59</v>
      </c>
      <c r="DL1" s="3" t="s">
        <v>60</v>
      </c>
      <c r="DM1" s="3" t="s">
        <v>61</v>
      </c>
      <c r="DN1" s="3" t="s">
        <v>62</v>
      </c>
      <c r="DO1" s="3" t="s">
        <v>63</v>
      </c>
      <c r="DP1" s="3" t="s">
        <v>64</v>
      </c>
      <c r="DQ1" s="3" t="s">
        <v>65</v>
      </c>
      <c r="DR1" s="3" t="s">
        <v>66</v>
      </c>
      <c r="DS1" s="3" t="s">
        <v>67</v>
      </c>
      <c r="DT1" s="3" t="s">
        <v>68</v>
      </c>
      <c r="DU1" s="3" t="s">
        <v>69</v>
      </c>
      <c r="DV1" s="3" t="s">
        <v>70</v>
      </c>
      <c r="DW1" s="3" t="s">
        <v>71</v>
      </c>
      <c r="DX1" s="3" t="s">
        <v>72</v>
      </c>
      <c r="DY1" s="3" t="s">
        <v>73</v>
      </c>
      <c r="DZ1" s="3" t="s">
        <v>74</v>
      </c>
      <c r="EA1" s="3" t="s">
        <v>75</v>
      </c>
      <c r="EB1" s="3" t="s">
        <v>76</v>
      </c>
      <c r="EC1" s="3" t="s">
        <v>77</v>
      </c>
      <c r="ED1" s="3" t="s">
        <v>78</v>
      </c>
      <c r="EE1" s="3" t="s">
        <v>79</v>
      </c>
      <c r="EF1" s="3" t="s">
        <v>80</v>
      </c>
      <c r="EG1" s="3" t="s">
        <v>81</v>
      </c>
      <c r="EH1" s="3" t="s">
        <v>82</v>
      </c>
      <c r="EI1" s="3" t="s">
        <v>83</v>
      </c>
      <c r="EJ1" s="3" t="s">
        <v>84</v>
      </c>
      <c r="EK1" s="3" t="s">
        <v>85</v>
      </c>
      <c r="EL1" s="3" t="s">
        <v>86</v>
      </c>
      <c r="EM1" s="3" t="s">
        <v>87</v>
      </c>
      <c r="EN1" s="3" t="s">
        <v>88</v>
      </c>
      <c r="EO1" s="3" t="s">
        <v>89</v>
      </c>
      <c r="EP1" s="3" t="s">
        <v>90</v>
      </c>
      <c r="EQ1" s="3" t="s">
        <v>91</v>
      </c>
      <c r="ER1" s="3" t="s">
        <v>92</v>
      </c>
      <c r="ES1" s="3" t="s">
        <v>93</v>
      </c>
      <c r="ET1" s="3" t="s">
        <v>94</v>
      </c>
      <c r="EU1" s="3" t="s">
        <v>95</v>
      </c>
      <c r="EV1" s="3" t="s">
        <v>96</v>
      </c>
      <c r="EW1" s="3" t="s">
        <v>97</v>
      </c>
      <c r="EX1" s="3" t="s">
        <v>98</v>
      </c>
      <c r="EY1" s="3" t="s">
        <v>99</v>
      </c>
      <c r="EZ1" s="3" t="s">
        <v>100</v>
      </c>
      <c r="FA1" s="3" t="s">
        <v>101</v>
      </c>
      <c r="FB1" s="3" t="s">
        <v>102</v>
      </c>
      <c r="FC1" s="3" t="s">
        <v>103</v>
      </c>
      <c r="FD1" s="3" t="s">
        <v>104</v>
      </c>
      <c r="FE1" s="3" t="s">
        <v>105</v>
      </c>
      <c r="FF1" s="3" t="s">
        <v>106</v>
      </c>
      <c r="FG1" s="3" t="s">
        <v>107</v>
      </c>
      <c r="FH1" s="3" t="s">
        <v>108</v>
      </c>
      <c r="FI1" s="3" t="s">
        <v>109</v>
      </c>
      <c r="FJ1" s="3" t="s">
        <v>110</v>
      </c>
      <c r="FK1" s="3" t="s">
        <v>111</v>
      </c>
      <c r="FL1" s="3" t="s">
        <v>112</v>
      </c>
      <c r="FM1" s="3" t="s">
        <v>113</v>
      </c>
      <c r="FN1" s="3" t="s">
        <v>114</v>
      </c>
      <c r="FO1" s="3" t="s">
        <v>115</v>
      </c>
      <c r="FP1" s="3" t="s">
        <v>116</v>
      </c>
      <c r="FQ1" s="3" t="s">
        <v>117</v>
      </c>
      <c r="FR1" s="3" t="s">
        <v>118</v>
      </c>
      <c r="FS1" s="3" t="s">
        <v>119</v>
      </c>
      <c r="FT1" s="3" t="s">
        <v>120</v>
      </c>
      <c r="FU1" s="3" t="s">
        <v>121</v>
      </c>
      <c r="FV1" s="3" t="s">
        <v>122</v>
      </c>
      <c r="FW1" s="3" t="s">
        <v>123</v>
      </c>
      <c r="FX1" s="3" t="s">
        <v>124</v>
      </c>
      <c r="FY1" s="3" t="s">
        <v>125</v>
      </c>
      <c r="FZ1" s="3" t="s">
        <v>126</v>
      </c>
      <c r="GA1" s="3" t="s">
        <v>127</v>
      </c>
      <c r="GB1" s="3" t="s">
        <v>128</v>
      </c>
      <c r="GC1" s="3" t="s">
        <v>129</v>
      </c>
      <c r="GD1" s="3" t="s">
        <v>130</v>
      </c>
      <c r="GE1" s="3" t="s">
        <v>131</v>
      </c>
      <c r="GF1" s="3" t="s">
        <v>132</v>
      </c>
      <c r="GG1" s="3" t="s">
        <v>133</v>
      </c>
      <c r="GH1" s="3" t="s">
        <v>134</v>
      </c>
      <c r="GI1" s="3" t="s">
        <v>135</v>
      </c>
      <c r="GJ1" s="3" t="s">
        <v>136</v>
      </c>
      <c r="GK1" s="3" t="s">
        <v>137</v>
      </c>
      <c r="GL1" s="3" t="s">
        <v>138</v>
      </c>
      <c r="GM1" s="3" t="s">
        <v>139</v>
      </c>
      <c r="GN1" s="3" t="s">
        <v>140</v>
      </c>
      <c r="GO1" s="3" t="s">
        <v>141</v>
      </c>
      <c r="GP1" s="3" t="s">
        <v>142</v>
      </c>
      <c r="GQ1" s="3" t="s">
        <v>143</v>
      </c>
      <c r="GR1" s="3" t="s">
        <v>144</v>
      </c>
      <c r="GS1" s="3" t="s">
        <v>145</v>
      </c>
      <c r="GT1" s="3" t="s">
        <v>146</v>
      </c>
      <c r="GU1" s="3" t="s">
        <v>147</v>
      </c>
      <c r="GV1" s="3" t="s">
        <v>148</v>
      </c>
      <c r="GW1" s="3" t="s">
        <v>149</v>
      </c>
      <c r="GX1" s="3" t="s">
        <v>150</v>
      </c>
      <c r="GY1" s="3" t="s">
        <v>151</v>
      </c>
      <c r="GZ1" s="3" t="s">
        <v>152</v>
      </c>
      <c r="HA1" s="3" t="s">
        <v>153</v>
      </c>
      <c r="HB1" s="3" t="s">
        <v>154</v>
      </c>
      <c r="HC1" s="3" t="s">
        <v>155</v>
      </c>
      <c r="HD1" s="3" t="s">
        <v>156</v>
      </c>
      <c r="HE1" s="3" t="s">
        <v>157</v>
      </c>
      <c r="HF1" s="3" t="s">
        <v>158</v>
      </c>
      <c r="HG1" s="3" t="s">
        <v>159</v>
      </c>
      <c r="HH1" s="3" t="s">
        <v>160</v>
      </c>
      <c r="HI1" s="3" t="s">
        <v>161</v>
      </c>
      <c r="HJ1" s="3" t="s">
        <v>162</v>
      </c>
      <c r="HK1" s="3" t="s">
        <v>163</v>
      </c>
      <c r="HL1" s="3" t="s">
        <v>164</v>
      </c>
      <c r="HM1" s="3" t="s">
        <v>165</v>
      </c>
      <c r="HN1" s="3" t="s">
        <v>166</v>
      </c>
      <c r="HO1" s="3" t="s">
        <v>167</v>
      </c>
      <c r="HP1" s="3" t="s">
        <v>168</v>
      </c>
      <c r="HQ1" s="3" t="s">
        <v>169</v>
      </c>
      <c r="HR1" s="3" t="s">
        <v>170</v>
      </c>
      <c r="HS1" s="3" t="s">
        <v>171</v>
      </c>
      <c r="HT1" s="3" t="s">
        <v>172</v>
      </c>
      <c r="HU1" s="3" t="s">
        <v>173</v>
      </c>
      <c r="HV1" s="3" t="s">
        <v>174</v>
      </c>
      <c r="HW1" s="3" t="s">
        <v>175</v>
      </c>
      <c r="HX1" s="3" t="s">
        <v>176</v>
      </c>
      <c r="HY1" s="3" t="s">
        <v>177</v>
      </c>
      <c r="HZ1" s="3" t="s">
        <v>178</v>
      </c>
      <c r="IA1" s="3" t="s">
        <v>179</v>
      </c>
      <c r="IB1" s="3" t="s">
        <v>180</v>
      </c>
      <c r="IC1" s="3" t="s">
        <v>181</v>
      </c>
      <c r="ID1" s="3" t="s">
        <v>182</v>
      </c>
      <c r="IE1" s="3" t="s">
        <v>183</v>
      </c>
      <c r="IF1" s="3" t="s">
        <v>184</v>
      </c>
      <c r="IG1" s="3" t="s">
        <v>185</v>
      </c>
      <c r="IH1" s="3" t="s">
        <v>186</v>
      </c>
      <c r="II1" s="3" t="s">
        <v>187</v>
      </c>
      <c r="IJ1" s="3" t="s">
        <v>188</v>
      </c>
      <c r="IK1" s="3" t="s">
        <v>189</v>
      </c>
      <c r="IL1" s="3" t="s">
        <v>190</v>
      </c>
      <c r="IM1" s="3" t="s">
        <v>191</v>
      </c>
      <c r="IN1" s="3" t="s">
        <v>192</v>
      </c>
      <c r="IO1" s="3" t="s">
        <v>193</v>
      </c>
      <c r="IP1" s="3" t="s">
        <v>194</v>
      </c>
      <c r="IQ1" s="3" t="s">
        <v>195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208</v>
      </c>
      <c r="C10" s="8" t="s">
        <v>209</v>
      </c>
      <c r="D10" s="8" t="s">
        <v>210</v>
      </c>
      <c r="E10" s="8" t="s">
        <v>211</v>
      </c>
      <c r="F10" s="8" t="s">
        <v>212</v>
      </c>
      <c r="G10" s="8" t="s">
        <v>213</v>
      </c>
      <c r="H10" s="8" t="s">
        <v>214</v>
      </c>
      <c r="I10" s="8" t="s">
        <v>215</v>
      </c>
      <c r="J10" s="8" t="s">
        <v>216</v>
      </c>
      <c r="K10" s="8" t="s">
        <v>217</v>
      </c>
      <c r="L10" s="8" t="s">
        <v>218</v>
      </c>
      <c r="M10" s="8" t="s">
        <v>219</v>
      </c>
      <c r="N10" s="8" t="s">
        <v>220</v>
      </c>
      <c r="O10" s="8" t="s">
        <v>221</v>
      </c>
      <c r="P10" s="8" t="s">
        <v>222</v>
      </c>
      <c r="Q10" s="8" t="s">
        <v>223</v>
      </c>
      <c r="R10" s="8" t="s">
        <v>224</v>
      </c>
      <c r="S10" s="8" t="s">
        <v>225</v>
      </c>
      <c r="T10" s="8" t="s">
        <v>226</v>
      </c>
      <c r="U10" s="8" t="s">
        <v>227</v>
      </c>
      <c r="V10" s="8" t="s">
        <v>228</v>
      </c>
      <c r="W10" s="8" t="s">
        <v>229</v>
      </c>
      <c r="X10" s="8" t="s">
        <v>230</v>
      </c>
      <c r="Y10" s="8" t="s">
        <v>231</v>
      </c>
      <c r="Z10" s="8" t="s">
        <v>232</v>
      </c>
      <c r="AA10" s="8" t="s">
        <v>233</v>
      </c>
      <c r="AB10" s="8" t="s">
        <v>234</v>
      </c>
      <c r="AC10" s="8" t="s">
        <v>235</v>
      </c>
      <c r="AD10" s="8" t="s">
        <v>236</v>
      </c>
      <c r="AE10" s="8" t="s">
        <v>237</v>
      </c>
      <c r="AF10" s="8" t="s">
        <v>238</v>
      </c>
      <c r="AG10" s="8" t="s">
        <v>239</v>
      </c>
      <c r="AH10" s="8" t="s">
        <v>240</v>
      </c>
      <c r="AI10" s="8" t="s">
        <v>241</v>
      </c>
      <c r="AJ10" s="8" t="s">
        <v>242</v>
      </c>
      <c r="AK10" s="8" t="s">
        <v>243</v>
      </c>
      <c r="AL10" s="8" t="s">
        <v>244</v>
      </c>
      <c r="AM10" s="8" t="s">
        <v>245</v>
      </c>
      <c r="AN10" s="8" t="s">
        <v>246</v>
      </c>
      <c r="AO10" s="8" t="s">
        <v>247</v>
      </c>
      <c r="AP10" s="8" t="s">
        <v>248</v>
      </c>
      <c r="AQ10" s="8" t="s">
        <v>249</v>
      </c>
      <c r="AR10" s="8" t="s">
        <v>250</v>
      </c>
      <c r="AS10" s="8" t="s">
        <v>251</v>
      </c>
      <c r="AT10" s="8" t="s">
        <v>252</v>
      </c>
      <c r="AU10" s="8" t="s">
        <v>253</v>
      </c>
      <c r="AV10" s="8" t="s">
        <v>254</v>
      </c>
      <c r="AW10" s="8" t="s">
        <v>255</v>
      </c>
      <c r="AX10" s="8" t="s">
        <v>256</v>
      </c>
      <c r="AY10" s="8" t="s">
        <v>257</v>
      </c>
      <c r="AZ10" s="8" t="s">
        <v>258</v>
      </c>
      <c r="BA10" s="8" t="s">
        <v>259</v>
      </c>
      <c r="BB10" s="8" t="s">
        <v>260</v>
      </c>
      <c r="BC10" s="8" t="s">
        <v>261</v>
      </c>
      <c r="BD10" s="8" t="s">
        <v>262</v>
      </c>
      <c r="BE10" s="8" t="s">
        <v>263</v>
      </c>
      <c r="BF10" s="8" t="s">
        <v>264</v>
      </c>
      <c r="BG10" s="8" t="s">
        <v>265</v>
      </c>
      <c r="BH10" s="8" t="s">
        <v>266</v>
      </c>
      <c r="BI10" s="8" t="s">
        <v>267</v>
      </c>
      <c r="BJ10" s="8" t="s">
        <v>268</v>
      </c>
      <c r="BK10" s="8" t="s">
        <v>269</v>
      </c>
      <c r="BL10" s="8" t="s">
        <v>270</v>
      </c>
      <c r="BM10" s="8" t="s">
        <v>271</v>
      </c>
      <c r="BN10" s="8" t="s">
        <v>272</v>
      </c>
      <c r="BO10" s="8" t="s">
        <v>273</v>
      </c>
      <c r="BP10" s="8" t="s">
        <v>274</v>
      </c>
      <c r="BQ10" s="8" t="s">
        <v>275</v>
      </c>
      <c r="BR10" s="8" t="s">
        <v>276</v>
      </c>
      <c r="BS10" s="8" t="s">
        <v>277</v>
      </c>
      <c r="BT10" s="8" t="s">
        <v>278</v>
      </c>
      <c r="BU10" s="8" t="s">
        <v>279</v>
      </c>
      <c r="BV10" s="8" t="s">
        <v>280</v>
      </c>
      <c r="BW10" s="8" t="s">
        <v>281</v>
      </c>
      <c r="BX10" s="8" t="s">
        <v>282</v>
      </c>
      <c r="BY10" s="8" t="s">
        <v>283</v>
      </c>
      <c r="BZ10" s="8" t="s">
        <v>284</v>
      </c>
      <c r="CA10" s="8" t="s">
        <v>285</v>
      </c>
      <c r="CB10" s="8" t="s">
        <v>286</v>
      </c>
      <c r="CC10" s="8" t="s">
        <v>287</v>
      </c>
      <c r="CD10" s="8" t="s">
        <v>288</v>
      </c>
      <c r="CE10" s="8" t="s">
        <v>289</v>
      </c>
      <c r="CF10" s="8" t="s">
        <v>290</v>
      </c>
      <c r="CG10" s="8" t="s">
        <v>291</v>
      </c>
      <c r="CH10" s="8" t="s">
        <v>292</v>
      </c>
      <c r="CI10" s="8" t="s">
        <v>293</v>
      </c>
      <c r="CJ10" s="8" t="s">
        <v>294</v>
      </c>
      <c r="CK10" s="8" t="s">
        <v>295</v>
      </c>
      <c r="CL10" s="8" t="s">
        <v>296</v>
      </c>
      <c r="CM10" s="8" t="s">
        <v>297</v>
      </c>
      <c r="CN10" s="8" t="s">
        <v>298</v>
      </c>
      <c r="CO10" s="8" t="s">
        <v>299</v>
      </c>
      <c r="CP10" s="8" t="s">
        <v>300</v>
      </c>
      <c r="CQ10" s="8" t="s">
        <v>301</v>
      </c>
      <c r="CR10" s="8" t="s">
        <v>302</v>
      </c>
      <c r="CS10" s="8" t="s">
        <v>303</v>
      </c>
      <c r="CT10" s="8" t="s">
        <v>304</v>
      </c>
      <c r="CU10" s="8" t="s">
        <v>305</v>
      </c>
      <c r="CV10" s="8" t="s">
        <v>306</v>
      </c>
      <c r="CW10" s="8" t="s">
        <v>307</v>
      </c>
      <c r="CX10" s="8" t="s">
        <v>308</v>
      </c>
      <c r="CY10" s="8" t="s">
        <v>309</v>
      </c>
      <c r="CZ10" s="8" t="s">
        <v>310</v>
      </c>
      <c r="DA10" s="8" t="s">
        <v>311</v>
      </c>
      <c r="DB10" s="8" t="s">
        <v>312</v>
      </c>
      <c r="DC10" s="8" t="s">
        <v>313</v>
      </c>
      <c r="DD10" s="8" t="s">
        <v>314</v>
      </c>
      <c r="DE10" s="8" t="s">
        <v>315</v>
      </c>
      <c r="DF10" s="8" t="s">
        <v>316</v>
      </c>
      <c r="DG10" s="8" t="s">
        <v>317</v>
      </c>
      <c r="DH10" s="8" t="s">
        <v>318</v>
      </c>
      <c r="DI10" s="8" t="s">
        <v>319</v>
      </c>
      <c r="DJ10" s="8" t="s">
        <v>320</v>
      </c>
      <c r="DK10" s="8" t="s">
        <v>321</v>
      </c>
      <c r="DL10" s="8" t="s">
        <v>322</v>
      </c>
      <c r="DM10" s="8" t="s">
        <v>323</v>
      </c>
      <c r="DN10" s="8" t="s">
        <v>324</v>
      </c>
      <c r="DO10" s="8" t="s">
        <v>325</v>
      </c>
      <c r="DP10" s="8" t="s">
        <v>326</v>
      </c>
      <c r="DQ10" s="8" t="s">
        <v>327</v>
      </c>
      <c r="DR10" s="8" t="s">
        <v>328</v>
      </c>
      <c r="DS10" s="8" t="s">
        <v>329</v>
      </c>
      <c r="DT10" s="8" t="s">
        <v>330</v>
      </c>
      <c r="DU10" s="8" t="s">
        <v>331</v>
      </c>
      <c r="DV10" s="8" t="s">
        <v>332</v>
      </c>
      <c r="DW10" s="8" t="s">
        <v>333</v>
      </c>
      <c r="DX10" s="8" t="s">
        <v>334</v>
      </c>
      <c r="DY10" s="8" t="s">
        <v>335</v>
      </c>
      <c r="DZ10" s="8" t="s">
        <v>336</v>
      </c>
      <c r="EA10" s="8" t="s">
        <v>337</v>
      </c>
      <c r="EB10" s="8" t="s">
        <v>338</v>
      </c>
      <c r="EC10" s="8" t="s">
        <v>339</v>
      </c>
      <c r="ED10" s="8" t="s">
        <v>340</v>
      </c>
      <c r="EE10" s="8" t="s">
        <v>341</v>
      </c>
      <c r="EF10" s="8" t="s">
        <v>342</v>
      </c>
      <c r="EG10" s="8" t="s">
        <v>343</v>
      </c>
      <c r="EH10" s="8" t="s">
        <v>344</v>
      </c>
      <c r="EI10" s="8" t="s">
        <v>345</v>
      </c>
      <c r="EJ10" s="8" t="s">
        <v>346</v>
      </c>
      <c r="EK10" s="8" t="s">
        <v>347</v>
      </c>
      <c r="EL10" s="8" t="s">
        <v>348</v>
      </c>
      <c r="EM10" s="8" t="s">
        <v>349</v>
      </c>
      <c r="EN10" s="8" t="s">
        <v>350</v>
      </c>
      <c r="EO10" s="8" t="s">
        <v>351</v>
      </c>
      <c r="EP10" s="8" t="s">
        <v>352</v>
      </c>
      <c r="EQ10" s="8" t="s">
        <v>353</v>
      </c>
      <c r="ER10" s="8" t="s">
        <v>354</v>
      </c>
      <c r="ES10" s="8" t="s">
        <v>355</v>
      </c>
      <c r="ET10" s="8" t="s">
        <v>356</v>
      </c>
      <c r="EU10" s="8" t="s">
        <v>357</v>
      </c>
      <c r="EV10" s="8" t="s">
        <v>358</v>
      </c>
      <c r="EW10" s="8" t="s">
        <v>359</v>
      </c>
      <c r="EX10" s="8" t="s">
        <v>360</v>
      </c>
      <c r="EY10" s="8" t="s">
        <v>361</v>
      </c>
      <c r="EZ10" s="8" t="s">
        <v>362</v>
      </c>
      <c r="FA10" s="8" t="s">
        <v>363</v>
      </c>
      <c r="FB10" s="8" t="s">
        <v>364</v>
      </c>
      <c r="FC10" s="8" t="s">
        <v>365</v>
      </c>
      <c r="FD10" s="8" t="s">
        <v>366</v>
      </c>
      <c r="FE10" s="8" t="s">
        <v>367</v>
      </c>
      <c r="FF10" s="8" t="s">
        <v>368</v>
      </c>
      <c r="FG10" s="8" t="s">
        <v>369</v>
      </c>
      <c r="FH10" s="8" t="s">
        <v>370</v>
      </c>
      <c r="FI10" s="8" t="s">
        <v>371</v>
      </c>
      <c r="FJ10" s="8" t="s">
        <v>372</v>
      </c>
      <c r="FK10" s="8" t="s">
        <v>373</v>
      </c>
      <c r="FL10" s="8" t="s">
        <v>374</v>
      </c>
      <c r="FM10" s="8" t="s">
        <v>375</v>
      </c>
      <c r="FN10" s="8" t="s">
        <v>376</v>
      </c>
      <c r="FO10" s="8" t="s">
        <v>377</v>
      </c>
      <c r="FP10" s="8" t="s">
        <v>378</v>
      </c>
      <c r="FQ10" s="8" t="s">
        <v>379</v>
      </c>
      <c r="FR10" s="8" t="s">
        <v>380</v>
      </c>
      <c r="FS10" s="8" t="s">
        <v>381</v>
      </c>
      <c r="FT10" s="8" t="s">
        <v>382</v>
      </c>
      <c r="FU10" s="8" t="s">
        <v>383</v>
      </c>
      <c r="FV10" s="8" t="s">
        <v>384</v>
      </c>
      <c r="FW10" s="8" t="s">
        <v>385</v>
      </c>
      <c r="FX10" s="8" t="s">
        <v>386</v>
      </c>
      <c r="FY10" s="8" t="s">
        <v>387</v>
      </c>
      <c r="FZ10" s="8" t="s">
        <v>388</v>
      </c>
      <c r="GA10" s="8" t="s">
        <v>389</v>
      </c>
      <c r="GB10" s="8" t="s">
        <v>390</v>
      </c>
      <c r="GC10" s="8" t="s">
        <v>391</v>
      </c>
      <c r="GD10" s="8" t="s">
        <v>392</v>
      </c>
      <c r="GE10" s="8" t="s">
        <v>393</v>
      </c>
      <c r="GF10" s="8" t="s">
        <v>394</v>
      </c>
      <c r="GG10" s="8" t="s">
        <v>395</v>
      </c>
      <c r="GH10" s="8" t="s">
        <v>396</v>
      </c>
      <c r="GI10" s="8" t="s">
        <v>397</v>
      </c>
      <c r="GJ10" s="8" t="s">
        <v>398</v>
      </c>
      <c r="GK10" s="8" t="s">
        <v>399</v>
      </c>
      <c r="GL10" s="8" t="s">
        <v>400</v>
      </c>
      <c r="GM10" s="8" t="s">
        <v>401</v>
      </c>
      <c r="GN10" s="8" t="s">
        <v>402</v>
      </c>
      <c r="GO10" s="8" t="s">
        <v>403</v>
      </c>
      <c r="GP10" s="8" t="s">
        <v>404</v>
      </c>
      <c r="GQ10" s="8" t="s">
        <v>405</v>
      </c>
      <c r="GR10" s="8" t="s">
        <v>406</v>
      </c>
      <c r="GS10" s="8" t="s">
        <v>407</v>
      </c>
      <c r="GT10" s="8" t="s">
        <v>408</v>
      </c>
      <c r="GU10" s="8" t="s">
        <v>409</v>
      </c>
      <c r="GV10" s="8" t="s">
        <v>410</v>
      </c>
      <c r="GW10" s="8" t="s">
        <v>411</v>
      </c>
      <c r="GX10" s="8" t="s">
        <v>412</v>
      </c>
      <c r="GY10" s="8" t="s">
        <v>413</v>
      </c>
      <c r="GZ10" s="8" t="s">
        <v>414</v>
      </c>
      <c r="HA10" s="8" t="s">
        <v>415</v>
      </c>
      <c r="HB10" s="8" t="s">
        <v>416</v>
      </c>
      <c r="HC10" s="8" t="s">
        <v>417</v>
      </c>
      <c r="HD10" s="8" t="s">
        <v>418</v>
      </c>
      <c r="HE10" s="8" t="s">
        <v>419</v>
      </c>
      <c r="HF10" s="8" t="s">
        <v>420</v>
      </c>
      <c r="HG10" s="8" t="s">
        <v>421</v>
      </c>
      <c r="HH10" s="8" t="s">
        <v>422</v>
      </c>
      <c r="HI10" s="8" t="s">
        <v>423</v>
      </c>
      <c r="HJ10" s="8" t="s">
        <v>424</v>
      </c>
      <c r="HK10" s="8" t="s">
        <v>425</v>
      </c>
      <c r="HL10" s="8" t="s">
        <v>426</v>
      </c>
      <c r="HM10" s="8" t="s">
        <v>427</v>
      </c>
      <c r="HN10" s="8" t="s">
        <v>428</v>
      </c>
      <c r="HO10" s="8" t="s">
        <v>429</v>
      </c>
      <c r="HP10" s="8" t="s">
        <v>430</v>
      </c>
      <c r="HQ10" s="8" t="s">
        <v>431</v>
      </c>
      <c r="HR10" s="8" t="s">
        <v>432</v>
      </c>
      <c r="HS10" s="8" t="s">
        <v>433</v>
      </c>
      <c r="HT10" s="8" t="s">
        <v>434</v>
      </c>
      <c r="HU10" s="8" t="s">
        <v>435</v>
      </c>
      <c r="HV10" s="8" t="s">
        <v>436</v>
      </c>
      <c r="HW10" s="8" t="s">
        <v>437</v>
      </c>
      <c r="HX10" s="8" t="s">
        <v>438</v>
      </c>
      <c r="HY10" s="8" t="s">
        <v>439</v>
      </c>
      <c r="HZ10" s="8" t="s">
        <v>440</v>
      </c>
      <c r="IA10" s="8" t="s">
        <v>441</v>
      </c>
      <c r="IB10" s="8" t="s">
        <v>442</v>
      </c>
      <c r="IC10" s="8" t="s">
        <v>443</v>
      </c>
      <c r="ID10" s="8" t="s">
        <v>444</v>
      </c>
      <c r="IE10" s="8" t="s">
        <v>445</v>
      </c>
      <c r="IF10" s="8" t="s">
        <v>446</v>
      </c>
      <c r="IG10" s="8" t="s">
        <v>447</v>
      </c>
      <c r="IH10" s="8" t="s">
        <v>448</v>
      </c>
      <c r="II10" s="8" t="s">
        <v>449</v>
      </c>
      <c r="IJ10" s="8" t="s">
        <v>450</v>
      </c>
      <c r="IK10" s="8" t="s">
        <v>451</v>
      </c>
      <c r="IL10" s="8" t="s">
        <v>452</v>
      </c>
      <c r="IM10" s="8" t="s">
        <v>453</v>
      </c>
      <c r="IN10" s="8" t="s">
        <v>454</v>
      </c>
      <c r="IO10" s="8" t="s">
        <v>455</v>
      </c>
      <c r="IP10" s="8" t="s">
        <v>456</v>
      </c>
      <c r="IQ10" s="8" t="s">
        <v>457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2147.44</v>
      </c>
      <c r="F11" s="9">
        <v>1140.307</v>
      </c>
      <c r="G11" s="9">
        <v>1007.133</v>
      </c>
      <c r="H11" s="9">
        <v>753.726</v>
      </c>
      <c r="I11" s="9">
        <v>406.33699999999999</v>
      </c>
      <c r="J11" s="9">
        <v>347.38900000000001</v>
      </c>
      <c r="K11" s="9">
        <v>2124.9499999999998</v>
      </c>
      <c r="L11" s="9">
        <v>1126.8009999999999</v>
      </c>
      <c r="M11" s="9">
        <v>998.14800000000002</v>
      </c>
      <c r="N11" s="9">
        <v>291.02800000000002</v>
      </c>
      <c r="O11" s="9">
        <v>158.74700000000001</v>
      </c>
      <c r="P11" s="9">
        <v>132.28100000000001</v>
      </c>
      <c r="Q11" s="9">
        <v>712.85500000000002</v>
      </c>
      <c r="R11" s="9">
        <v>363.238</v>
      </c>
      <c r="S11" s="9">
        <v>349.61700000000002</v>
      </c>
      <c r="T11" s="9">
        <v>291.89699999999999</v>
      </c>
      <c r="U11" s="9">
        <v>152.04400000000001</v>
      </c>
      <c r="V11" s="9">
        <v>139.85300000000001</v>
      </c>
      <c r="W11" s="9">
        <v>1005.777</v>
      </c>
      <c r="X11" s="9">
        <v>541.19000000000005</v>
      </c>
      <c r="Y11" s="9">
        <v>464.58800000000002</v>
      </c>
      <c r="Z11" s="9">
        <v>159.518</v>
      </c>
      <c r="AA11" s="9">
        <v>89.001999999999995</v>
      </c>
      <c r="AB11" s="9">
        <v>70.516000000000005</v>
      </c>
      <c r="AC11" s="9">
        <v>633.94600000000003</v>
      </c>
      <c r="AD11" s="9">
        <v>342.86599999999999</v>
      </c>
      <c r="AE11" s="9">
        <v>291.08</v>
      </c>
      <c r="AF11" s="9">
        <v>132.37799999999999</v>
      </c>
      <c r="AG11" s="9">
        <v>63.042000000000002</v>
      </c>
      <c r="AH11" s="9">
        <v>69.337000000000003</v>
      </c>
      <c r="AI11" s="9">
        <v>371.83100000000002</v>
      </c>
      <c r="AJ11" s="9">
        <v>198.32400000000001</v>
      </c>
      <c r="AK11" s="9">
        <v>173.50700000000001</v>
      </c>
      <c r="AL11" s="9">
        <v>170.80099999999999</v>
      </c>
      <c r="AM11" s="9">
        <v>95.546000000000006</v>
      </c>
      <c r="AN11" s="9">
        <v>75.254999999999995</v>
      </c>
      <c r="AO11" s="9">
        <v>406.31799999999998</v>
      </c>
      <c r="AP11" s="9">
        <v>222.374</v>
      </c>
      <c r="AQ11" s="9">
        <v>183.94399999999999</v>
      </c>
      <c r="AR11" s="9">
        <v>94.491</v>
      </c>
      <c r="AS11" s="9">
        <v>47.04</v>
      </c>
      <c r="AT11" s="9">
        <v>47.451000000000001</v>
      </c>
      <c r="AU11" s="9">
        <v>272.87299999999999</v>
      </c>
      <c r="AV11" s="9">
        <v>141.66999999999999</v>
      </c>
      <c r="AW11" s="9">
        <v>131.203</v>
      </c>
      <c r="AX11" s="9">
        <v>76.31</v>
      </c>
      <c r="AY11" s="9">
        <v>48.506</v>
      </c>
      <c r="AZ11" s="9">
        <v>27.803999999999998</v>
      </c>
      <c r="BA11" s="9">
        <v>133.44399999999999</v>
      </c>
      <c r="BB11" s="9">
        <v>80.703000000000003</v>
      </c>
      <c r="BC11" s="9">
        <v>52.741</v>
      </c>
      <c r="BD11" s="9">
        <v>7.8789999999999996</v>
      </c>
      <c r="BE11" s="9">
        <v>5.47</v>
      </c>
      <c r="BF11" s="9">
        <v>2.4089999999999998</v>
      </c>
      <c r="BG11" s="9">
        <v>22.49</v>
      </c>
      <c r="BH11" s="9">
        <v>13.505000000000001</v>
      </c>
      <c r="BI11" s="9">
        <v>8.9849999999999994</v>
      </c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>
        <v>433.55500000000001</v>
      </c>
      <c r="EE11" s="9">
        <v>216.72</v>
      </c>
      <c r="EF11" s="9">
        <v>216.834</v>
      </c>
      <c r="EG11" s="9">
        <v>253.97499999999999</v>
      </c>
      <c r="EH11" s="9">
        <v>142.91499999999999</v>
      </c>
      <c r="EI11" s="9">
        <v>111.06</v>
      </c>
      <c r="EJ11" s="9">
        <v>1010.45</v>
      </c>
      <c r="EK11" s="9">
        <v>511.48</v>
      </c>
      <c r="EL11" s="9">
        <v>498.97</v>
      </c>
      <c r="EM11" s="9">
        <v>51.38</v>
      </c>
      <c r="EN11" s="9">
        <v>33.981000000000002</v>
      </c>
      <c r="EO11" s="9">
        <v>17.399000000000001</v>
      </c>
      <c r="EP11" s="9">
        <v>885.26800000000003</v>
      </c>
      <c r="EQ11" s="9">
        <v>486.41899999999998</v>
      </c>
      <c r="ER11" s="9">
        <v>398.85</v>
      </c>
      <c r="ES11" s="9">
        <v>13.875999999999999</v>
      </c>
      <c r="ET11" s="9">
        <v>11.21</v>
      </c>
      <c r="EU11" s="9">
        <v>2.6659999999999999</v>
      </c>
      <c r="EV11" s="9">
        <v>182.51300000000001</v>
      </c>
      <c r="EW11" s="9">
        <v>102.294</v>
      </c>
      <c r="EX11" s="9">
        <v>80.218999999999994</v>
      </c>
      <c r="EY11" s="9">
        <v>8.8190000000000008</v>
      </c>
      <c r="EZ11" s="9">
        <v>6.98</v>
      </c>
      <c r="FA11" s="9">
        <v>1.839</v>
      </c>
      <c r="FB11" s="9">
        <v>69.209000000000003</v>
      </c>
      <c r="FC11" s="9">
        <v>40.113999999999997</v>
      </c>
      <c r="FD11" s="9">
        <v>29.094999999999999</v>
      </c>
      <c r="FE11" s="9">
        <v>140.51400000000001</v>
      </c>
      <c r="FF11" s="9">
        <v>67.838999999999999</v>
      </c>
      <c r="FG11" s="9">
        <v>72.676000000000002</v>
      </c>
      <c r="FH11" s="9">
        <v>696.86199999999997</v>
      </c>
      <c r="FI11" s="9">
        <v>380.55599999999998</v>
      </c>
      <c r="FJ11" s="9">
        <v>316.30599999999998</v>
      </c>
      <c r="FK11" s="9">
        <v>323.09500000000003</v>
      </c>
      <c r="FL11" s="9">
        <v>163.13900000000001</v>
      </c>
      <c r="FM11" s="9">
        <v>159.95599999999999</v>
      </c>
      <c r="FN11" s="9">
        <v>549.14099999999996</v>
      </c>
      <c r="FO11" s="9">
        <v>299.62400000000002</v>
      </c>
      <c r="FP11" s="9">
        <v>249.518</v>
      </c>
      <c r="FQ11" s="9">
        <v>281.11799999999999</v>
      </c>
      <c r="FR11" s="9">
        <v>144.32599999999999</v>
      </c>
      <c r="FS11" s="9">
        <v>136.79300000000001</v>
      </c>
      <c r="FT11" s="9">
        <v>295.10700000000003</v>
      </c>
      <c r="FU11" s="9">
        <v>159.57900000000001</v>
      </c>
      <c r="FV11" s="9">
        <v>135.52799999999999</v>
      </c>
      <c r="FW11" s="9">
        <v>216.05500000000001</v>
      </c>
      <c r="FX11" s="9">
        <v>108.221</v>
      </c>
      <c r="FY11" s="9">
        <v>107.834</v>
      </c>
      <c r="FZ11" s="9">
        <v>411.17200000000003</v>
      </c>
      <c r="GA11" s="9">
        <v>240.596</v>
      </c>
      <c r="GB11" s="9">
        <v>170.57599999999999</v>
      </c>
      <c r="GC11" s="9">
        <v>203.851</v>
      </c>
      <c r="GD11" s="9">
        <v>108.23</v>
      </c>
      <c r="GE11" s="9">
        <v>95.620999999999995</v>
      </c>
      <c r="GF11" s="9">
        <v>39.575000000000003</v>
      </c>
      <c r="GG11" s="9">
        <v>24.289000000000001</v>
      </c>
      <c r="GH11" s="9">
        <v>15.286</v>
      </c>
      <c r="GI11" s="9">
        <v>56.043999999999997</v>
      </c>
      <c r="GJ11" s="9">
        <v>30.158999999999999</v>
      </c>
      <c r="GK11" s="9">
        <v>25.885000000000002</v>
      </c>
      <c r="GL11" s="9">
        <v>62.802999999999997</v>
      </c>
      <c r="GM11" s="9">
        <v>37.850999999999999</v>
      </c>
      <c r="GN11" s="9">
        <v>24.952000000000002</v>
      </c>
      <c r="GO11" s="9">
        <v>40.253</v>
      </c>
      <c r="GP11" s="9">
        <v>19.634</v>
      </c>
      <c r="GQ11" s="9">
        <v>20.62</v>
      </c>
      <c r="GR11" s="9">
        <v>299.73099999999999</v>
      </c>
      <c r="GS11" s="9">
        <v>176.57300000000001</v>
      </c>
      <c r="GT11" s="9">
        <v>123.158</v>
      </c>
      <c r="GU11" s="9">
        <v>114.592</v>
      </c>
      <c r="GV11" s="9">
        <v>59.851999999999997</v>
      </c>
      <c r="GW11" s="9">
        <v>54.74</v>
      </c>
      <c r="GX11" s="9">
        <v>193.827</v>
      </c>
      <c r="GY11" s="9">
        <v>112.331</v>
      </c>
      <c r="GZ11" s="9">
        <v>81.495999999999995</v>
      </c>
      <c r="HA11" s="9">
        <v>106.163</v>
      </c>
      <c r="HB11" s="9">
        <v>55.53</v>
      </c>
      <c r="HC11" s="9">
        <v>50.633000000000003</v>
      </c>
      <c r="HD11" s="9">
        <v>673.73800000000006</v>
      </c>
      <c r="HE11" s="9">
        <v>371.41699999999997</v>
      </c>
      <c r="HF11" s="9">
        <v>302.32100000000003</v>
      </c>
      <c r="HG11" s="9">
        <v>374.52100000000002</v>
      </c>
      <c r="HH11" s="9">
        <v>191.31800000000001</v>
      </c>
      <c r="HI11" s="9">
        <v>183.203</v>
      </c>
      <c r="HJ11" s="9">
        <v>316.476</v>
      </c>
      <c r="HK11" s="9">
        <v>189.512</v>
      </c>
      <c r="HL11" s="9">
        <v>126.964</v>
      </c>
      <c r="HM11" s="9">
        <v>101.24</v>
      </c>
      <c r="HN11" s="9">
        <v>51.411000000000001</v>
      </c>
      <c r="HO11" s="9">
        <v>49.829000000000001</v>
      </c>
      <c r="HP11" s="9">
        <v>141.499</v>
      </c>
      <c r="HQ11" s="9">
        <v>80.052999999999997</v>
      </c>
      <c r="HR11" s="9">
        <v>61.447000000000003</v>
      </c>
      <c r="HS11" s="9">
        <v>85.926000000000002</v>
      </c>
      <c r="HT11" s="9">
        <v>40.243000000000002</v>
      </c>
      <c r="HU11" s="9">
        <v>45.683</v>
      </c>
      <c r="HV11" s="9">
        <v>13.583</v>
      </c>
      <c r="HW11" s="9">
        <v>4.085</v>
      </c>
      <c r="HX11" s="9">
        <v>9.4979999999999993</v>
      </c>
      <c r="HY11" s="9">
        <v>1699.6020000000001</v>
      </c>
      <c r="HZ11" s="9">
        <v>914.22400000000005</v>
      </c>
      <c r="IA11" s="9">
        <v>785.37800000000004</v>
      </c>
      <c r="IB11" s="9">
        <v>371.94400000000002</v>
      </c>
      <c r="IC11" s="9">
        <v>190.655</v>
      </c>
      <c r="ID11" s="9">
        <v>181.28899999999999</v>
      </c>
      <c r="IE11" s="9">
        <v>1307.748</v>
      </c>
      <c r="IF11" s="9">
        <v>681.86800000000005</v>
      </c>
      <c r="IG11" s="9">
        <v>625.88</v>
      </c>
      <c r="IH11" s="9">
        <v>35.183</v>
      </c>
      <c r="II11" s="9">
        <v>19.699000000000002</v>
      </c>
      <c r="IJ11" s="9">
        <v>15.483000000000001</v>
      </c>
      <c r="IK11" s="9">
        <v>130.637</v>
      </c>
      <c r="IL11" s="9">
        <v>61.006999999999998</v>
      </c>
      <c r="IM11" s="9">
        <v>69.631</v>
      </c>
      <c r="IN11" s="9">
        <v>19.245999999999999</v>
      </c>
      <c r="IO11" s="9">
        <v>8.4789999999999992</v>
      </c>
      <c r="IP11" s="9">
        <v>10.768000000000001</v>
      </c>
      <c r="IQ11" s="9">
        <v>59.662999999999997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2183.2600000000002</v>
      </c>
      <c r="F12" s="9">
        <v>1163.7850000000001</v>
      </c>
      <c r="G12" s="9">
        <v>1019.475</v>
      </c>
      <c r="H12" s="9">
        <v>711.30499999999995</v>
      </c>
      <c r="I12" s="9">
        <v>374.83</v>
      </c>
      <c r="J12" s="9">
        <v>336.47500000000002</v>
      </c>
      <c r="K12" s="9">
        <v>2163.8560000000002</v>
      </c>
      <c r="L12" s="9">
        <v>1150.662</v>
      </c>
      <c r="M12" s="9">
        <v>1013.194</v>
      </c>
      <c r="N12" s="9">
        <v>252.108</v>
      </c>
      <c r="O12" s="9">
        <v>144.76400000000001</v>
      </c>
      <c r="P12" s="9">
        <v>107.34399999999999</v>
      </c>
      <c r="Q12" s="9">
        <v>725.97699999999998</v>
      </c>
      <c r="R12" s="9">
        <v>370.81700000000001</v>
      </c>
      <c r="S12" s="9">
        <v>355.16</v>
      </c>
      <c r="T12" s="9">
        <v>279.57100000000003</v>
      </c>
      <c r="U12" s="9">
        <v>132.48400000000001</v>
      </c>
      <c r="V12" s="9">
        <v>147.08799999999999</v>
      </c>
      <c r="W12" s="9">
        <v>1028.422</v>
      </c>
      <c r="X12" s="9">
        <v>553.02099999999996</v>
      </c>
      <c r="Y12" s="9">
        <v>475.40100000000001</v>
      </c>
      <c r="Z12" s="9">
        <v>147.58000000000001</v>
      </c>
      <c r="AA12" s="9">
        <v>73.091999999999999</v>
      </c>
      <c r="AB12" s="9">
        <v>74.488</v>
      </c>
      <c r="AC12" s="9">
        <v>641.40800000000002</v>
      </c>
      <c r="AD12" s="9">
        <v>344.18599999999998</v>
      </c>
      <c r="AE12" s="9">
        <v>297.22300000000001</v>
      </c>
      <c r="AF12" s="9">
        <v>131.99100000000001</v>
      </c>
      <c r="AG12" s="9">
        <v>59.392000000000003</v>
      </c>
      <c r="AH12" s="9">
        <v>72.599000000000004</v>
      </c>
      <c r="AI12" s="9">
        <v>387.01400000000001</v>
      </c>
      <c r="AJ12" s="9">
        <v>208.83600000000001</v>
      </c>
      <c r="AK12" s="9">
        <v>178.178</v>
      </c>
      <c r="AL12" s="9">
        <v>179.626</v>
      </c>
      <c r="AM12" s="9">
        <v>97.582999999999998</v>
      </c>
      <c r="AN12" s="9">
        <v>82.043000000000006</v>
      </c>
      <c r="AO12" s="9">
        <v>409.45699999999999</v>
      </c>
      <c r="AP12" s="9">
        <v>226.82400000000001</v>
      </c>
      <c r="AQ12" s="9">
        <v>182.63300000000001</v>
      </c>
      <c r="AR12" s="9">
        <v>103.051</v>
      </c>
      <c r="AS12" s="9">
        <v>50.015999999999998</v>
      </c>
      <c r="AT12" s="9">
        <v>53.033999999999999</v>
      </c>
      <c r="AU12" s="9">
        <v>283.66899999999998</v>
      </c>
      <c r="AV12" s="9">
        <v>152.28</v>
      </c>
      <c r="AW12" s="9">
        <v>131.38900000000001</v>
      </c>
      <c r="AX12" s="9">
        <v>76.575000000000003</v>
      </c>
      <c r="AY12" s="9">
        <v>47.566000000000003</v>
      </c>
      <c r="AZ12" s="9">
        <v>29.009</v>
      </c>
      <c r="BA12" s="9">
        <v>125.788</v>
      </c>
      <c r="BB12" s="9">
        <v>74.543999999999997</v>
      </c>
      <c r="BC12" s="9">
        <v>51.244</v>
      </c>
      <c r="BD12" s="9">
        <v>7.7089999999999996</v>
      </c>
      <c r="BE12" s="9">
        <v>3.9180000000000001</v>
      </c>
      <c r="BF12" s="9">
        <v>3.7919999999999998</v>
      </c>
      <c r="BG12" s="9">
        <v>19.404</v>
      </c>
      <c r="BH12" s="9">
        <v>13.122999999999999</v>
      </c>
      <c r="BI12" s="9">
        <v>6.2809999999999997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>
        <v>418.15800000000002</v>
      </c>
      <c r="EE12" s="9">
        <v>213.626</v>
      </c>
      <c r="EF12" s="9">
        <v>204.53200000000001</v>
      </c>
      <c r="EG12" s="9">
        <v>222.44800000000001</v>
      </c>
      <c r="EH12" s="9">
        <v>122.58799999999999</v>
      </c>
      <c r="EI12" s="9">
        <v>99.86</v>
      </c>
      <c r="EJ12" s="9">
        <v>1059.1790000000001</v>
      </c>
      <c r="EK12" s="9">
        <v>541.904</v>
      </c>
      <c r="EL12" s="9">
        <v>517.27499999999998</v>
      </c>
      <c r="EM12" s="9">
        <v>55.226999999999997</v>
      </c>
      <c r="EN12" s="9">
        <v>28.574000000000002</v>
      </c>
      <c r="EO12" s="9">
        <v>26.652999999999999</v>
      </c>
      <c r="EP12" s="9">
        <v>910.7</v>
      </c>
      <c r="EQ12" s="9">
        <v>502.28100000000001</v>
      </c>
      <c r="ER12" s="9">
        <v>408.41899999999998</v>
      </c>
      <c r="ES12" s="9">
        <v>12.073</v>
      </c>
      <c r="ET12" s="9">
        <v>5.5449999999999999</v>
      </c>
      <c r="EU12" s="9">
        <v>6.5279999999999996</v>
      </c>
      <c r="EV12" s="9">
        <v>164.917</v>
      </c>
      <c r="EW12" s="9">
        <v>92.73</v>
      </c>
      <c r="EX12" s="9">
        <v>72.186999999999998</v>
      </c>
      <c r="EY12" s="9">
        <v>11.108000000000001</v>
      </c>
      <c r="EZ12" s="9">
        <v>8.4139999999999997</v>
      </c>
      <c r="FA12" s="9">
        <v>2.694</v>
      </c>
      <c r="FB12" s="9">
        <v>48.463999999999999</v>
      </c>
      <c r="FC12" s="9">
        <v>26.87</v>
      </c>
      <c r="FD12" s="9">
        <v>21.594000000000001</v>
      </c>
      <c r="FE12" s="9">
        <v>127.929</v>
      </c>
      <c r="FF12" s="9">
        <v>61.383000000000003</v>
      </c>
      <c r="FG12" s="9">
        <v>66.546000000000006</v>
      </c>
      <c r="FH12" s="9">
        <v>668.56</v>
      </c>
      <c r="FI12" s="9">
        <v>350.27300000000002</v>
      </c>
      <c r="FJ12" s="9">
        <v>318.286</v>
      </c>
      <c r="FK12" s="9">
        <v>300.69799999999998</v>
      </c>
      <c r="FL12" s="9">
        <v>156.50800000000001</v>
      </c>
      <c r="FM12" s="9">
        <v>144.19</v>
      </c>
      <c r="FN12" s="9">
        <v>534.97500000000002</v>
      </c>
      <c r="FO12" s="9">
        <v>280.54199999999997</v>
      </c>
      <c r="FP12" s="9">
        <v>254.434</v>
      </c>
      <c r="FQ12" s="9">
        <v>265.84199999999998</v>
      </c>
      <c r="FR12" s="9">
        <v>137.40600000000001</v>
      </c>
      <c r="FS12" s="9">
        <v>128.435</v>
      </c>
      <c r="FT12" s="9">
        <v>298.83499999999998</v>
      </c>
      <c r="FU12" s="9">
        <v>157.511</v>
      </c>
      <c r="FV12" s="9">
        <v>141.32400000000001</v>
      </c>
      <c r="FW12" s="9">
        <v>202.62700000000001</v>
      </c>
      <c r="FX12" s="9">
        <v>102.14</v>
      </c>
      <c r="FY12" s="9">
        <v>100.486</v>
      </c>
      <c r="FZ12" s="9">
        <v>391.61599999999999</v>
      </c>
      <c r="GA12" s="9">
        <v>214.982</v>
      </c>
      <c r="GB12" s="9">
        <v>176.63399999999999</v>
      </c>
      <c r="GC12" s="9">
        <v>210.756</v>
      </c>
      <c r="GD12" s="9">
        <v>121.32299999999999</v>
      </c>
      <c r="GE12" s="9">
        <v>89.433000000000007</v>
      </c>
      <c r="GF12" s="9">
        <v>39.994999999999997</v>
      </c>
      <c r="GG12" s="9">
        <v>21.149000000000001</v>
      </c>
      <c r="GH12" s="9">
        <v>18.846</v>
      </c>
      <c r="GI12" s="9">
        <v>40.866999999999997</v>
      </c>
      <c r="GJ12" s="9">
        <v>24.736000000000001</v>
      </c>
      <c r="GK12" s="9">
        <v>16.13</v>
      </c>
      <c r="GL12" s="9">
        <v>63.904000000000003</v>
      </c>
      <c r="GM12" s="9">
        <v>29.952999999999999</v>
      </c>
      <c r="GN12" s="9">
        <v>33.951000000000001</v>
      </c>
      <c r="GO12" s="9">
        <v>42.003</v>
      </c>
      <c r="GP12" s="9">
        <v>19.850000000000001</v>
      </c>
      <c r="GQ12" s="9">
        <v>22.152999999999999</v>
      </c>
      <c r="GR12" s="9">
        <v>291.62200000000001</v>
      </c>
      <c r="GS12" s="9">
        <v>169.31200000000001</v>
      </c>
      <c r="GT12" s="9">
        <v>122.31</v>
      </c>
      <c r="GU12" s="9">
        <v>73.563000000000002</v>
      </c>
      <c r="GV12" s="9">
        <v>37.048999999999999</v>
      </c>
      <c r="GW12" s="9">
        <v>36.514000000000003</v>
      </c>
      <c r="GX12" s="9">
        <v>211.38499999999999</v>
      </c>
      <c r="GY12" s="9">
        <v>120.643</v>
      </c>
      <c r="GZ12" s="9">
        <v>90.742000000000004</v>
      </c>
      <c r="HA12" s="9">
        <v>91.941000000000003</v>
      </c>
      <c r="HB12" s="9">
        <v>55.776000000000003</v>
      </c>
      <c r="HC12" s="9">
        <v>36.164999999999999</v>
      </c>
      <c r="HD12" s="9">
        <v>626.07100000000003</v>
      </c>
      <c r="HE12" s="9">
        <v>325.23500000000001</v>
      </c>
      <c r="HF12" s="9">
        <v>300.83499999999998</v>
      </c>
      <c r="HG12" s="9">
        <v>343.04899999999998</v>
      </c>
      <c r="HH12" s="9">
        <v>178.928</v>
      </c>
      <c r="HI12" s="9">
        <v>164.12100000000001</v>
      </c>
      <c r="HJ12" s="9">
        <v>304.161</v>
      </c>
      <c r="HK12" s="9">
        <v>179.11799999999999</v>
      </c>
      <c r="HL12" s="9">
        <v>125.042</v>
      </c>
      <c r="HM12" s="9">
        <v>61.930999999999997</v>
      </c>
      <c r="HN12" s="9">
        <v>31.33</v>
      </c>
      <c r="HO12" s="9">
        <v>30.600999999999999</v>
      </c>
      <c r="HP12" s="9">
        <v>123.529</v>
      </c>
      <c r="HQ12" s="9">
        <v>63.984999999999999</v>
      </c>
      <c r="HR12" s="9">
        <v>59.543999999999997</v>
      </c>
      <c r="HS12" s="9">
        <v>79.832999999999998</v>
      </c>
      <c r="HT12" s="9">
        <v>43.5</v>
      </c>
      <c r="HU12" s="9">
        <v>36.332999999999998</v>
      </c>
      <c r="HV12" s="9">
        <v>8.0920000000000005</v>
      </c>
      <c r="HW12" s="9">
        <v>4.29</v>
      </c>
      <c r="HX12" s="9">
        <v>3.802</v>
      </c>
      <c r="HY12" s="9">
        <v>1766.347</v>
      </c>
      <c r="HZ12" s="9">
        <v>945.90800000000002</v>
      </c>
      <c r="IA12" s="9">
        <v>820.43899999999996</v>
      </c>
      <c r="IB12" s="9">
        <v>378.5</v>
      </c>
      <c r="IC12" s="9">
        <v>179.47499999999999</v>
      </c>
      <c r="ID12" s="9">
        <v>199.02500000000001</v>
      </c>
      <c r="IE12" s="9">
        <v>1366.7819999999999</v>
      </c>
      <c r="IF12" s="9">
        <v>713.55399999999997</v>
      </c>
      <c r="IG12" s="9">
        <v>653.22799999999995</v>
      </c>
      <c r="IH12" s="9">
        <v>33.695999999999998</v>
      </c>
      <c r="II12" s="9">
        <v>14.021000000000001</v>
      </c>
      <c r="IJ12" s="9">
        <v>19.675000000000001</v>
      </c>
      <c r="IK12" s="9">
        <v>140.881</v>
      </c>
      <c r="IL12" s="9">
        <v>74.88</v>
      </c>
      <c r="IM12" s="9">
        <v>66.001000000000005</v>
      </c>
      <c r="IN12" s="9">
        <v>16.564</v>
      </c>
      <c r="IO12" s="9">
        <v>4.6289999999999996</v>
      </c>
      <c r="IP12" s="9">
        <v>11.935</v>
      </c>
      <c r="IQ12" s="9">
        <v>61.545000000000002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2195.25</v>
      </c>
      <c r="F13" s="9">
        <v>1175.02</v>
      </c>
      <c r="G13" s="9">
        <v>1020.23</v>
      </c>
      <c r="H13" s="9">
        <v>741.77800000000002</v>
      </c>
      <c r="I13" s="9">
        <v>390.10899999999998</v>
      </c>
      <c r="J13" s="9">
        <v>351.67</v>
      </c>
      <c r="K13" s="9">
        <v>2171.0549999999998</v>
      </c>
      <c r="L13" s="9">
        <v>1159.175</v>
      </c>
      <c r="M13" s="9">
        <v>1011.88</v>
      </c>
      <c r="N13" s="9">
        <v>277.05399999999997</v>
      </c>
      <c r="O13" s="9">
        <v>159.58500000000001</v>
      </c>
      <c r="P13" s="9">
        <v>117.46899999999999</v>
      </c>
      <c r="Q13" s="9">
        <v>747.61</v>
      </c>
      <c r="R13" s="9">
        <v>375.53899999999999</v>
      </c>
      <c r="S13" s="9">
        <v>372.07100000000003</v>
      </c>
      <c r="T13" s="9">
        <v>279.90499999999997</v>
      </c>
      <c r="U13" s="9">
        <v>135.12899999999999</v>
      </c>
      <c r="V13" s="9">
        <v>144.77699999999999</v>
      </c>
      <c r="W13" s="9">
        <v>1038.6089999999999</v>
      </c>
      <c r="X13" s="9">
        <v>573.95899999999995</v>
      </c>
      <c r="Y13" s="9">
        <v>464.65</v>
      </c>
      <c r="Z13" s="9">
        <v>157.08600000000001</v>
      </c>
      <c r="AA13" s="9">
        <v>82.424999999999997</v>
      </c>
      <c r="AB13" s="9">
        <v>74.661000000000001</v>
      </c>
      <c r="AC13" s="9">
        <v>649.16899999999998</v>
      </c>
      <c r="AD13" s="9">
        <v>362.88200000000001</v>
      </c>
      <c r="AE13" s="9">
        <v>286.286</v>
      </c>
      <c r="AF13" s="9">
        <v>122.819</v>
      </c>
      <c r="AG13" s="9">
        <v>52.704000000000001</v>
      </c>
      <c r="AH13" s="9">
        <v>70.114999999999995</v>
      </c>
      <c r="AI13" s="9">
        <v>389.44099999999997</v>
      </c>
      <c r="AJ13" s="9">
        <v>211.077</v>
      </c>
      <c r="AK13" s="9">
        <v>178.364</v>
      </c>
      <c r="AL13" s="9">
        <v>184.81899999999999</v>
      </c>
      <c r="AM13" s="9">
        <v>95.394999999999996</v>
      </c>
      <c r="AN13" s="9">
        <v>89.424000000000007</v>
      </c>
      <c r="AO13" s="9">
        <v>384.83600000000001</v>
      </c>
      <c r="AP13" s="9">
        <v>209.67699999999999</v>
      </c>
      <c r="AQ13" s="9">
        <v>175.15899999999999</v>
      </c>
      <c r="AR13" s="9">
        <v>109.39400000000001</v>
      </c>
      <c r="AS13" s="9">
        <v>52.929000000000002</v>
      </c>
      <c r="AT13" s="9">
        <v>56.465000000000003</v>
      </c>
      <c r="AU13" s="9">
        <v>265.65699999999998</v>
      </c>
      <c r="AV13" s="9">
        <v>140.917</v>
      </c>
      <c r="AW13" s="9">
        <v>124.74</v>
      </c>
      <c r="AX13" s="9">
        <v>75.424999999999997</v>
      </c>
      <c r="AY13" s="9">
        <v>42.466000000000001</v>
      </c>
      <c r="AZ13" s="9">
        <v>32.959000000000003</v>
      </c>
      <c r="BA13" s="9">
        <v>119.178</v>
      </c>
      <c r="BB13" s="9">
        <v>68.760000000000005</v>
      </c>
      <c r="BC13" s="9">
        <v>50.417999999999999</v>
      </c>
      <c r="BD13" s="9">
        <v>8.4580000000000002</v>
      </c>
      <c r="BE13" s="9">
        <v>5.2489999999999997</v>
      </c>
      <c r="BF13" s="9">
        <v>3.2080000000000002</v>
      </c>
      <c r="BG13" s="9">
        <v>24.195</v>
      </c>
      <c r="BH13" s="9">
        <v>15.845000000000001</v>
      </c>
      <c r="BI13" s="9">
        <v>8.3490000000000002</v>
      </c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>
        <v>417.93200000000002</v>
      </c>
      <c r="EE13" s="9">
        <v>214.79900000000001</v>
      </c>
      <c r="EF13" s="9">
        <v>203.13300000000001</v>
      </c>
      <c r="EG13" s="9">
        <v>260.90199999999999</v>
      </c>
      <c r="EH13" s="9">
        <v>137.55000000000001</v>
      </c>
      <c r="EI13" s="9">
        <v>123.352</v>
      </c>
      <c r="EJ13" s="9">
        <v>1141.345</v>
      </c>
      <c r="EK13" s="9">
        <v>581.20299999999997</v>
      </c>
      <c r="EL13" s="9">
        <v>560.14300000000003</v>
      </c>
      <c r="EM13" s="9">
        <v>55.302999999999997</v>
      </c>
      <c r="EN13" s="9">
        <v>34.097999999999999</v>
      </c>
      <c r="EO13" s="9">
        <v>21.204999999999998</v>
      </c>
      <c r="EP13" s="9">
        <v>825.17399999999998</v>
      </c>
      <c r="EQ13" s="9">
        <v>467.34899999999999</v>
      </c>
      <c r="ER13" s="9">
        <v>357.82400000000001</v>
      </c>
      <c r="ES13" s="9">
        <v>11.914999999999999</v>
      </c>
      <c r="ET13" s="9">
        <v>5.66</v>
      </c>
      <c r="EU13" s="9">
        <v>6.2549999999999999</v>
      </c>
      <c r="EV13" s="9">
        <v>170.41300000000001</v>
      </c>
      <c r="EW13" s="9">
        <v>94.594999999999999</v>
      </c>
      <c r="EX13" s="9">
        <v>75.817999999999998</v>
      </c>
      <c r="EY13" s="9">
        <v>4.1829999999999998</v>
      </c>
      <c r="EZ13" s="9">
        <v>3.2509999999999999</v>
      </c>
      <c r="FA13" s="9">
        <v>0.93200000000000005</v>
      </c>
      <c r="FB13" s="9">
        <v>58.317999999999998</v>
      </c>
      <c r="FC13" s="9">
        <v>31.873000000000001</v>
      </c>
      <c r="FD13" s="9">
        <v>26.445</v>
      </c>
      <c r="FE13" s="9">
        <v>135.55099999999999</v>
      </c>
      <c r="FF13" s="9">
        <v>59.460999999999999</v>
      </c>
      <c r="FG13" s="9">
        <v>76.09</v>
      </c>
      <c r="FH13" s="9">
        <v>691.11400000000003</v>
      </c>
      <c r="FI13" s="9">
        <v>369.92200000000003</v>
      </c>
      <c r="FJ13" s="9">
        <v>321.19200000000001</v>
      </c>
      <c r="FK13" s="9">
        <v>300.245</v>
      </c>
      <c r="FL13" s="9">
        <v>153.59200000000001</v>
      </c>
      <c r="FM13" s="9">
        <v>146.65199999999999</v>
      </c>
      <c r="FN13" s="9">
        <v>559.6</v>
      </c>
      <c r="FO13" s="9">
        <v>295.29300000000001</v>
      </c>
      <c r="FP13" s="9">
        <v>264.30700000000002</v>
      </c>
      <c r="FQ13" s="9">
        <v>260.83699999999999</v>
      </c>
      <c r="FR13" s="9">
        <v>128.03299999999999</v>
      </c>
      <c r="FS13" s="9">
        <v>132.803</v>
      </c>
      <c r="FT13" s="9">
        <v>287.02600000000001</v>
      </c>
      <c r="FU13" s="9">
        <v>148.322</v>
      </c>
      <c r="FV13" s="9">
        <v>138.703</v>
      </c>
      <c r="FW13" s="9">
        <v>191.58799999999999</v>
      </c>
      <c r="FX13" s="9">
        <v>98.064999999999998</v>
      </c>
      <c r="FY13" s="9">
        <v>93.522000000000006</v>
      </c>
      <c r="FZ13" s="9">
        <v>397.79300000000001</v>
      </c>
      <c r="GA13" s="9">
        <v>221.94499999999999</v>
      </c>
      <c r="GB13" s="9">
        <v>175.84800000000001</v>
      </c>
      <c r="GC13" s="9">
        <v>197.48599999999999</v>
      </c>
      <c r="GD13" s="9">
        <v>108.364</v>
      </c>
      <c r="GE13" s="9">
        <v>89.122</v>
      </c>
      <c r="GF13" s="9">
        <v>50.384999999999998</v>
      </c>
      <c r="GG13" s="9">
        <v>28.923999999999999</v>
      </c>
      <c r="GH13" s="9">
        <v>21.460999999999999</v>
      </c>
      <c r="GI13" s="9">
        <v>39.683999999999997</v>
      </c>
      <c r="GJ13" s="9">
        <v>23.268000000000001</v>
      </c>
      <c r="GK13" s="9">
        <v>16.416</v>
      </c>
      <c r="GL13" s="9">
        <v>67.971999999999994</v>
      </c>
      <c r="GM13" s="9">
        <v>33.24</v>
      </c>
      <c r="GN13" s="9">
        <v>34.731999999999999</v>
      </c>
      <c r="GO13" s="9">
        <v>43.386000000000003</v>
      </c>
      <c r="GP13" s="9">
        <v>26.981999999999999</v>
      </c>
      <c r="GQ13" s="9">
        <v>16.404</v>
      </c>
      <c r="GR13" s="9">
        <v>290.11399999999998</v>
      </c>
      <c r="GS13" s="9">
        <v>161.69399999999999</v>
      </c>
      <c r="GT13" s="9">
        <v>128.41999999999999</v>
      </c>
      <c r="GU13" s="9">
        <v>85.372</v>
      </c>
      <c r="GV13" s="9">
        <v>42.667999999999999</v>
      </c>
      <c r="GW13" s="9">
        <v>42.704000000000001</v>
      </c>
      <c r="GX13" s="9">
        <v>211.68100000000001</v>
      </c>
      <c r="GY13" s="9">
        <v>120.47499999999999</v>
      </c>
      <c r="GZ13" s="9">
        <v>91.206000000000003</v>
      </c>
      <c r="HA13" s="9">
        <v>88.995000000000005</v>
      </c>
      <c r="HB13" s="9">
        <v>47.859000000000002</v>
      </c>
      <c r="HC13" s="9">
        <v>41.136000000000003</v>
      </c>
      <c r="HD13" s="9">
        <v>666.19500000000005</v>
      </c>
      <c r="HE13" s="9">
        <v>352.40600000000001</v>
      </c>
      <c r="HF13" s="9">
        <v>313.78899999999999</v>
      </c>
      <c r="HG13" s="9">
        <v>339.84</v>
      </c>
      <c r="HH13" s="9">
        <v>171.11099999999999</v>
      </c>
      <c r="HI13" s="9">
        <v>168.72900000000001</v>
      </c>
      <c r="HJ13" s="9">
        <v>300.67</v>
      </c>
      <c r="HK13" s="9">
        <v>171.82400000000001</v>
      </c>
      <c r="HL13" s="9">
        <v>128.846</v>
      </c>
      <c r="HM13" s="9">
        <v>74.372</v>
      </c>
      <c r="HN13" s="9">
        <v>38.625999999999998</v>
      </c>
      <c r="HO13" s="9">
        <v>35.747</v>
      </c>
      <c r="HP13" s="9">
        <v>127.869</v>
      </c>
      <c r="HQ13" s="9">
        <v>65.674999999999997</v>
      </c>
      <c r="HR13" s="9">
        <v>62.194000000000003</v>
      </c>
      <c r="HS13" s="9">
        <v>79.436000000000007</v>
      </c>
      <c r="HT13" s="9">
        <v>42.948999999999998</v>
      </c>
      <c r="HU13" s="9">
        <v>36.487000000000002</v>
      </c>
      <c r="HV13" s="9">
        <v>14.021000000000001</v>
      </c>
      <c r="HW13" s="9">
        <v>5.9720000000000004</v>
      </c>
      <c r="HX13" s="9">
        <v>8.0489999999999995</v>
      </c>
      <c r="HY13" s="9">
        <v>1780.4380000000001</v>
      </c>
      <c r="HZ13" s="9">
        <v>960.46400000000006</v>
      </c>
      <c r="IA13" s="9">
        <v>819.97400000000005</v>
      </c>
      <c r="IB13" s="9">
        <v>375.08300000000003</v>
      </c>
      <c r="IC13" s="9">
        <v>173.56399999999999</v>
      </c>
      <c r="ID13" s="9">
        <v>201.51900000000001</v>
      </c>
      <c r="IE13" s="9">
        <v>1360.982</v>
      </c>
      <c r="IF13" s="9">
        <v>712.59199999999998</v>
      </c>
      <c r="IG13" s="9">
        <v>648.39</v>
      </c>
      <c r="IH13" s="9">
        <v>39.935000000000002</v>
      </c>
      <c r="II13" s="9">
        <v>18.536000000000001</v>
      </c>
      <c r="IJ13" s="9">
        <v>21.399000000000001</v>
      </c>
      <c r="IK13" s="9">
        <v>137.26900000000001</v>
      </c>
      <c r="IL13" s="9">
        <v>61.787999999999997</v>
      </c>
      <c r="IM13" s="9">
        <v>75.480999999999995</v>
      </c>
      <c r="IN13" s="9">
        <v>12.108000000000001</v>
      </c>
      <c r="IO13" s="9">
        <v>5.625</v>
      </c>
      <c r="IP13" s="9">
        <v>6.4829999999999997</v>
      </c>
      <c r="IQ13" s="9">
        <v>42.77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2399.5819999999999</v>
      </c>
      <c r="F14" s="9">
        <v>1260.595</v>
      </c>
      <c r="G14" s="9">
        <v>1138.9870000000001</v>
      </c>
      <c r="H14" s="9">
        <v>727.83600000000001</v>
      </c>
      <c r="I14" s="9">
        <v>379.45499999999998</v>
      </c>
      <c r="J14" s="9">
        <v>348.38</v>
      </c>
      <c r="K14" s="9">
        <v>2380.4650000000001</v>
      </c>
      <c r="L14" s="9">
        <v>1248.335</v>
      </c>
      <c r="M14" s="9">
        <v>1132.1300000000001</v>
      </c>
      <c r="N14" s="9">
        <v>287.77300000000002</v>
      </c>
      <c r="O14" s="9">
        <v>154.626</v>
      </c>
      <c r="P14" s="9">
        <v>133.14699999999999</v>
      </c>
      <c r="Q14" s="9">
        <v>765.529</v>
      </c>
      <c r="R14" s="9">
        <v>386.8</v>
      </c>
      <c r="S14" s="9">
        <v>378.72899999999998</v>
      </c>
      <c r="T14" s="9">
        <v>259.85899999999998</v>
      </c>
      <c r="U14" s="9">
        <v>126.619</v>
      </c>
      <c r="V14" s="9">
        <v>133.24100000000001</v>
      </c>
      <c r="W14" s="9">
        <v>1149.6030000000001</v>
      </c>
      <c r="X14" s="9">
        <v>612.77599999999995</v>
      </c>
      <c r="Y14" s="9">
        <v>536.827</v>
      </c>
      <c r="Z14" s="9">
        <v>151.215</v>
      </c>
      <c r="AA14" s="9">
        <v>76.81</v>
      </c>
      <c r="AB14" s="9">
        <v>74.405000000000001</v>
      </c>
      <c r="AC14" s="9">
        <v>724.75900000000001</v>
      </c>
      <c r="AD14" s="9">
        <v>400.21100000000001</v>
      </c>
      <c r="AE14" s="9">
        <v>324.548</v>
      </c>
      <c r="AF14" s="9">
        <v>108.645</v>
      </c>
      <c r="AG14" s="9">
        <v>49.808999999999997</v>
      </c>
      <c r="AH14" s="9">
        <v>58.835999999999999</v>
      </c>
      <c r="AI14" s="9">
        <v>424.84399999999999</v>
      </c>
      <c r="AJ14" s="9">
        <v>212.565</v>
      </c>
      <c r="AK14" s="9">
        <v>212.279</v>
      </c>
      <c r="AL14" s="9">
        <v>180.20400000000001</v>
      </c>
      <c r="AM14" s="9">
        <v>98.210999999999999</v>
      </c>
      <c r="AN14" s="9">
        <v>81.992000000000004</v>
      </c>
      <c r="AO14" s="9">
        <v>465.33300000000003</v>
      </c>
      <c r="AP14" s="9">
        <v>248.75899999999999</v>
      </c>
      <c r="AQ14" s="9">
        <v>216.57400000000001</v>
      </c>
      <c r="AR14" s="9">
        <v>100.18300000000001</v>
      </c>
      <c r="AS14" s="9">
        <v>49.567999999999998</v>
      </c>
      <c r="AT14" s="9">
        <v>50.615000000000002</v>
      </c>
      <c r="AU14" s="9">
        <v>306.52800000000002</v>
      </c>
      <c r="AV14" s="9">
        <v>163.03700000000001</v>
      </c>
      <c r="AW14" s="9">
        <v>143.49100000000001</v>
      </c>
      <c r="AX14" s="9">
        <v>80.02</v>
      </c>
      <c r="AY14" s="9">
        <v>48.643000000000001</v>
      </c>
      <c r="AZ14" s="9">
        <v>31.376999999999999</v>
      </c>
      <c r="BA14" s="9">
        <v>158.80500000000001</v>
      </c>
      <c r="BB14" s="9">
        <v>85.721999999999994</v>
      </c>
      <c r="BC14" s="9">
        <v>73.082999999999998</v>
      </c>
      <c r="BD14" s="9">
        <v>8.58</v>
      </c>
      <c r="BE14" s="9">
        <v>6.5030000000000001</v>
      </c>
      <c r="BF14" s="9">
        <v>2.077</v>
      </c>
      <c r="BG14" s="9">
        <v>19.117000000000001</v>
      </c>
      <c r="BH14" s="9">
        <v>12.259</v>
      </c>
      <c r="BI14" s="9">
        <v>6.8579999999999997</v>
      </c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432.64100000000002</v>
      </c>
      <c r="EE14" s="9">
        <v>226.17099999999999</v>
      </c>
      <c r="EF14" s="9">
        <v>206.46899999999999</v>
      </c>
      <c r="EG14" s="9">
        <v>227.333</v>
      </c>
      <c r="EH14" s="9">
        <v>113.46899999999999</v>
      </c>
      <c r="EI14" s="9">
        <v>113.864</v>
      </c>
      <c r="EJ14" s="9">
        <v>1234.604</v>
      </c>
      <c r="EK14" s="9">
        <v>630.94799999999998</v>
      </c>
      <c r="EL14" s="9">
        <v>603.65599999999995</v>
      </c>
      <c r="EM14" s="9">
        <v>52.890999999999998</v>
      </c>
      <c r="EN14" s="9">
        <v>29.794</v>
      </c>
      <c r="EO14" s="9">
        <v>23.097000000000001</v>
      </c>
      <c r="EP14" s="9">
        <v>927.56600000000003</v>
      </c>
      <c r="EQ14" s="9">
        <v>495.363</v>
      </c>
      <c r="ER14" s="9">
        <v>432.20400000000001</v>
      </c>
      <c r="ES14" s="9">
        <v>15.818</v>
      </c>
      <c r="ET14" s="9">
        <v>9.7070000000000007</v>
      </c>
      <c r="EU14" s="9">
        <v>6.1109999999999998</v>
      </c>
      <c r="EV14" s="9">
        <v>178.971</v>
      </c>
      <c r="EW14" s="9">
        <v>102.63500000000001</v>
      </c>
      <c r="EX14" s="9">
        <v>76.337000000000003</v>
      </c>
      <c r="EY14" s="9">
        <v>7.7320000000000002</v>
      </c>
      <c r="EZ14" s="9">
        <v>6.8170000000000002</v>
      </c>
      <c r="FA14" s="9">
        <v>0.91500000000000004</v>
      </c>
      <c r="FB14" s="9">
        <v>58.44</v>
      </c>
      <c r="FC14" s="9">
        <v>31.649000000000001</v>
      </c>
      <c r="FD14" s="9">
        <v>26.791</v>
      </c>
      <c r="FE14" s="9">
        <v>131.392</v>
      </c>
      <c r="FF14" s="9">
        <v>55.140999999999998</v>
      </c>
      <c r="FG14" s="9">
        <v>76.251999999999995</v>
      </c>
      <c r="FH14" s="9">
        <v>685.41399999999999</v>
      </c>
      <c r="FI14" s="9">
        <v>360.79899999999998</v>
      </c>
      <c r="FJ14" s="9">
        <v>324.61500000000001</v>
      </c>
      <c r="FK14" s="9">
        <v>310.42200000000003</v>
      </c>
      <c r="FL14" s="9">
        <v>154.63900000000001</v>
      </c>
      <c r="FM14" s="9">
        <v>155.78299999999999</v>
      </c>
      <c r="FN14" s="9">
        <v>558.65800000000002</v>
      </c>
      <c r="FO14" s="9">
        <v>289.99599999999998</v>
      </c>
      <c r="FP14" s="9">
        <v>268.66199999999998</v>
      </c>
      <c r="FQ14" s="9">
        <v>282.79899999999998</v>
      </c>
      <c r="FR14" s="9">
        <v>143.708</v>
      </c>
      <c r="FS14" s="9">
        <v>139.09100000000001</v>
      </c>
      <c r="FT14" s="9">
        <v>313.57400000000001</v>
      </c>
      <c r="FU14" s="9">
        <v>158.07300000000001</v>
      </c>
      <c r="FV14" s="9">
        <v>155.501</v>
      </c>
      <c r="FW14" s="9">
        <v>212.68100000000001</v>
      </c>
      <c r="FX14" s="9">
        <v>107.30200000000001</v>
      </c>
      <c r="FY14" s="9">
        <v>105.38</v>
      </c>
      <c r="FZ14" s="9">
        <v>380.06099999999998</v>
      </c>
      <c r="GA14" s="9">
        <v>211.363</v>
      </c>
      <c r="GB14" s="9">
        <v>168.69800000000001</v>
      </c>
      <c r="GC14" s="9">
        <v>199.13399999999999</v>
      </c>
      <c r="GD14" s="9">
        <v>108.742</v>
      </c>
      <c r="GE14" s="9">
        <v>90.391999999999996</v>
      </c>
      <c r="GF14" s="9">
        <v>40.037999999999997</v>
      </c>
      <c r="GG14" s="9">
        <v>20.792000000000002</v>
      </c>
      <c r="GH14" s="9">
        <v>19.245999999999999</v>
      </c>
      <c r="GI14" s="9">
        <v>46.832000000000001</v>
      </c>
      <c r="GJ14" s="9">
        <v>24.63</v>
      </c>
      <c r="GK14" s="9">
        <v>22.201000000000001</v>
      </c>
      <c r="GL14" s="9">
        <v>69.625</v>
      </c>
      <c r="GM14" s="9">
        <v>30.847999999999999</v>
      </c>
      <c r="GN14" s="9">
        <v>38.777000000000001</v>
      </c>
      <c r="GO14" s="9">
        <v>39.322000000000003</v>
      </c>
      <c r="GP14" s="9">
        <v>22.497</v>
      </c>
      <c r="GQ14" s="9">
        <v>16.826000000000001</v>
      </c>
      <c r="GR14" s="9">
        <v>289.983</v>
      </c>
      <c r="GS14" s="9">
        <v>164.91399999999999</v>
      </c>
      <c r="GT14" s="9">
        <v>125.069</v>
      </c>
      <c r="GU14" s="9">
        <v>76.192999999999998</v>
      </c>
      <c r="GV14" s="9">
        <v>36.28</v>
      </c>
      <c r="GW14" s="9">
        <v>39.914000000000001</v>
      </c>
      <c r="GX14" s="9">
        <v>197.673</v>
      </c>
      <c r="GY14" s="9">
        <v>112.11</v>
      </c>
      <c r="GZ14" s="9">
        <v>85.563999999999993</v>
      </c>
      <c r="HA14" s="9">
        <v>80.174999999999997</v>
      </c>
      <c r="HB14" s="9">
        <v>47.790999999999997</v>
      </c>
      <c r="HC14" s="9">
        <v>32.384999999999998</v>
      </c>
      <c r="HD14" s="9">
        <v>656.91800000000001</v>
      </c>
      <c r="HE14" s="9">
        <v>344.96899999999999</v>
      </c>
      <c r="HF14" s="9">
        <v>311.94900000000001</v>
      </c>
      <c r="HG14" s="9">
        <v>360.13600000000002</v>
      </c>
      <c r="HH14" s="9">
        <v>178.74600000000001</v>
      </c>
      <c r="HI14" s="9">
        <v>181.39</v>
      </c>
      <c r="HJ14" s="9">
        <v>300.05900000000003</v>
      </c>
      <c r="HK14" s="9">
        <v>171.75800000000001</v>
      </c>
      <c r="HL14" s="9">
        <v>128.30099999999999</v>
      </c>
      <c r="HM14" s="9">
        <v>71.638000000000005</v>
      </c>
      <c r="HN14" s="9">
        <v>31.068000000000001</v>
      </c>
      <c r="HO14" s="9">
        <v>40.57</v>
      </c>
      <c r="HP14" s="9">
        <v>131.762</v>
      </c>
      <c r="HQ14" s="9">
        <v>69.709999999999994</v>
      </c>
      <c r="HR14" s="9">
        <v>62.052999999999997</v>
      </c>
      <c r="HS14" s="9">
        <v>77.430000000000007</v>
      </c>
      <c r="HT14" s="9">
        <v>37.493000000000002</v>
      </c>
      <c r="HU14" s="9">
        <v>39.936999999999998</v>
      </c>
      <c r="HV14" s="9">
        <v>7.1520000000000001</v>
      </c>
      <c r="HW14" s="9">
        <v>2.19</v>
      </c>
      <c r="HX14" s="9">
        <v>4.9619999999999997</v>
      </c>
      <c r="HY14" s="9">
        <v>1964.123</v>
      </c>
      <c r="HZ14" s="9">
        <v>1050.537</v>
      </c>
      <c r="IA14" s="9">
        <v>913.58600000000001</v>
      </c>
      <c r="IB14" s="9">
        <v>391.34800000000001</v>
      </c>
      <c r="IC14" s="9">
        <v>186.589</v>
      </c>
      <c r="ID14" s="9">
        <v>204.75800000000001</v>
      </c>
      <c r="IE14" s="9">
        <v>1510.819</v>
      </c>
      <c r="IF14" s="9">
        <v>770.80799999999999</v>
      </c>
      <c r="IG14" s="9">
        <v>740.01</v>
      </c>
      <c r="IH14" s="9">
        <v>38.335999999999999</v>
      </c>
      <c r="II14" s="9">
        <v>15.893000000000001</v>
      </c>
      <c r="IJ14" s="9">
        <v>22.443000000000001</v>
      </c>
      <c r="IK14" s="9">
        <v>177.58099999999999</v>
      </c>
      <c r="IL14" s="9">
        <v>88.463999999999999</v>
      </c>
      <c r="IM14" s="9">
        <v>89.117000000000004</v>
      </c>
      <c r="IN14" s="9">
        <v>11.641</v>
      </c>
      <c r="IO14" s="9">
        <v>3.2229999999999999</v>
      </c>
      <c r="IP14" s="9">
        <v>8.4179999999999993</v>
      </c>
      <c r="IQ14" s="9">
        <v>57.415999999999997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2423.3029999999999</v>
      </c>
      <c r="F15" s="9">
        <v>1248.375</v>
      </c>
      <c r="G15" s="9">
        <v>1174.9280000000001</v>
      </c>
      <c r="H15" s="9">
        <v>659.12300000000005</v>
      </c>
      <c r="I15" s="9">
        <v>346.63600000000002</v>
      </c>
      <c r="J15" s="9">
        <v>312.48700000000002</v>
      </c>
      <c r="K15" s="9">
        <v>2397.5520000000001</v>
      </c>
      <c r="L15" s="9">
        <v>1230.1089999999999</v>
      </c>
      <c r="M15" s="9">
        <v>1167.443</v>
      </c>
      <c r="N15" s="9">
        <v>249.85499999999999</v>
      </c>
      <c r="O15" s="9">
        <v>134.93700000000001</v>
      </c>
      <c r="P15" s="9">
        <v>114.919</v>
      </c>
      <c r="Q15" s="9">
        <v>789.94899999999996</v>
      </c>
      <c r="R15" s="9">
        <v>397.15699999999998</v>
      </c>
      <c r="S15" s="9">
        <v>392.79199999999997</v>
      </c>
      <c r="T15" s="9">
        <v>245.53399999999999</v>
      </c>
      <c r="U15" s="9">
        <v>125.104</v>
      </c>
      <c r="V15" s="9">
        <v>120.43</v>
      </c>
      <c r="W15" s="9">
        <v>1149.818</v>
      </c>
      <c r="X15" s="9">
        <v>590.38599999999997</v>
      </c>
      <c r="Y15" s="9">
        <v>559.43200000000002</v>
      </c>
      <c r="Z15" s="9">
        <v>133.017</v>
      </c>
      <c r="AA15" s="9">
        <v>71.605999999999995</v>
      </c>
      <c r="AB15" s="9">
        <v>61.411000000000001</v>
      </c>
      <c r="AC15" s="9">
        <v>715.54499999999996</v>
      </c>
      <c r="AD15" s="9">
        <v>362.52300000000002</v>
      </c>
      <c r="AE15" s="9">
        <v>353.02199999999999</v>
      </c>
      <c r="AF15" s="9">
        <v>112.517</v>
      </c>
      <c r="AG15" s="9">
        <v>53.497999999999998</v>
      </c>
      <c r="AH15" s="9">
        <v>59.018999999999998</v>
      </c>
      <c r="AI15" s="9">
        <v>434.27300000000002</v>
      </c>
      <c r="AJ15" s="9">
        <v>227.863</v>
      </c>
      <c r="AK15" s="9">
        <v>206.41</v>
      </c>
      <c r="AL15" s="9">
        <v>163.73400000000001</v>
      </c>
      <c r="AM15" s="9">
        <v>86.596000000000004</v>
      </c>
      <c r="AN15" s="9">
        <v>77.138999999999996</v>
      </c>
      <c r="AO15" s="9">
        <v>457.78500000000003</v>
      </c>
      <c r="AP15" s="9">
        <v>242.566</v>
      </c>
      <c r="AQ15" s="9">
        <v>215.21899999999999</v>
      </c>
      <c r="AR15" s="9">
        <v>90.938000000000002</v>
      </c>
      <c r="AS15" s="9">
        <v>44.892000000000003</v>
      </c>
      <c r="AT15" s="9">
        <v>46.045999999999999</v>
      </c>
      <c r="AU15" s="9">
        <v>302.35500000000002</v>
      </c>
      <c r="AV15" s="9">
        <v>161.07</v>
      </c>
      <c r="AW15" s="9">
        <v>141.285</v>
      </c>
      <c r="AX15" s="9">
        <v>72.796000000000006</v>
      </c>
      <c r="AY15" s="9">
        <v>41.703000000000003</v>
      </c>
      <c r="AZ15" s="9">
        <v>31.093</v>
      </c>
      <c r="BA15" s="9">
        <v>155.43</v>
      </c>
      <c r="BB15" s="9">
        <v>81.495999999999995</v>
      </c>
      <c r="BC15" s="9">
        <v>73.933999999999997</v>
      </c>
      <c r="BD15" s="9">
        <v>12.638</v>
      </c>
      <c r="BE15" s="9">
        <v>8.7769999999999992</v>
      </c>
      <c r="BF15" s="9">
        <v>3.8610000000000002</v>
      </c>
      <c r="BG15" s="9">
        <v>25.751999999999999</v>
      </c>
      <c r="BH15" s="9">
        <v>18.266999999999999</v>
      </c>
      <c r="BI15" s="9">
        <v>7.4850000000000003</v>
      </c>
      <c r="BJ15" s="9">
        <v>544.61</v>
      </c>
      <c r="BK15" s="9">
        <v>280.79000000000002</v>
      </c>
      <c r="BL15" s="9">
        <v>263.82</v>
      </c>
      <c r="BM15" s="9">
        <v>1969.4380000000001</v>
      </c>
      <c r="BN15" s="9">
        <v>988.57399999999996</v>
      </c>
      <c r="BO15" s="9">
        <v>980.86300000000006</v>
      </c>
      <c r="BP15" s="9">
        <v>222.23099999999999</v>
      </c>
      <c r="BQ15" s="9">
        <v>98.180999999999997</v>
      </c>
      <c r="BR15" s="9">
        <v>124.05</v>
      </c>
      <c r="BS15" s="9">
        <v>1150.848</v>
      </c>
      <c r="BT15" s="9">
        <v>593.13599999999997</v>
      </c>
      <c r="BU15" s="9">
        <v>557.71100000000001</v>
      </c>
      <c r="BV15" s="9">
        <v>124.542</v>
      </c>
      <c r="BW15" s="9">
        <v>48.091999999999999</v>
      </c>
      <c r="BX15" s="9">
        <v>76.45</v>
      </c>
      <c r="BY15" s="9">
        <v>589.19200000000001</v>
      </c>
      <c r="BZ15" s="9">
        <v>318.33300000000003</v>
      </c>
      <c r="CA15" s="9">
        <v>270.85899999999998</v>
      </c>
      <c r="CB15" s="9">
        <v>97.69</v>
      </c>
      <c r="CC15" s="9">
        <v>50.088999999999999</v>
      </c>
      <c r="CD15" s="9">
        <v>47.6</v>
      </c>
      <c r="CE15" s="9">
        <v>561.65599999999995</v>
      </c>
      <c r="CF15" s="9">
        <v>274.80399999999997</v>
      </c>
      <c r="CG15" s="9">
        <v>286.85199999999998</v>
      </c>
      <c r="CH15" s="9">
        <v>45.37</v>
      </c>
      <c r="CI15" s="9">
        <v>8.0410000000000004</v>
      </c>
      <c r="CJ15" s="9">
        <v>37.329000000000001</v>
      </c>
      <c r="CK15" s="9">
        <v>103.539</v>
      </c>
      <c r="CL15" s="9">
        <v>20.309000000000001</v>
      </c>
      <c r="CM15" s="9">
        <v>83.23</v>
      </c>
      <c r="CN15" s="9">
        <v>104.527</v>
      </c>
      <c r="CO15" s="9">
        <v>50.018999999999998</v>
      </c>
      <c r="CP15" s="9">
        <v>54.508000000000003</v>
      </c>
      <c r="CQ15" s="9">
        <v>253.73500000000001</v>
      </c>
      <c r="CR15" s="9">
        <v>116.91</v>
      </c>
      <c r="CS15" s="9">
        <v>136.82499999999999</v>
      </c>
      <c r="CT15" s="9">
        <v>141.184</v>
      </c>
      <c r="CU15" s="9">
        <v>103.432</v>
      </c>
      <c r="CV15" s="9">
        <v>37.750999999999998</v>
      </c>
      <c r="CW15" s="9">
        <v>374.52600000000001</v>
      </c>
      <c r="CX15" s="9">
        <v>210.81700000000001</v>
      </c>
      <c r="CY15" s="9">
        <v>163.709</v>
      </c>
      <c r="CZ15" s="9">
        <v>31.297999999999998</v>
      </c>
      <c r="DA15" s="9">
        <v>21.116</v>
      </c>
      <c r="DB15" s="9">
        <v>10.182</v>
      </c>
      <c r="DC15" s="9">
        <v>86.79</v>
      </c>
      <c r="DD15" s="9">
        <v>47.402000000000001</v>
      </c>
      <c r="DE15" s="9">
        <v>39.387999999999998</v>
      </c>
      <c r="DF15" s="9">
        <v>113.155</v>
      </c>
      <c r="DG15" s="9">
        <v>66.525000000000006</v>
      </c>
      <c r="DH15" s="9">
        <v>46.63</v>
      </c>
      <c r="DI15" s="9">
        <v>423.214</v>
      </c>
      <c r="DJ15" s="9">
        <v>237.67699999999999</v>
      </c>
      <c r="DK15" s="9">
        <v>185.53700000000001</v>
      </c>
      <c r="DL15" s="9">
        <v>69.947999999999993</v>
      </c>
      <c r="DM15" s="9">
        <v>40.375</v>
      </c>
      <c r="DN15" s="9">
        <v>29.574000000000002</v>
      </c>
      <c r="DO15" s="9">
        <v>199.167</v>
      </c>
      <c r="DP15" s="9">
        <v>114.14</v>
      </c>
      <c r="DQ15" s="9">
        <v>85.027000000000001</v>
      </c>
      <c r="DR15" s="9">
        <v>43.206000000000003</v>
      </c>
      <c r="DS15" s="9">
        <v>26.15</v>
      </c>
      <c r="DT15" s="9">
        <v>17.056000000000001</v>
      </c>
      <c r="DU15" s="9">
        <v>224.047</v>
      </c>
      <c r="DV15" s="9">
        <v>123.538</v>
      </c>
      <c r="DW15" s="9">
        <v>100.509</v>
      </c>
      <c r="DX15" s="9">
        <v>13.996</v>
      </c>
      <c r="DY15" s="9">
        <v>8.0980000000000008</v>
      </c>
      <c r="DZ15" s="9">
        <v>5.8979999999999997</v>
      </c>
      <c r="EA15" s="9">
        <v>30.652000000000001</v>
      </c>
      <c r="EB15" s="9">
        <v>22.123999999999999</v>
      </c>
      <c r="EC15" s="9">
        <v>8.5280000000000005</v>
      </c>
      <c r="ED15" s="9">
        <v>385.82799999999997</v>
      </c>
      <c r="EE15" s="9">
        <v>192.91200000000001</v>
      </c>
      <c r="EF15" s="9">
        <v>192.916</v>
      </c>
      <c r="EG15" s="9">
        <v>215.75</v>
      </c>
      <c r="EH15" s="9">
        <v>125.59</v>
      </c>
      <c r="EI15" s="9">
        <v>90.16</v>
      </c>
      <c r="EJ15" s="9">
        <v>1194.72</v>
      </c>
      <c r="EK15" s="9">
        <v>591.93899999999996</v>
      </c>
      <c r="EL15" s="9">
        <v>602.78099999999995</v>
      </c>
      <c r="EM15" s="9">
        <v>51.351999999999997</v>
      </c>
      <c r="EN15" s="9">
        <v>27.164999999999999</v>
      </c>
      <c r="EO15" s="9">
        <v>24.187000000000001</v>
      </c>
      <c r="EP15" s="9">
        <v>979.06500000000005</v>
      </c>
      <c r="EQ15" s="9">
        <v>526.46799999999996</v>
      </c>
      <c r="ER15" s="9">
        <v>452.59699999999998</v>
      </c>
      <c r="ES15" s="9">
        <v>13.941000000000001</v>
      </c>
      <c r="ET15" s="9">
        <v>6.3540000000000001</v>
      </c>
      <c r="EU15" s="9">
        <v>7.5860000000000003</v>
      </c>
      <c r="EV15" s="9">
        <v>183.43700000000001</v>
      </c>
      <c r="EW15" s="9">
        <v>97.087000000000003</v>
      </c>
      <c r="EX15" s="9">
        <v>86.35</v>
      </c>
      <c r="EY15" s="9">
        <v>4.8899999999999997</v>
      </c>
      <c r="EZ15" s="9">
        <v>3.391</v>
      </c>
      <c r="FA15" s="9">
        <v>1.4990000000000001</v>
      </c>
      <c r="FB15" s="9">
        <v>66.081999999999994</v>
      </c>
      <c r="FC15" s="9">
        <v>32.881</v>
      </c>
      <c r="FD15" s="9">
        <v>33.200000000000003</v>
      </c>
      <c r="FE15" s="9">
        <v>138.36600000000001</v>
      </c>
      <c r="FF15" s="9">
        <v>57.151000000000003</v>
      </c>
      <c r="FG15" s="9">
        <v>81.215000000000003</v>
      </c>
      <c r="FH15" s="9">
        <v>609.53399999999999</v>
      </c>
      <c r="FI15" s="9">
        <v>328.327</v>
      </c>
      <c r="FJ15" s="9">
        <v>281.20699999999999</v>
      </c>
      <c r="FK15" s="9">
        <v>324.68299999999999</v>
      </c>
      <c r="FL15" s="9">
        <v>153.529</v>
      </c>
      <c r="FM15" s="9">
        <v>171.154</v>
      </c>
      <c r="FN15" s="9">
        <v>483.58699999999999</v>
      </c>
      <c r="FO15" s="9">
        <v>253.86799999999999</v>
      </c>
      <c r="FP15" s="9">
        <v>229.72</v>
      </c>
      <c r="FQ15" s="9">
        <v>280.32600000000002</v>
      </c>
      <c r="FR15" s="9">
        <v>124.51900000000001</v>
      </c>
      <c r="FS15" s="9">
        <v>155.80699999999999</v>
      </c>
      <c r="FT15" s="9">
        <v>280.01299999999998</v>
      </c>
      <c r="FU15" s="9">
        <v>148.94499999999999</v>
      </c>
      <c r="FV15" s="9">
        <v>131.06800000000001</v>
      </c>
      <c r="FW15" s="9">
        <v>232.57599999999999</v>
      </c>
      <c r="FX15" s="9">
        <v>107.254</v>
      </c>
      <c r="FY15" s="9">
        <v>125.322</v>
      </c>
      <c r="FZ15" s="9">
        <v>354.08300000000003</v>
      </c>
      <c r="GA15" s="9">
        <v>194.13</v>
      </c>
      <c r="GB15" s="9">
        <v>159.953</v>
      </c>
      <c r="GC15" s="9">
        <v>214.02199999999999</v>
      </c>
      <c r="GD15" s="9">
        <v>102.504</v>
      </c>
      <c r="GE15" s="9">
        <v>111.518</v>
      </c>
      <c r="GF15" s="9">
        <v>32.293999999999997</v>
      </c>
      <c r="GG15" s="9">
        <v>17.579999999999998</v>
      </c>
      <c r="GH15" s="9">
        <v>14.714</v>
      </c>
      <c r="GI15" s="9">
        <v>43.046999999999997</v>
      </c>
      <c r="GJ15" s="9">
        <v>20.372</v>
      </c>
      <c r="GK15" s="9">
        <v>22.675000000000001</v>
      </c>
      <c r="GL15" s="9">
        <v>75.036000000000001</v>
      </c>
      <c r="GM15" s="9">
        <v>38.860999999999997</v>
      </c>
      <c r="GN15" s="9">
        <v>36.174999999999997</v>
      </c>
      <c r="GO15" s="9">
        <v>45.363</v>
      </c>
      <c r="GP15" s="9">
        <v>23.986000000000001</v>
      </c>
      <c r="GQ15" s="9">
        <v>21.378</v>
      </c>
      <c r="GR15" s="9">
        <v>250.23699999999999</v>
      </c>
      <c r="GS15" s="9">
        <v>147.81</v>
      </c>
      <c r="GT15" s="9">
        <v>102.426</v>
      </c>
      <c r="GU15" s="9">
        <v>85.98</v>
      </c>
      <c r="GV15" s="9">
        <v>44.774000000000001</v>
      </c>
      <c r="GW15" s="9">
        <v>41.206000000000003</v>
      </c>
      <c r="GX15" s="9">
        <v>175.19399999999999</v>
      </c>
      <c r="GY15" s="9">
        <v>98.363</v>
      </c>
      <c r="GZ15" s="9">
        <v>76.831000000000003</v>
      </c>
      <c r="HA15" s="9">
        <v>100.824</v>
      </c>
      <c r="HB15" s="9">
        <v>48.728999999999999</v>
      </c>
      <c r="HC15" s="9">
        <v>52.094000000000001</v>
      </c>
      <c r="HD15" s="9">
        <v>576.14300000000003</v>
      </c>
      <c r="HE15" s="9">
        <v>302.44</v>
      </c>
      <c r="HF15" s="9">
        <v>273.70299999999997</v>
      </c>
      <c r="HG15" s="9">
        <v>369.40499999999997</v>
      </c>
      <c r="HH15" s="9">
        <v>168.64400000000001</v>
      </c>
      <c r="HI15" s="9">
        <v>200.761</v>
      </c>
      <c r="HJ15" s="9">
        <v>255.80500000000001</v>
      </c>
      <c r="HK15" s="9">
        <v>148.33000000000001</v>
      </c>
      <c r="HL15" s="9">
        <v>107.47499999999999</v>
      </c>
      <c r="HM15" s="9">
        <v>60.359000000000002</v>
      </c>
      <c r="HN15" s="9">
        <v>30.201000000000001</v>
      </c>
      <c r="HO15" s="9">
        <v>30.158000000000001</v>
      </c>
      <c r="HP15" s="9">
        <v>128.93899999999999</v>
      </c>
      <c r="HQ15" s="9">
        <v>69.611999999999995</v>
      </c>
      <c r="HR15" s="9">
        <v>59.326999999999998</v>
      </c>
      <c r="HS15" s="9">
        <v>101.375</v>
      </c>
      <c r="HT15" s="9">
        <v>45.488</v>
      </c>
      <c r="HU15" s="9">
        <v>55.887</v>
      </c>
      <c r="HV15" s="9">
        <v>12.8</v>
      </c>
      <c r="HW15" s="9">
        <v>4.4210000000000003</v>
      </c>
      <c r="HX15" s="9">
        <v>8.3780000000000001</v>
      </c>
      <c r="HY15" s="9">
        <v>1966.558</v>
      </c>
      <c r="HZ15" s="9">
        <v>1027.5540000000001</v>
      </c>
      <c r="IA15" s="9">
        <v>939.00300000000004</v>
      </c>
      <c r="IB15" s="9">
        <v>352.14699999999999</v>
      </c>
      <c r="IC15" s="9">
        <v>165.197</v>
      </c>
      <c r="ID15" s="9">
        <v>186.95</v>
      </c>
      <c r="IE15" s="9">
        <v>1536.3389999999999</v>
      </c>
      <c r="IF15" s="9">
        <v>756.72299999999996</v>
      </c>
      <c r="IG15" s="9">
        <v>779.61699999999996</v>
      </c>
      <c r="IH15" s="9">
        <v>39.064999999999998</v>
      </c>
      <c r="II15" s="9">
        <v>18.013999999999999</v>
      </c>
      <c r="IJ15" s="9">
        <v>21.050999999999998</v>
      </c>
      <c r="IK15" s="9">
        <v>209.30500000000001</v>
      </c>
      <c r="IL15" s="9">
        <v>94.843999999999994</v>
      </c>
      <c r="IM15" s="9">
        <v>114.461</v>
      </c>
      <c r="IN15" s="9">
        <v>15.473000000000001</v>
      </c>
      <c r="IO15" s="9">
        <v>8.3629999999999995</v>
      </c>
      <c r="IP15" s="9">
        <v>7.11</v>
      </c>
      <c r="IQ15" s="9">
        <v>66.025000000000006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2397.5030000000002</v>
      </c>
      <c r="F16" s="9">
        <v>1224.088</v>
      </c>
      <c r="G16" s="9">
        <v>1173.415</v>
      </c>
      <c r="H16" s="9">
        <v>691.98199999999997</v>
      </c>
      <c r="I16" s="9">
        <v>374.48399999999998</v>
      </c>
      <c r="J16" s="9">
        <v>317.49799999999999</v>
      </c>
      <c r="K16" s="9">
        <v>2374.297</v>
      </c>
      <c r="L16" s="9">
        <v>1211.146</v>
      </c>
      <c r="M16" s="9">
        <v>1163.1510000000001</v>
      </c>
      <c r="N16" s="9">
        <v>276.79399999999998</v>
      </c>
      <c r="O16" s="9">
        <v>158.571</v>
      </c>
      <c r="P16" s="9">
        <v>118.22199999999999</v>
      </c>
      <c r="Q16" s="9">
        <v>753.24300000000005</v>
      </c>
      <c r="R16" s="9">
        <v>372.322</v>
      </c>
      <c r="S16" s="9">
        <v>380.92099999999999</v>
      </c>
      <c r="T16" s="9">
        <v>243.44300000000001</v>
      </c>
      <c r="U16" s="9">
        <v>127.116</v>
      </c>
      <c r="V16" s="9">
        <v>116.327</v>
      </c>
      <c r="W16" s="9">
        <v>1169.0719999999999</v>
      </c>
      <c r="X16" s="9">
        <v>607.57899999999995</v>
      </c>
      <c r="Y16" s="9">
        <v>561.49300000000005</v>
      </c>
      <c r="Z16" s="9">
        <v>141.59700000000001</v>
      </c>
      <c r="AA16" s="9">
        <v>75.155000000000001</v>
      </c>
      <c r="AB16" s="9">
        <v>66.441000000000003</v>
      </c>
      <c r="AC16" s="9">
        <v>717.029</v>
      </c>
      <c r="AD16" s="9">
        <v>365.93</v>
      </c>
      <c r="AE16" s="9">
        <v>351.09899999999999</v>
      </c>
      <c r="AF16" s="9">
        <v>101.84699999999999</v>
      </c>
      <c r="AG16" s="9">
        <v>51.960999999999999</v>
      </c>
      <c r="AH16" s="9">
        <v>49.886000000000003</v>
      </c>
      <c r="AI16" s="9">
        <v>452.04300000000001</v>
      </c>
      <c r="AJ16" s="9">
        <v>241.649</v>
      </c>
      <c r="AK16" s="9">
        <v>210.39400000000001</v>
      </c>
      <c r="AL16" s="9">
        <v>171.745</v>
      </c>
      <c r="AM16" s="9">
        <v>88.796999999999997</v>
      </c>
      <c r="AN16" s="9">
        <v>82.948999999999998</v>
      </c>
      <c r="AO16" s="9">
        <v>451.98200000000003</v>
      </c>
      <c r="AP16" s="9">
        <v>231.245</v>
      </c>
      <c r="AQ16" s="9">
        <v>220.73699999999999</v>
      </c>
      <c r="AR16" s="9">
        <v>92.55</v>
      </c>
      <c r="AS16" s="9">
        <v>44.905999999999999</v>
      </c>
      <c r="AT16" s="9">
        <v>47.643999999999998</v>
      </c>
      <c r="AU16" s="9">
        <v>281.81599999999997</v>
      </c>
      <c r="AV16" s="9">
        <v>143.083</v>
      </c>
      <c r="AW16" s="9">
        <v>138.733</v>
      </c>
      <c r="AX16" s="9">
        <v>79.195999999999998</v>
      </c>
      <c r="AY16" s="9">
        <v>43.890999999999998</v>
      </c>
      <c r="AZ16" s="9">
        <v>35.305</v>
      </c>
      <c r="BA16" s="9">
        <v>170.166</v>
      </c>
      <c r="BB16" s="9">
        <v>88.162000000000006</v>
      </c>
      <c r="BC16" s="9">
        <v>82.004000000000005</v>
      </c>
      <c r="BD16" s="9">
        <v>11.81</v>
      </c>
      <c r="BE16" s="9">
        <v>7.1210000000000004</v>
      </c>
      <c r="BF16" s="9">
        <v>4.6890000000000001</v>
      </c>
      <c r="BG16" s="9">
        <v>23.204999999999998</v>
      </c>
      <c r="BH16" s="9">
        <v>12.942</v>
      </c>
      <c r="BI16" s="9">
        <v>10.263999999999999</v>
      </c>
      <c r="BJ16" s="9">
        <v>577.38400000000001</v>
      </c>
      <c r="BK16" s="9">
        <v>303.93200000000002</v>
      </c>
      <c r="BL16" s="9">
        <v>273.45100000000002</v>
      </c>
      <c r="BM16" s="9">
        <v>1948.559</v>
      </c>
      <c r="BN16" s="9">
        <v>967.52800000000002</v>
      </c>
      <c r="BO16" s="9">
        <v>981.03099999999995</v>
      </c>
      <c r="BP16" s="9">
        <v>241.93100000000001</v>
      </c>
      <c r="BQ16" s="9">
        <v>114.43</v>
      </c>
      <c r="BR16" s="9">
        <v>127.501</v>
      </c>
      <c r="BS16" s="9">
        <v>1167.0619999999999</v>
      </c>
      <c r="BT16" s="9">
        <v>601.59900000000005</v>
      </c>
      <c r="BU16" s="9">
        <v>565.46299999999997</v>
      </c>
      <c r="BV16" s="9">
        <v>118.26</v>
      </c>
      <c r="BW16" s="9">
        <v>53.188000000000002</v>
      </c>
      <c r="BX16" s="9">
        <v>65.072000000000003</v>
      </c>
      <c r="BY16" s="9">
        <v>595.94899999999996</v>
      </c>
      <c r="BZ16" s="9">
        <v>311.74799999999999</v>
      </c>
      <c r="CA16" s="9">
        <v>284.20100000000002</v>
      </c>
      <c r="CB16" s="9">
        <v>123.67100000000001</v>
      </c>
      <c r="CC16" s="9">
        <v>61.243000000000002</v>
      </c>
      <c r="CD16" s="9">
        <v>62.429000000000002</v>
      </c>
      <c r="CE16" s="9">
        <v>571.11300000000006</v>
      </c>
      <c r="CF16" s="9">
        <v>289.85199999999998</v>
      </c>
      <c r="CG16" s="9">
        <v>281.262</v>
      </c>
      <c r="CH16" s="9">
        <v>49.853000000000002</v>
      </c>
      <c r="CI16" s="9">
        <v>11.063000000000001</v>
      </c>
      <c r="CJ16" s="9">
        <v>38.79</v>
      </c>
      <c r="CK16" s="9">
        <v>103.971</v>
      </c>
      <c r="CL16" s="9">
        <v>16.713999999999999</v>
      </c>
      <c r="CM16" s="9">
        <v>87.257999999999996</v>
      </c>
      <c r="CN16" s="9">
        <v>123.261</v>
      </c>
      <c r="CO16" s="9">
        <v>68.941000000000003</v>
      </c>
      <c r="CP16" s="9">
        <v>54.32</v>
      </c>
      <c r="CQ16" s="9">
        <v>246.339</v>
      </c>
      <c r="CR16" s="9">
        <v>109.914</v>
      </c>
      <c r="CS16" s="9">
        <v>136.42500000000001</v>
      </c>
      <c r="CT16" s="9">
        <v>134.85900000000001</v>
      </c>
      <c r="CU16" s="9">
        <v>92.078999999999994</v>
      </c>
      <c r="CV16" s="9">
        <v>42.78</v>
      </c>
      <c r="CW16" s="9">
        <v>351.16500000000002</v>
      </c>
      <c r="CX16" s="9">
        <v>198.89599999999999</v>
      </c>
      <c r="CY16" s="9">
        <v>152.268</v>
      </c>
      <c r="CZ16" s="9">
        <v>27.48</v>
      </c>
      <c r="DA16" s="9">
        <v>17.420000000000002</v>
      </c>
      <c r="DB16" s="9">
        <v>10.06</v>
      </c>
      <c r="DC16" s="9">
        <v>80.022000000000006</v>
      </c>
      <c r="DD16" s="9">
        <v>40.405000000000001</v>
      </c>
      <c r="DE16" s="9">
        <v>39.616999999999997</v>
      </c>
      <c r="DF16" s="9">
        <v>109.453</v>
      </c>
      <c r="DG16" s="9">
        <v>70.72</v>
      </c>
      <c r="DH16" s="9">
        <v>38.732999999999997</v>
      </c>
      <c r="DI16" s="9">
        <v>410.541</v>
      </c>
      <c r="DJ16" s="9">
        <v>238.495</v>
      </c>
      <c r="DK16" s="9">
        <v>172.04599999999999</v>
      </c>
      <c r="DL16" s="9">
        <v>68.024000000000001</v>
      </c>
      <c r="DM16" s="9">
        <v>45.253</v>
      </c>
      <c r="DN16" s="9">
        <v>22.771000000000001</v>
      </c>
      <c r="DO16" s="9">
        <v>198.51599999999999</v>
      </c>
      <c r="DP16" s="9">
        <v>115.285</v>
      </c>
      <c r="DQ16" s="9">
        <v>83.230999999999995</v>
      </c>
      <c r="DR16" s="9">
        <v>41.429000000000002</v>
      </c>
      <c r="DS16" s="9">
        <v>25.466999999999999</v>
      </c>
      <c r="DT16" s="9">
        <v>15.962</v>
      </c>
      <c r="DU16" s="9">
        <v>212.02500000000001</v>
      </c>
      <c r="DV16" s="9">
        <v>123.209</v>
      </c>
      <c r="DW16" s="9">
        <v>88.814999999999998</v>
      </c>
      <c r="DX16" s="9">
        <v>16.954999999999998</v>
      </c>
      <c r="DY16" s="9">
        <v>6.952</v>
      </c>
      <c r="DZ16" s="9">
        <v>10.003</v>
      </c>
      <c r="EA16" s="9">
        <v>38.402999999999999</v>
      </c>
      <c r="EB16" s="9">
        <v>18.065000000000001</v>
      </c>
      <c r="EC16" s="9">
        <v>20.338000000000001</v>
      </c>
      <c r="ED16" s="9">
        <v>417.661</v>
      </c>
      <c r="EE16" s="9">
        <v>211.45500000000001</v>
      </c>
      <c r="EF16" s="9">
        <v>206.20599999999999</v>
      </c>
      <c r="EG16" s="9">
        <v>222.24</v>
      </c>
      <c r="EH16" s="9">
        <v>130.48400000000001</v>
      </c>
      <c r="EI16" s="9">
        <v>91.754999999999995</v>
      </c>
      <c r="EJ16" s="9">
        <v>1178.857</v>
      </c>
      <c r="EK16" s="9">
        <v>578.17999999999995</v>
      </c>
      <c r="EL16" s="9">
        <v>600.678</v>
      </c>
      <c r="EM16" s="9">
        <v>49.08</v>
      </c>
      <c r="EN16" s="9">
        <v>30.594000000000001</v>
      </c>
      <c r="EO16" s="9">
        <v>18.486000000000001</v>
      </c>
      <c r="EP16" s="9">
        <v>967.30600000000004</v>
      </c>
      <c r="EQ16" s="9">
        <v>515.16800000000001</v>
      </c>
      <c r="ER16" s="9">
        <v>452.137</v>
      </c>
      <c r="ES16" s="9">
        <v>8.5500000000000007</v>
      </c>
      <c r="ET16" s="9">
        <v>5.4210000000000003</v>
      </c>
      <c r="EU16" s="9">
        <v>3.129</v>
      </c>
      <c r="EV16" s="9">
        <v>183.34</v>
      </c>
      <c r="EW16" s="9">
        <v>89.183999999999997</v>
      </c>
      <c r="EX16" s="9">
        <v>94.156000000000006</v>
      </c>
      <c r="EY16" s="9">
        <v>6.2610000000000001</v>
      </c>
      <c r="EZ16" s="9">
        <v>3.65</v>
      </c>
      <c r="FA16" s="9">
        <v>2.6110000000000002</v>
      </c>
      <c r="FB16" s="9">
        <v>67.998999999999995</v>
      </c>
      <c r="FC16" s="9">
        <v>41.555</v>
      </c>
      <c r="FD16" s="9">
        <v>26.443999999999999</v>
      </c>
      <c r="FE16" s="9">
        <v>139.54300000000001</v>
      </c>
      <c r="FF16" s="9">
        <v>54.762999999999998</v>
      </c>
      <c r="FG16" s="9">
        <v>84.778999999999996</v>
      </c>
      <c r="FH16" s="9">
        <v>628.65300000000002</v>
      </c>
      <c r="FI16" s="9">
        <v>338.959</v>
      </c>
      <c r="FJ16" s="9">
        <v>289.69400000000002</v>
      </c>
      <c r="FK16" s="9">
        <v>341.529</v>
      </c>
      <c r="FL16" s="9">
        <v>166.49299999999999</v>
      </c>
      <c r="FM16" s="9">
        <v>175.036</v>
      </c>
      <c r="FN16" s="9">
        <v>504.77300000000002</v>
      </c>
      <c r="FO16" s="9">
        <v>269.05099999999999</v>
      </c>
      <c r="FP16" s="9">
        <v>235.72200000000001</v>
      </c>
      <c r="FQ16" s="9">
        <v>308.40600000000001</v>
      </c>
      <c r="FR16" s="9">
        <v>150.72800000000001</v>
      </c>
      <c r="FS16" s="9">
        <v>157.679</v>
      </c>
      <c r="FT16" s="9">
        <v>284.87299999999999</v>
      </c>
      <c r="FU16" s="9">
        <v>153.47900000000001</v>
      </c>
      <c r="FV16" s="9">
        <v>131.39400000000001</v>
      </c>
      <c r="FW16" s="9">
        <v>221.71700000000001</v>
      </c>
      <c r="FX16" s="9">
        <v>111.31399999999999</v>
      </c>
      <c r="FY16" s="9">
        <v>110.40300000000001</v>
      </c>
      <c r="FZ16" s="9">
        <v>379.28800000000001</v>
      </c>
      <c r="GA16" s="9">
        <v>223.58799999999999</v>
      </c>
      <c r="GB16" s="9">
        <v>155.69999999999999</v>
      </c>
      <c r="GC16" s="9">
        <v>227.477</v>
      </c>
      <c r="GD16" s="9">
        <v>110.654</v>
      </c>
      <c r="GE16" s="9">
        <v>116.82299999999999</v>
      </c>
      <c r="GF16" s="9">
        <v>30.245000000000001</v>
      </c>
      <c r="GG16" s="9">
        <v>14.945</v>
      </c>
      <c r="GH16" s="9">
        <v>15.3</v>
      </c>
      <c r="GI16" s="9">
        <v>44.039000000000001</v>
      </c>
      <c r="GJ16" s="9">
        <v>20.846</v>
      </c>
      <c r="GK16" s="9">
        <v>23.193000000000001</v>
      </c>
      <c r="GL16" s="9">
        <v>78.622</v>
      </c>
      <c r="GM16" s="9">
        <v>43.959000000000003</v>
      </c>
      <c r="GN16" s="9">
        <v>34.662999999999997</v>
      </c>
      <c r="GO16" s="9">
        <v>61.534999999999997</v>
      </c>
      <c r="GP16" s="9">
        <v>30.225999999999999</v>
      </c>
      <c r="GQ16" s="9">
        <v>31.309000000000001</v>
      </c>
      <c r="GR16" s="9">
        <v>248.71799999999999</v>
      </c>
      <c r="GS16" s="9">
        <v>138.80099999999999</v>
      </c>
      <c r="GT16" s="9">
        <v>109.917</v>
      </c>
      <c r="GU16" s="9">
        <v>83.876999999999995</v>
      </c>
      <c r="GV16" s="9">
        <v>44.356999999999999</v>
      </c>
      <c r="GW16" s="9">
        <v>39.518999999999998</v>
      </c>
      <c r="GX16" s="9">
        <v>168.80600000000001</v>
      </c>
      <c r="GY16" s="9">
        <v>95.941000000000003</v>
      </c>
      <c r="GZ16" s="9">
        <v>72.866</v>
      </c>
      <c r="HA16" s="9">
        <v>112.762</v>
      </c>
      <c r="HB16" s="9">
        <v>60.801000000000002</v>
      </c>
      <c r="HC16" s="9">
        <v>51.962000000000003</v>
      </c>
      <c r="HD16" s="9">
        <v>600.32600000000002</v>
      </c>
      <c r="HE16" s="9">
        <v>319.78399999999999</v>
      </c>
      <c r="HF16" s="9">
        <v>280.54199999999997</v>
      </c>
      <c r="HG16" s="9">
        <v>396.23599999999999</v>
      </c>
      <c r="HH16" s="9">
        <v>185.99600000000001</v>
      </c>
      <c r="HI16" s="9">
        <v>210.24</v>
      </c>
      <c r="HJ16" s="9">
        <v>245.69499999999999</v>
      </c>
      <c r="HK16" s="9">
        <v>141.25299999999999</v>
      </c>
      <c r="HL16" s="9">
        <v>104.44199999999999</v>
      </c>
      <c r="HM16" s="9">
        <v>56.195</v>
      </c>
      <c r="HN16" s="9">
        <v>31.783999999999999</v>
      </c>
      <c r="HO16" s="9">
        <v>24.411000000000001</v>
      </c>
      <c r="HP16" s="9">
        <v>159.071</v>
      </c>
      <c r="HQ16" s="9">
        <v>87.956999999999994</v>
      </c>
      <c r="HR16" s="9">
        <v>71.113</v>
      </c>
      <c r="HS16" s="9">
        <v>117.014</v>
      </c>
      <c r="HT16" s="9">
        <v>53.859000000000002</v>
      </c>
      <c r="HU16" s="9">
        <v>63.155000000000001</v>
      </c>
      <c r="HV16" s="9">
        <v>18.876999999999999</v>
      </c>
      <c r="HW16" s="9">
        <v>8.093</v>
      </c>
      <c r="HX16" s="9">
        <v>10.782999999999999</v>
      </c>
      <c r="HY16" s="9">
        <v>1930.7929999999999</v>
      </c>
      <c r="HZ16" s="9">
        <v>1002.003</v>
      </c>
      <c r="IA16" s="9">
        <v>928.79100000000005</v>
      </c>
      <c r="IB16" s="9">
        <v>363.20600000000002</v>
      </c>
      <c r="IC16" s="9">
        <v>182.56800000000001</v>
      </c>
      <c r="ID16" s="9">
        <v>180.63800000000001</v>
      </c>
      <c r="IE16" s="9">
        <v>1582.3030000000001</v>
      </c>
      <c r="IF16" s="9">
        <v>790.58100000000002</v>
      </c>
      <c r="IG16" s="9">
        <v>791.72199999999998</v>
      </c>
      <c r="IH16" s="9">
        <v>46.965000000000003</v>
      </c>
      <c r="II16" s="9">
        <v>24.013999999999999</v>
      </c>
      <c r="IJ16" s="9">
        <v>22.951000000000001</v>
      </c>
      <c r="IK16" s="9">
        <v>229.07499999999999</v>
      </c>
      <c r="IL16" s="9">
        <v>111.315</v>
      </c>
      <c r="IM16" s="9">
        <v>117.76</v>
      </c>
      <c r="IN16" s="9">
        <v>12.531000000000001</v>
      </c>
      <c r="IO16" s="9">
        <v>7.3479999999999999</v>
      </c>
      <c r="IP16" s="9">
        <v>5.1829999999999998</v>
      </c>
      <c r="IQ16" s="9">
        <v>66.739999999999995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2276.9609999999998</v>
      </c>
      <c r="F17" s="9">
        <v>1144.857</v>
      </c>
      <c r="G17" s="9">
        <v>1132.105</v>
      </c>
      <c r="H17" s="9">
        <v>790.79700000000003</v>
      </c>
      <c r="I17" s="9">
        <v>432.89699999999999</v>
      </c>
      <c r="J17" s="9">
        <v>357.90100000000001</v>
      </c>
      <c r="K17" s="9">
        <v>2255.3789999999999</v>
      </c>
      <c r="L17" s="9">
        <v>1131.239</v>
      </c>
      <c r="M17" s="9">
        <v>1124.1410000000001</v>
      </c>
      <c r="N17" s="9">
        <v>278.41699999999997</v>
      </c>
      <c r="O17" s="9">
        <v>158.47900000000001</v>
      </c>
      <c r="P17" s="9">
        <v>119.938</v>
      </c>
      <c r="Q17" s="9">
        <v>742.04100000000005</v>
      </c>
      <c r="R17" s="9">
        <v>363.79700000000003</v>
      </c>
      <c r="S17" s="9">
        <v>378.24400000000003</v>
      </c>
      <c r="T17" s="9">
        <v>294.81900000000002</v>
      </c>
      <c r="U17" s="9">
        <v>157.99</v>
      </c>
      <c r="V17" s="9">
        <v>136.82900000000001</v>
      </c>
      <c r="W17" s="9">
        <v>1058.98</v>
      </c>
      <c r="X17" s="9">
        <v>535.75400000000002</v>
      </c>
      <c r="Y17" s="9">
        <v>523.226</v>
      </c>
      <c r="Z17" s="9">
        <v>174.22200000000001</v>
      </c>
      <c r="AA17" s="9">
        <v>100.643</v>
      </c>
      <c r="AB17" s="9">
        <v>73.58</v>
      </c>
      <c r="AC17" s="9">
        <v>650.03200000000004</v>
      </c>
      <c r="AD17" s="9">
        <v>339.56900000000002</v>
      </c>
      <c r="AE17" s="9">
        <v>310.46300000000002</v>
      </c>
      <c r="AF17" s="9">
        <v>120.596</v>
      </c>
      <c r="AG17" s="9">
        <v>57.347000000000001</v>
      </c>
      <c r="AH17" s="9">
        <v>63.249000000000002</v>
      </c>
      <c r="AI17" s="9">
        <v>408.94799999999998</v>
      </c>
      <c r="AJ17" s="9">
        <v>196.185</v>
      </c>
      <c r="AK17" s="9">
        <v>212.76300000000001</v>
      </c>
      <c r="AL17" s="9">
        <v>217.56200000000001</v>
      </c>
      <c r="AM17" s="9">
        <v>116.428</v>
      </c>
      <c r="AN17" s="9">
        <v>101.134</v>
      </c>
      <c r="AO17" s="9">
        <v>454.35899999999998</v>
      </c>
      <c r="AP17" s="9">
        <v>231.68799999999999</v>
      </c>
      <c r="AQ17" s="9">
        <v>222.67</v>
      </c>
      <c r="AR17" s="9">
        <v>117.54600000000001</v>
      </c>
      <c r="AS17" s="9">
        <v>59.741999999999997</v>
      </c>
      <c r="AT17" s="9">
        <v>57.804000000000002</v>
      </c>
      <c r="AU17" s="9">
        <v>297.60500000000002</v>
      </c>
      <c r="AV17" s="9">
        <v>137.83699999999999</v>
      </c>
      <c r="AW17" s="9">
        <v>159.768</v>
      </c>
      <c r="AX17" s="9">
        <v>100.01600000000001</v>
      </c>
      <c r="AY17" s="9">
        <v>56.686</v>
      </c>
      <c r="AZ17" s="9">
        <v>43.33</v>
      </c>
      <c r="BA17" s="9">
        <v>156.75399999999999</v>
      </c>
      <c r="BB17" s="9">
        <v>93.850999999999999</v>
      </c>
      <c r="BC17" s="9">
        <v>62.902999999999999</v>
      </c>
      <c r="BD17" s="9">
        <v>14.134</v>
      </c>
      <c r="BE17" s="9">
        <v>7.835</v>
      </c>
      <c r="BF17" s="9">
        <v>6.2990000000000004</v>
      </c>
      <c r="BG17" s="9">
        <v>21.582000000000001</v>
      </c>
      <c r="BH17" s="9">
        <v>13.618</v>
      </c>
      <c r="BI17" s="9">
        <v>7.9640000000000004</v>
      </c>
      <c r="BJ17" s="9">
        <v>656.58</v>
      </c>
      <c r="BK17" s="9">
        <v>350.39600000000002</v>
      </c>
      <c r="BL17" s="9">
        <v>306.18299999999999</v>
      </c>
      <c r="BM17" s="9">
        <v>1908.7370000000001</v>
      </c>
      <c r="BN17" s="9">
        <v>966.06200000000001</v>
      </c>
      <c r="BO17" s="9">
        <v>942.67399999999998</v>
      </c>
      <c r="BP17" s="9">
        <v>279.35700000000003</v>
      </c>
      <c r="BQ17" s="9">
        <v>131.07400000000001</v>
      </c>
      <c r="BR17" s="9">
        <v>148.28299999999999</v>
      </c>
      <c r="BS17" s="9">
        <v>1073.088</v>
      </c>
      <c r="BT17" s="9">
        <v>561.88699999999994</v>
      </c>
      <c r="BU17" s="9">
        <v>511.202</v>
      </c>
      <c r="BV17" s="9">
        <v>148.86699999999999</v>
      </c>
      <c r="BW17" s="9">
        <v>64.528000000000006</v>
      </c>
      <c r="BX17" s="9">
        <v>84.337999999999994</v>
      </c>
      <c r="BY17" s="9">
        <v>552.07899999999995</v>
      </c>
      <c r="BZ17" s="9">
        <v>294.69799999999998</v>
      </c>
      <c r="CA17" s="9">
        <v>257.38099999999997</v>
      </c>
      <c r="CB17" s="9">
        <v>130.49100000000001</v>
      </c>
      <c r="CC17" s="9">
        <v>66.546000000000006</v>
      </c>
      <c r="CD17" s="9">
        <v>63.945</v>
      </c>
      <c r="CE17" s="9">
        <v>521.00900000000001</v>
      </c>
      <c r="CF17" s="9">
        <v>267.18900000000002</v>
      </c>
      <c r="CG17" s="9">
        <v>253.82</v>
      </c>
      <c r="CH17" s="9">
        <v>48.029000000000003</v>
      </c>
      <c r="CI17" s="9">
        <v>10.297000000000001</v>
      </c>
      <c r="CJ17" s="9">
        <v>37.731999999999999</v>
      </c>
      <c r="CK17" s="9">
        <v>94.945999999999998</v>
      </c>
      <c r="CL17" s="9">
        <v>12.505000000000001</v>
      </c>
      <c r="CM17" s="9">
        <v>82.441000000000003</v>
      </c>
      <c r="CN17" s="9">
        <v>110.551</v>
      </c>
      <c r="CO17" s="9">
        <v>60.542999999999999</v>
      </c>
      <c r="CP17" s="9">
        <v>50.009</v>
      </c>
      <c r="CQ17" s="9">
        <v>298.89600000000002</v>
      </c>
      <c r="CR17" s="9">
        <v>135.613</v>
      </c>
      <c r="CS17" s="9">
        <v>163.28299999999999</v>
      </c>
      <c r="CT17" s="9">
        <v>188.31800000000001</v>
      </c>
      <c r="CU17" s="9">
        <v>129.328</v>
      </c>
      <c r="CV17" s="9">
        <v>58.99</v>
      </c>
      <c r="CW17" s="9">
        <v>355.512</v>
      </c>
      <c r="CX17" s="9">
        <v>207.15899999999999</v>
      </c>
      <c r="CY17" s="9">
        <v>148.35300000000001</v>
      </c>
      <c r="CZ17" s="9">
        <v>30.324000000000002</v>
      </c>
      <c r="DA17" s="9">
        <v>19.154</v>
      </c>
      <c r="DB17" s="9">
        <v>11.17</v>
      </c>
      <c r="DC17" s="9">
        <v>86.293000000000006</v>
      </c>
      <c r="DD17" s="9">
        <v>48.898000000000003</v>
      </c>
      <c r="DE17" s="9">
        <v>37.396000000000001</v>
      </c>
      <c r="DF17" s="9">
        <v>138.66900000000001</v>
      </c>
      <c r="DG17" s="9">
        <v>85.075999999999993</v>
      </c>
      <c r="DH17" s="9">
        <v>53.593000000000004</v>
      </c>
      <c r="DI17" s="9">
        <v>346.72199999999998</v>
      </c>
      <c r="DJ17" s="9">
        <v>167.626</v>
      </c>
      <c r="DK17" s="9">
        <v>179.096</v>
      </c>
      <c r="DL17" s="9">
        <v>84.247</v>
      </c>
      <c r="DM17" s="9">
        <v>56.819000000000003</v>
      </c>
      <c r="DN17" s="9">
        <v>27.428999999999998</v>
      </c>
      <c r="DO17" s="9">
        <v>184.13499999999999</v>
      </c>
      <c r="DP17" s="9">
        <v>88.605999999999995</v>
      </c>
      <c r="DQ17" s="9">
        <v>95.53</v>
      </c>
      <c r="DR17" s="9">
        <v>54.421999999999997</v>
      </c>
      <c r="DS17" s="9">
        <v>28.257999999999999</v>
      </c>
      <c r="DT17" s="9">
        <v>26.164000000000001</v>
      </c>
      <c r="DU17" s="9">
        <v>162.58699999999999</v>
      </c>
      <c r="DV17" s="9">
        <v>79.02</v>
      </c>
      <c r="DW17" s="9">
        <v>83.566999999999993</v>
      </c>
      <c r="DX17" s="9">
        <v>9.6820000000000004</v>
      </c>
      <c r="DY17" s="9">
        <v>5.2590000000000003</v>
      </c>
      <c r="DZ17" s="9">
        <v>4.423</v>
      </c>
      <c r="EA17" s="9">
        <v>21.503</v>
      </c>
      <c r="EB17" s="9">
        <v>11.169</v>
      </c>
      <c r="EC17" s="9">
        <v>10.334</v>
      </c>
      <c r="ED17" s="9">
        <v>510.57100000000003</v>
      </c>
      <c r="EE17" s="9">
        <v>276.00299999999999</v>
      </c>
      <c r="EF17" s="9">
        <v>234.56700000000001</v>
      </c>
      <c r="EG17" s="9">
        <v>235.44200000000001</v>
      </c>
      <c r="EH17" s="9">
        <v>131.91499999999999</v>
      </c>
      <c r="EI17" s="9">
        <v>103.52800000000001</v>
      </c>
      <c r="EJ17" s="9">
        <v>1129.3789999999999</v>
      </c>
      <c r="EK17" s="9">
        <v>563.04399999999998</v>
      </c>
      <c r="EL17" s="9">
        <v>566.33399999999995</v>
      </c>
      <c r="EM17" s="9">
        <v>45.332999999999998</v>
      </c>
      <c r="EN17" s="9">
        <v>26.33</v>
      </c>
      <c r="EO17" s="9">
        <v>19.003</v>
      </c>
      <c r="EP17" s="9">
        <v>921.29499999999996</v>
      </c>
      <c r="EQ17" s="9">
        <v>466.73599999999999</v>
      </c>
      <c r="ER17" s="9">
        <v>454.55900000000003</v>
      </c>
      <c r="ES17" s="9">
        <v>10.135999999999999</v>
      </c>
      <c r="ET17" s="9">
        <v>5.0709999999999997</v>
      </c>
      <c r="EU17" s="9">
        <v>5.0650000000000004</v>
      </c>
      <c r="EV17" s="9">
        <v>168.52500000000001</v>
      </c>
      <c r="EW17" s="9">
        <v>87.516999999999996</v>
      </c>
      <c r="EX17" s="9">
        <v>81.007999999999996</v>
      </c>
      <c r="EY17" s="9">
        <v>3.4489999999999998</v>
      </c>
      <c r="EZ17" s="9">
        <v>1.413</v>
      </c>
      <c r="FA17" s="9">
        <v>2.0369999999999999</v>
      </c>
      <c r="FB17" s="9">
        <v>57.762</v>
      </c>
      <c r="FC17" s="9">
        <v>27.559000000000001</v>
      </c>
      <c r="FD17" s="9">
        <v>30.202999999999999</v>
      </c>
      <c r="FE17" s="9">
        <v>121.479</v>
      </c>
      <c r="FF17" s="9">
        <v>56.837000000000003</v>
      </c>
      <c r="FG17" s="9">
        <v>64.641999999999996</v>
      </c>
      <c r="FH17" s="9">
        <v>727.36599999999999</v>
      </c>
      <c r="FI17" s="9">
        <v>400.13400000000001</v>
      </c>
      <c r="FJ17" s="9">
        <v>327.23200000000003</v>
      </c>
      <c r="FK17" s="9">
        <v>326.202</v>
      </c>
      <c r="FL17" s="9">
        <v>153.119</v>
      </c>
      <c r="FM17" s="9">
        <v>173.08199999999999</v>
      </c>
      <c r="FN17" s="9">
        <v>599.51499999999999</v>
      </c>
      <c r="FO17" s="9">
        <v>330.59800000000001</v>
      </c>
      <c r="FP17" s="9">
        <v>268.91699999999997</v>
      </c>
      <c r="FQ17" s="9">
        <v>287.01100000000002</v>
      </c>
      <c r="FR17" s="9">
        <v>129.10900000000001</v>
      </c>
      <c r="FS17" s="9">
        <v>157.90100000000001</v>
      </c>
      <c r="FT17" s="9">
        <v>333.089</v>
      </c>
      <c r="FU17" s="9">
        <v>183.08600000000001</v>
      </c>
      <c r="FV17" s="9">
        <v>150.00299999999999</v>
      </c>
      <c r="FW17" s="9">
        <v>222.816</v>
      </c>
      <c r="FX17" s="9">
        <v>99.090999999999994</v>
      </c>
      <c r="FY17" s="9">
        <v>123.72499999999999</v>
      </c>
      <c r="FZ17" s="9">
        <v>442.08300000000003</v>
      </c>
      <c r="GA17" s="9">
        <v>246.11500000000001</v>
      </c>
      <c r="GB17" s="9">
        <v>195.96799999999999</v>
      </c>
      <c r="GC17" s="9">
        <v>210.68299999999999</v>
      </c>
      <c r="GD17" s="9">
        <v>98.239000000000004</v>
      </c>
      <c r="GE17" s="9">
        <v>112.444</v>
      </c>
      <c r="GF17" s="9">
        <v>53.531999999999996</v>
      </c>
      <c r="GG17" s="9">
        <v>32.595999999999997</v>
      </c>
      <c r="GH17" s="9">
        <v>20.936</v>
      </c>
      <c r="GI17" s="9">
        <v>59.539000000000001</v>
      </c>
      <c r="GJ17" s="9">
        <v>30.108000000000001</v>
      </c>
      <c r="GK17" s="9">
        <v>29.431999999999999</v>
      </c>
      <c r="GL17" s="9">
        <v>89.555999999999997</v>
      </c>
      <c r="GM17" s="9">
        <v>49.996000000000002</v>
      </c>
      <c r="GN17" s="9">
        <v>39.56</v>
      </c>
      <c r="GO17" s="9">
        <v>56.298000000000002</v>
      </c>
      <c r="GP17" s="9">
        <v>27.067</v>
      </c>
      <c r="GQ17" s="9">
        <v>29.231000000000002</v>
      </c>
      <c r="GR17" s="9">
        <v>343.46600000000001</v>
      </c>
      <c r="GS17" s="9">
        <v>199.054</v>
      </c>
      <c r="GT17" s="9">
        <v>144.41200000000001</v>
      </c>
      <c r="GU17" s="9">
        <v>102.27</v>
      </c>
      <c r="GV17" s="9">
        <v>50.030999999999999</v>
      </c>
      <c r="GW17" s="9">
        <v>52.238999999999997</v>
      </c>
      <c r="GX17" s="9">
        <v>198.29900000000001</v>
      </c>
      <c r="GY17" s="9">
        <v>125.837</v>
      </c>
      <c r="GZ17" s="9">
        <v>72.462000000000003</v>
      </c>
      <c r="HA17" s="9">
        <v>92.36</v>
      </c>
      <c r="HB17" s="9">
        <v>47.412999999999997</v>
      </c>
      <c r="HC17" s="9">
        <v>44.945999999999998</v>
      </c>
      <c r="HD17" s="9">
        <v>692.55</v>
      </c>
      <c r="HE17" s="9">
        <v>382.52600000000001</v>
      </c>
      <c r="HF17" s="9">
        <v>310.024</v>
      </c>
      <c r="HG17" s="9">
        <v>356.51499999999999</v>
      </c>
      <c r="HH17" s="9">
        <v>164.251</v>
      </c>
      <c r="HI17" s="9">
        <v>192.26400000000001</v>
      </c>
      <c r="HJ17" s="9">
        <v>404.048</v>
      </c>
      <c r="HK17" s="9">
        <v>235.80199999999999</v>
      </c>
      <c r="HL17" s="9">
        <v>168.24600000000001</v>
      </c>
      <c r="HM17" s="9">
        <v>121.839</v>
      </c>
      <c r="HN17" s="9">
        <v>62.024999999999999</v>
      </c>
      <c r="HO17" s="9">
        <v>59.814</v>
      </c>
      <c r="HP17" s="9">
        <v>173.81700000000001</v>
      </c>
      <c r="HQ17" s="9">
        <v>90.742000000000004</v>
      </c>
      <c r="HR17" s="9">
        <v>83.075999999999993</v>
      </c>
      <c r="HS17" s="9">
        <v>109.77</v>
      </c>
      <c r="HT17" s="9">
        <v>56.18</v>
      </c>
      <c r="HU17" s="9">
        <v>53.59</v>
      </c>
      <c r="HV17" s="9">
        <v>18.995000000000001</v>
      </c>
      <c r="HW17" s="9">
        <v>9.3829999999999991</v>
      </c>
      <c r="HX17" s="9">
        <v>9.6120000000000001</v>
      </c>
      <c r="HY17" s="9">
        <v>1840.337</v>
      </c>
      <c r="HZ17" s="9">
        <v>937.23500000000001</v>
      </c>
      <c r="IA17" s="9">
        <v>903.10199999999998</v>
      </c>
      <c r="IB17" s="9">
        <v>429.125</v>
      </c>
      <c r="IC17" s="9">
        <v>220.67699999999999</v>
      </c>
      <c r="ID17" s="9">
        <v>208.447</v>
      </c>
      <c r="IE17" s="9">
        <v>1441.539</v>
      </c>
      <c r="IF17" s="9">
        <v>706.29200000000003</v>
      </c>
      <c r="IG17" s="9">
        <v>735.24800000000005</v>
      </c>
      <c r="IH17" s="9">
        <v>57.237000000000002</v>
      </c>
      <c r="II17" s="9">
        <v>30.951000000000001</v>
      </c>
      <c r="IJ17" s="9">
        <v>26.286000000000001</v>
      </c>
      <c r="IK17" s="9">
        <v>186.82499999999999</v>
      </c>
      <c r="IL17" s="9">
        <v>91.593999999999994</v>
      </c>
      <c r="IM17" s="9">
        <v>95.230999999999995</v>
      </c>
      <c r="IN17" s="9">
        <v>23.699000000000002</v>
      </c>
      <c r="IO17" s="9">
        <v>11.569000000000001</v>
      </c>
      <c r="IP17" s="9">
        <v>12.13</v>
      </c>
      <c r="IQ17" s="9">
        <v>63.122999999999998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458</v>
      </c>
      <c r="C1" s="3" t="s">
        <v>459</v>
      </c>
      <c r="D1" s="3" t="s">
        <v>460</v>
      </c>
      <c r="E1" s="3" t="s">
        <v>461</v>
      </c>
      <c r="F1" s="3" t="s">
        <v>462</v>
      </c>
      <c r="G1" s="3" t="s">
        <v>463</v>
      </c>
      <c r="H1" s="3" t="s">
        <v>464</v>
      </c>
      <c r="I1" s="3" t="s">
        <v>465</v>
      </c>
      <c r="J1" s="3" t="s">
        <v>466</v>
      </c>
      <c r="K1" s="3" t="s">
        <v>467</v>
      </c>
      <c r="L1" s="3" t="s">
        <v>468</v>
      </c>
      <c r="M1" s="3" t="s">
        <v>469</v>
      </c>
      <c r="N1" s="3" t="s">
        <v>470</v>
      </c>
      <c r="O1" s="3" t="s">
        <v>471</v>
      </c>
      <c r="P1" s="3" t="s">
        <v>472</v>
      </c>
      <c r="Q1" s="3" t="s">
        <v>473</v>
      </c>
      <c r="R1" s="3" t="s">
        <v>474</v>
      </c>
      <c r="S1" s="3" t="s">
        <v>475</v>
      </c>
      <c r="T1" s="3" t="s">
        <v>476</v>
      </c>
      <c r="U1" s="3" t="s">
        <v>477</v>
      </c>
      <c r="V1" s="3" t="s">
        <v>478</v>
      </c>
      <c r="W1" s="3" t="s">
        <v>479</v>
      </c>
      <c r="X1" s="3" t="s">
        <v>480</v>
      </c>
      <c r="Y1" s="3" t="s">
        <v>481</v>
      </c>
      <c r="Z1" s="3" t="s">
        <v>482</v>
      </c>
      <c r="AA1" s="3" t="s">
        <v>483</v>
      </c>
      <c r="AB1" s="3" t="s">
        <v>484</v>
      </c>
      <c r="AC1" s="3" t="s">
        <v>485</v>
      </c>
      <c r="AD1" s="3" t="s">
        <v>486</v>
      </c>
      <c r="AE1" s="3" t="s">
        <v>487</v>
      </c>
      <c r="AF1" s="3" t="s">
        <v>488</v>
      </c>
      <c r="AG1" s="3" t="s">
        <v>489</v>
      </c>
      <c r="AH1" s="3" t="s">
        <v>490</v>
      </c>
      <c r="AI1" s="3" t="s">
        <v>491</v>
      </c>
      <c r="AJ1" s="3" t="s">
        <v>492</v>
      </c>
      <c r="AK1" s="3" t="s">
        <v>493</v>
      </c>
      <c r="AL1" s="3" t="s">
        <v>494</v>
      </c>
      <c r="AM1" s="3" t="s">
        <v>495</v>
      </c>
      <c r="AN1" s="3" t="s">
        <v>496</v>
      </c>
      <c r="AO1" s="3" t="s">
        <v>497</v>
      </c>
      <c r="AP1" s="3" t="s">
        <v>498</v>
      </c>
      <c r="AQ1" s="3" t="s">
        <v>499</v>
      </c>
      <c r="AR1" s="3" t="s">
        <v>500</v>
      </c>
      <c r="AS1" s="3" t="s">
        <v>501</v>
      </c>
      <c r="AT1" s="3" t="s">
        <v>502</v>
      </c>
      <c r="AU1" s="3" t="s">
        <v>503</v>
      </c>
      <c r="AV1" s="3" t="s">
        <v>504</v>
      </c>
      <c r="AW1" s="3" t="s">
        <v>505</v>
      </c>
      <c r="AX1" s="3" t="s">
        <v>506</v>
      </c>
      <c r="AY1" s="3" t="s">
        <v>507</v>
      </c>
      <c r="AZ1" s="3" t="s">
        <v>4934</v>
      </c>
      <c r="BA1" s="3" t="s">
        <v>4935</v>
      </c>
      <c r="BB1" s="3" t="s">
        <v>4936</v>
      </c>
      <c r="BC1" s="3" t="s">
        <v>4937</v>
      </c>
      <c r="BD1" s="3" t="s">
        <v>4938</v>
      </c>
      <c r="BE1" s="3" t="s">
        <v>4939</v>
      </c>
      <c r="BF1" s="3" t="s">
        <v>4940</v>
      </c>
      <c r="BG1" s="3" t="s">
        <v>4941</v>
      </c>
      <c r="BH1" s="3" t="s">
        <v>4942</v>
      </c>
      <c r="BI1" s="3" t="s">
        <v>4943</v>
      </c>
      <c r="BJ1" s="3" t="s">
        <v>4944</v>
      </c>
      <c r="BK1" s="3" t="s">
        <v>4945</v>
      </c>
      <c r="BL1" s="3" t="s">
        <v>5042</v>
      </c>
      <c r="BM1" s="3" t="s">
        <v>5043</v>
      </c>
      <c r="BN1" s="3" t="s">
        <v>5044</v>
      </c>
      <c r="BO1" s="3" t="s">
        <v>5045</v>
      </c>
      <c r="BP1" s="3" t="s">
        <v>5046</v>
      </c>
      <c r="BQ1" s="3" t="s">
        <v>5047</v>
      </c>
      <c r="BR1" s="3" t="s">
        <v>5048</v>
      </c>
      <c r="BS1" s="3" t="s">
        <v>5049</v>
      </c>
      <c r="BT1" s="3" t="s">
        <v>5050</v>
      </c>
      <c r="BU1" s="3" t="s">
        <v>5051</v>
      </c>
      <c r="BV1" s="3" t="s">
        <v>5052</v>
      </c>
      <c r="BW1" s="3" t="s">
        <v>5053</v>
      </c>
      <c r="BX1" s="3" t="s">
        <v>5144</v>
      </c>
      <c r="BY1" s="3" t="s">
        <v>5145</v>
      </c>
      <c r="BZ1" s="3" t="s">
        <v>5146</v>
      </c>
      <c r="CA1" s="3" t="s">
        <v>5147</v>
      </c>
      <c r="CB1" s="3" t="s">
        <v>5148</v>
      </c>
      <c r="CC1" s="3" t="s">
        <v>5149</v>
      </c>
      <c r="CD1" s="3" t="s">
        <v>5204</v>
      </c>
      <c r="CE1" s="3" t="s">
        <v>5205</v>
      </c>
      <c r="CF1" s="3" t="s">
        <v>5206</v>
      </c>
      <c r="CG1" s="3" t="s">
        <v>5207</v>
      </c>
      <c r="CH1" s="3" t="s">
        <v>5208</v>
      </c>
      <c r="CI1" s="3" t="s">
        <v>5209</v>
      </c>
      <c r="CJ1" s="3" t="s">
        <v>5210</v>
      </c>
      <c r="CK1" s="3" t="s">
        <v>5211</v>
      </c>
      <c r="CL1" s="3" t="s">
        <v>5212</v>
      </c>
      <c r="CM1" s="3" t="s">
        <v>5213</v>
      </c>
      <c r="CN1" s="3" t="s">
        <v>5214</v>
      </c>
      <c r="CO1" s="3" t="s">
        <v>5215</v>
      </c>
      <c r="CP1" s="3" t="s">
        <v>5306</v>
      </c>
      <c r="CQ1" s="3" t="s">
        <v>5307</v>
      </c>
      <c r="CR1" s="3" t="s">
        <v>5308</v>
      </c>
      <c r="CS1" s="3" t="s">
        <v>5309</v>
      </c>
      <c r="CT1" s="3" t="s">
        <v>5310</v>
      </c>
      <c r="CU1" s="3" t="s">
        <v>5311</v>
      </c>
      <c r="CV1" s="3" t="s">
        <v>5360</v>
      </c>
      <c r="CW1" s="3" t="s">
        <v>5361</v>
      </c>
      <c r="CX1" s="3" t="s">
        <v>5362</v>
      </c>
      <c r="CY1" s="3" t="s">
        <v>5363</v>
      </c>
      <c r="CZ1" s="3" t="s">
        <v>5364</v>
      </c>
      <c r="DA1" s="3" t="s">
        <v>5365</v>
      </c>
      <c r="DB1" s="3" t="s">
        <v>508</v>
      </c>
      <c r="DC1" s="3" t="s">
        <v>509</v>
      </c>
      <c r="DD1" s="3" t="s">
        <v>510</v>
      </c>
      <c r="DE1" s="3" t="s">
        <v>511</v>
      </c>
      <c r="DF1" s="3" t="s">
        <v>512</v>
      </c>
      <c r="DG1" s="3" t="s">
        <v>513</v>
      </c>
      <c r="DH1" s="3" t="s">
        <v>514</v>
      </c>
      <c r="DI1" s="3" t="s">
        <v>515</v>
      </c>
      <c r="DJ1" s="3" t="s">
        <v>516</v>
      </c>
      <c r="DK1" s="3" t="s">
        <v>517</v>
      </c>
      <c r="DL1" s="3" t="s">
        <v>518</v>
      </c>
      <c r="DM1" s="3" t="s">
        <v>519</v>
      </c>
      <c r="DN1" s="3" t="s">
        <v>520</v>
      </c>
      <c r="DO1" s="3" t="s">
        <v>521</v>
      </c>
      <c r="DP1" s="3" t="s">
        <v>522</v>
      </c>
      <c r="DQ1" s="3" t="s">
        <v>523</v>
      </c>
      <c r="DR1" s="3" t="s">
        <v>524</v>
      </c>
      <c r="DS1" s="3" t="s">
        <v>525</v>
      </c>
      <c r="DT1" s="3" t="s">
        <v>526</v>
      </c>
      <c r="DU1" s="3" t="s">
        <v>527</v>
      </c>
      <c r="DV1" s="3" t="s">
        <v>528</v>
      </c>
      <c r="DW1" s="3" t="s">
        <v>529</v>
      </c>
      <c r="DX1" s="3" t="s">
        <v>530</v>
      </c>
      <c r="DY1" s="3" t="s">
        <v>531</v>
      </c>
      <c r="DZ1" s="3" t="s">
        <v>532</v>
      </c>
      <c r="EA1" s="3" t="s">
        <v>533</v>
      </c>
      <c r="EB1" s="3" t="s">
        <v>534</v>
      </c>
      <c r="EC1" s="3" t="s">
        <v>535</v>
      </c>
      <c r="ED1" s="3" t="s">
        <v>536</v>
      </c>
      <c r="EE1" s="3" t="s">
        <v>537</v>
      </c>
      <c r="EF1" s="3" t="s">
        <v>538</v>
      </c>
      <c r="EG1" s="3" t="s">
        <v>539</v>
      </c>
      <c r="EH1" s="3" t="s">
        <v>540</v>
      </c>
      <c r="EI1" s="3" t="s">
        <v>541</v>
      </c>
      <c r="EJ1" s="3" t="s">
        <v>542</v>
      </c>
      <c r="EK1" s="3" t="s">
        <v>543</v>
      </c>
      <c r="EL1" s="3" t="s">
        <v>544</v>
      </c>
      <c r="EM1" s="3" t="s">
        <v>545</v>
      </c>
      <c r="EN1" s="3" t="s">
        <v>546</v>
      </c>
      <c r="EO1" s="3" t="s">
        <v>547</v>
      </c>
      <c r="EP1" s="3" t="s">
        <v>548</v>
      </c>
      <c r="EQ1" s="3" t="s">
        <v>549</v>
      </c>
      <c r="ER1" s="3" t="s">
        <v>550</v>
      </c>
      <c r="ES1" s="3" t="s">
        <v>551</v>
      </c>
      <c r="ET1" s="3" t="s">
        <v>552</v>
      </c>
      <c r="EU1" s="3" t="s">
        <v>553</v>
      </c>
      <c r="EV1" s="3" t="s">
        <v>554</v>
      </c>
      <c r="EW1" s="3" t="s">
        <v>555</v>
      </c>
      <c r="EX1" s="3" t="s">
        <v>556</v>
      </c>
      <c r="EY1" s="3" t="s">
        <v>557</v>
      </c>
      <c r="EZ1" s="3" t="s">
        <v>558</v>
      </c>
      <c r="FA1" s="3" t="s">
        <v>559</v>
      </c>
      <c r="FB1" s="3" t="s">
        <v>560</v>
      </c>
      <c r="FC1" s="3" t="s">
        <v>561</v>
      </c>
      <c r="FD1" s="3" t="s">
        <v>562</v>
      </c>
      <c r="FE1" s="3" t="s">
        <v>563</v>
      </c>
      <c r="FF1" s="3" t="s">
        <v>564</v>
      </c>
      <c r="FG1" s="3" t="s">
        <v>565</v>
      </c>
      <c r="FH1" s="3" t="s">
        <v>566</v>
      </c>
      <c r="FI1" s="3" t="s">
        <v>567</v>
      </c>
      <c r="FJ1" s="3" t="s">
        <v>568</v>
      </c>
      <c r="FK1" s="3" t="s">
        <v>569</v>
      </c>
      <c r="FL1" s="3" t="s">
        <v>570</v>
      </c>
      <c r="FM1" s="3" t="s">
        <v>571</v>
      </c>
      <c r="FN1" s="3" t="s">
        <v>572</v>
      </c>
      <c r="FO1" s="3" t="s">
        <v>573</v>
      </c>
      <c r="FP1" s="3" t="s">
        <v>574</v>
      </c>
      <c r="FQ1" s="3" t="s">
        <v>575</v>
      </c>
      <c r="FR1" s="3" t="s">
        <v>576</v>
      </c>
      <c r="FS1" s="3" t="s">
        <v>577</v>
      </c>
      <c r="FT1" s="3" t="s">
        <v>578</v>
      </c>
      <c r="FU1" s="3" t="s">
        <v>579</v>
      </c>
      <c r="FV1" s="3" t="s">
        <v>580</v>
      </c>
      <c r="FW1" s="3" t="s">
        <v>581</v>
      </c>
      <c r="FX1" s="3" t="s">
        <v>582</v>
      </c>
      <c r="FY1" s="3" t="s">
        <v>583</v>
      </c>
      <c r="FZ1" s="3" t="s">
        <v>584</v>
      </c>
      <c r="GA1" s="3" t="s">
        <v>585</v>
      </c>
      <c r="GB1" s="3" t="s">
        <v>586</v>
      </c>
      <c r="GC1" s="3" t="s">
        <v>587</v>
      </c>
      <c r="GD1" s="3" t="s">
        <v>588</v>
      </c>
      <c r="GE1" s="3" t="s">
        <v>589</v>
      </c>
      <c r="GF1" s="3" t="s">
        <v>590</v>
      </c>
      <c r="GG1" s="3" t="s">
        <v>591</v>
      </c>
      <c r="GH1" s="3" t="s">
        <v>592</v>
      </c>
      <c r="GI1" s="3" t="s">
        <v>593</v>
      </c>
      <c r="GJ1" s="3" t="s">
        <v>594</v>
      </c>
      <c r="GK1" s="3" t="s">
        <v>595</v>
      </c>
      <c r="GL1" s="3" t="s">
        <v>596</v>
      </c>
      <c r="GM1" s="3" t="s">
        <v>597</v>
      </c>
      <c r="GN1" s="3" t="s">
        <v>598</v>
      </c>
      <c r="GO1" s="3" t="s">
        <v>599</v>
      </c>
      <c r="GP1" s="3" t="s">
        <v>600</v>
      </c>
      <c r="GQ1" s="3" t="s">
        <v>601</v>
      </c>
      <c r="GR1" s="3" t="s">
        <v>602</v>
      </c>
      <c r="GS1" s="3" t="s">
        <v>603</v>
      </c>
      <c r="GT1" s="3" t="s">
        <v>604</v>
      </c>
      <c r="GU1" s="3" t="s">
        <v>605</v>
      </c>
      <c r="GV1" s="3" t="s">
        <v>606</v>
      </c>
      <c r="GW1" s="3" t="s">
        <v>607</v>
      </c>
      <c r="GX1" s="3" t="s">
        <v>608</v>
      </c>
      <c r="GY1" s="3" t="s">
        <v>609</v>
      </c>
      <c r="GZ1" s="3" t="s">
        <v>610</v>
      </c>
      <c r="HA1" s="3" t="s">
        <v>611</v>
      </c>
      <c r="HB1" s="3" t="s">
        <v>612</v>
      </c>
      <c r="HC1" s="3" t="s">
        <v>613</v>
      </c>
      <c r="HD1" s="3" t="s">
        <v>614</v>
      </c>
      <c r="HE1" s="3" t="s">
        <v>615</v>
      </c>
      <c r="HF1" s="3" t="s">
        <v>616</v>
      </c>
      <c r="HG1" s="3" t="s">
        <v>617</v>
      </c>
      <c r="HH1" s="3" t="s">
        <v>618</v>
      </c>
      <c r="HI1" s="3" t="s">
        <v>619</v>
      </c>
      <c r="HJ1" s="3" t="s">
        <v>620</v>
      </c>
      <c r="HK1" s="3" t="s">
        <v>621</v>
      </c>
      <c r="HL1" s="3" t="s">
        <v>622</v>
      </c>
      <c r="HM1" s="3" t="s">
        <v>623</v>
      </c>
      <c r="HN1" s="3" t="s">
        <v>624</v>
      </c>
      <c r="HO1" s="3" t="s">
        <v>625</v>
      </c>
      <c r="HP1" s="3" t="s">
        <v>626</v>
      </c>
      <c r="HQ1" s="3" t="s">
        <v>627</v>
      </c>
      <c r="HR1" s="3" t="s">
        <v>628</v>
      </c>
      <c r="HS1" s="3" t="s">
        <v>629</v>
      </c>
      <c r="HT1" s="3" t="s">
        <v>630</v>
      </c>
      <c r="HU1" s="3" t="s">
        <v>631</v>
      </c>
      <c r="HV1" s="3" t="s">
        <v>632</v>
      </c>
      <c r="HW1" s="3" t="s">
        <v>633</v>
      </c>
      <c r="HX1" s="3" t="s">
        <v>634</v>
      </c>
      <c r="HY1" s="3" t="s">
        <v>635</v>
      </c>
      <c r="HZ1" s="3" t="s">
        <v>636</v>
      </c>
      <c r="IA1" s="3" t="s">
        <v>637</v>
      </c>
      <c r="IB1" s="3" t="s">
        <v>638</v>
      </c>
      <c r="IC1" s="3" t="s">
        <v>639</v>
      </c>
      <c r="ID1" s="3" t="s">
        <v>640</v>
      </c>
      <c r="IE1" s="3" t="s">
        <v>641</v>
      </c>
      <c r="IF1" s="3" t="s">
        <v>642</v>
      </c>
      <c r="IG1" s="3" t="s">
        <v>643</v>
      </c>
      <c r="IH1" s="3" t="s">
        <v>644</v>
      </c>
      <c r="II1" s="3" t="s">
        <v>645</v>
      </c>
      <c r="IJ1" s="3" t="s">
        <v>646</v>
      </c>
      <c r="IK1" s="3" t="s">
        <v>647</v>
      </c>
      <c r="IL1" s="3" t="s">
        <v>648</v>
      </c>
      <c r="IM1" s="3" t="s">
        <v>649</v>
      </c>
      <c r="IN1" s="3" t="s">
        <v>650</v>
      </c>
      <c r="IO1" s="3" t="s">
        <v>651</v>
      </c>
      <c r="IP1" s="3" t="s">
        <v>652</v>
      </c>
      <c r="IQ1" s="3" t="s">
        <v>653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654</v>
      </c>
      <c r="C10" s="8" t="s">
        <v>655</v>
      </c>
      <c r="D10" s="8" t="s">
        <v>656</v>
      </c>
      <c r="E10" s="8" t="s">
        <v>657</v>
      </c>
      <c r="F10" s="8" t="s">
        <v>658</v>
      </c>
      <c r="G10" s="8" t="s">
        <v>659</v>
      </c>
      <c r="H10" s="8" t="s">
        <v>660</v>
      </c>
      <c r="I10" s="8" t="s">
        <v>661</v>
      </c>
      <c r="J10" s="8" t="s">
        <v>662</v>
      </c>
      <c r="K10" s="8" t="s">
        <v>663</v>
      </c>
      <c r="L10" s="8" t="s">
        <v>664</v>
      </c>
      <c r="M10" s="8" t="s">
        <v>665</v>
      </c>
      <c r="N10" s="8" t="s">
        <v>666</v>
      </c>
      <c r="O10" s="8" t="s">
        <v>667</v>
      </c>
      <c r="P10" s="8" t="s">
        <v>668</v>
      </c>
      <c r="Q10" s="8" t="s">
        <v>669</v>
      </c>
      <c r="R10" s="8" t="s">
        <v>670</v>
      </c>
      <c r="S10" s="8" t="s">
        <v>671</v>
      </c>
      <c r="T10" s="8" t="s">
        <v>672</v>
      </c>
      <c r="U10" s="8" t="s">
        <v>673</v>
      </c>
      <c r="V10" s="8" t="s">
        <v>674</v>
      </c>
      <c r="W10" s="8" t="s">
        <v>675</v>
      </c>
      <c r="X10" s="8" t="s">
        <v>676</v>
      </c>
      <c r="Y10" s="8" t="s">
        <v>677</v>
      </c>
      <c r="Z10" s="8" t="s">
        <v>678</v>
      </c>
      <c r="AA10" s="8" t="s">
        <v>679</v>
      </c>
      <c r="AB10" s="8" t="s">
        <v>680</v>
      </c>
      <c r="AC10" s="8" t="s">
        <v>681</v>
      </c>
      <c r="AD10" s="8" t="s">
        <v>682</v>
      </c>
      <c r="AE10" s="8" t="s">
        <v>683</v>
      </c>
      <c r="AF10" s="8" t="s">
        <v>684</v>
      </c>
      <c r="AG10" s="8" t="s">
        <v>685</v>
      </c>
      <c r="AH10" s="8" t="s">
        <v>686</v>
      </c>
      <c r="AI10" s="8" t="s">
        <v>687</v>
      </c>
      <c r="AJ10" s="8" t="s">
        <v>688</v>
      </c>
      <c r="AK10" s="8" t="s">
        <v>689</v>
      </c>
      <c r="AL10" s="8" t="s">
        <v>690</v>
      </c>
      <c r="AM10" s="8" t="s">
        <v>691</v>
      </c>
      <c r="AN10" s="8" t="s">
        <v>692</v>
      </c>
      <c r="AO10" s="8" t="s">
        <v>693</v>
      </c>
      <c r="AP10" s="8" t="s">
        <v>694</v>
      </c>
      <c r="AQ10" s="8" t="s">
        <v>695</v>
      </c>
      <c r="AR10" s="8" t="s">
        <v>696</v>
      </c>
      <c r="AS10" s="8" t="s">
        <v>697</v>
      </c>
      <c r="AT10" s="8" t="s">
        <v>698</v>
      </c>
      <c r="AU10" s="8" t="s">
        <v>699</v>
      </c>
      <c r="AV10" s="8" t="s">
        <v>700</v>
      </c>
      <c r="AW10" s="8" t="s">
        <v>701</v>
      </c>
      <c r="AX10" s="8" t="s">
        <v>702</v>
      </c>
      <c r="AY10" s="8" t="s">
        <v>703</v>
      </c>
      <c r="AZ10" s="8" t="s">
        <v>704</v>
      </c>
      <c r="BA10" s="8" t="s">
        <v>705</v>
      </c>
      <c r="BB10" s="8" t="s">
        <v>706</v>
      </c>
      <c r="BC10" s="8" t="s">
        <v>707</v>
      </c>
      <c r="BD10" s="8" t="s">
        <v>708</v>
      </c>
      <c r="BE10" s="8" t="s">
        <v>709</v>
      </c>
      <c r="BF10" s="8" t="s">
        <v>710</v>
      </c>
      <c r="BG10" s="8" t="s">
        <v>711</v>
      </c>
      <c r="BH10" s="8" t="s">
        <v>712</v>
      </c>
      <c r="BI10" s="8" t="s">
        <v>713</v>
      </c>
      <c r="BJ10" s="8" t="s">
        <v>714</v>
      </c>
      <c r="BK10" s="8" t="s">
        <v>715</v>
      </c>
      <c r="BL10" s="8" t="s">
        <v>716</v>
      </c>
      <c r="BM10" s="8" t="s">
        <v>717</v>
      </c>
      <c r="BN10" s="8" t="s">
        <v>718</v>
      </c>
      <c r="BO10" s="8" t="s">
        <v>719</v>
      </c>
      <c r="BP10" s="8" t="s">
        <v>720</v>
      </c>
      <c r="BQ10" s="8" t="s">
        <v>721</v>
      </c>
      <c r="BR10" s="8" t="s">
        <v>722</v>
      </c>
      <c r="BS10" s="8" t="s">
        <v>723</v>
      </c>
      <c r="BT10" s="8" t="s">
        <v>724</v>
      </c>
      <c r="BU10" s="8" t="s">
        <v>725</v>
      </c>
      <c r="BV10" s="8" t="s">
        <v>726</v>
      </c>
      <c r="BW10" s="8" t="s">
        <v>727</v>
      </c>
      <c r="BX10" s="8" t="s">
        <v>728</v>
      </c>
      <c r="BY10" s="8" t="s">
        <v>729</v>
      </c>
      <c r="BZ10" s="8" t="s">
        <v>730</v>
      </c>
      <c r="CA10" s="8" t="s">
        <v>731</v>
      </c>
      <c r="CB10" s="8" t="s">
        <v>732</v>
      </c>
      <c r="CC10" s="8" t="s">
        <v>733</v>
      </c>
      <c r="CD10" s="8" t="s">
        <v>734</v>
      </c>
      <c r="CE10" s="8" t="s">
        <v>735</v>
      </c>
      <c r="CF10" s="8" t="s">
        <v>736</v>
      </c>
      <c r="CG10" s="8" t="s">
        <v>737</v>
      </c>
      <c r="CH10" s="8" t="s">
        <v>738</v>
      </c>
      <c r="CI10" s="8" t="s">
        <v>739</v>
      </c>
      <c r="CJ10" s="8" t="s">
        <v>740</v>
      </c>
      <c r="CK10" s="8" t="s">
        <v>741</v>
      </c>
      <c r="CL10" s="8" t="s">
        <v>742</v>
      </c>
      <c r="CM10" s="8" t="s">
        <v>743</v>
      </c>
      <c r="CN10" s="8" t="s">
        <v>744</v>
      </c>
      <c r="CO10" s="8" t="s">
        <v>745</v>
      </c>
      <c r="CP10" s="8" t="s">
        <v>746</v>
      </c>
      <c r="CQ10" s="8" t="s">
        <v>747</v>
      </c>
      <c r="CR10" s="8" t="s">
        <v>748</v>
      </c>
      <c r="CS10" s="8" t="s">
        <v>749</v>
      </c>
      <c r="CT10" s="8" t="s">
        <v>750</v>
      </c>
      <c r="CU10" s="8" t="s">
        <v>751</v>
      </c>
      <c r="CV10" s="8" t="s">
        <v>752</v>
      </c>
      <c r="CW10" s="8" t="s">
        <v>753</v>
      </c>
      <c r="CX10" s="8" t="s">
        <v>754</v>
      </c>
      <c r="CY10" s="8" t="s">
        <v>755</v>
      </c>
      <c r="CZ10" s="8" t="s">
        <v>756</v>
      </c>
      <c r="DA10" s="8" t="s">
        <v>757</v>
      </c>
      <c r="DB10" s="8" t="s">
        <v>758</v>
      </c>
      <c r="DC10" s="8" t="s">
        <v>759</v>
      </c>
      <c r="DD10" s="8" t="s">
        <v>760</v>
      </c>
      <c r="DE10" s="8" t="s">
        <v>761</v>
      </c>
      <c r="DF10" s="8" t="s">
        <v>762</v>
      </c>
      <c r="DG10" s="8" t="s">
        <v>763</v>
      </c>
      <c r="DH10" s="8" t="s">
        <v>764</v>
      </c>
      <c r="DI10" s="8" t="s">
        <v>765</v>
      </c>
      <c r="DJ10" s="8" t="s">
        <v>766</v>
      </c>
      <c r="DK10" s="8" t="s">
        <v>767</v>
      </c>
      <c r="DL10" s="8" t="s">
        <v>768</v>
      </c>
      <c r="DM10" s="8" t="s">
        <v>769</v>
      </c>
      <c r="DN10" s="8" t="s">
        <v>770</v>
      </c>
      <c r="DO10" s="8" t="s">
        <v>771</v>
      </c>
      <c r="DP10" s="8" t="s">
        <v>772</v>
      </c>
      <c r="DQ10" s="8" t="s">
        <v>773</v>
      </c>
      <c r="DR10" s="8" t="s">
        <v>774</v>
      </c>
      <c r="DS10" s="8" t="s">
        <v>775</v>
      </c>
      <c r="DT10" s="8" t="s">
        <v>776</v>
      </c>
      <c r="DU10" s="8" t="s">
        <v>777</v>
      </c>
      <c r="DV10" s="8" t="s">
        <v>778</v>
      </c>
      <c r="DW10" s="8" t="s">
        <v>779</v>
      </c>
      <c r="DX10" s="8" t="s">
        <v>780</v>
      </c>
      <c r="DY10" s="8" t="s">
        <v>781</v>
      </c>
      <c r="DZ10" s="8" t="s">
        <v>782</v>
      </c>
      <c r="EA10" s="8" t="s">
        <v>783</v>
      </c>
      <c r="EB10" s="8" t="s">
        <v>784</v>
      </c>
      <c r="EC10" s="8" t="s">
        <v>785</v>
      </c>
      <c r="ED10" s="8" t="s">
        <v>786</v>
      </c>
      <c r="EE10" s="8" t="s">
        <v>787</v>
      </c>
      <c r="EF10" s="8" t="s">
        <v>788</v>
      </c>
      <c r="EG10" s="8" t="s">
        <v>789</v>
      </c>
      <c r="EH10" s="8" t="s">
        <v>790</v>
      </c>
      <c r="EI10" s="8" t="s">
        <v>791</v>
      </c>
      <c r="EJ10" s="8" t="s">
        <v>792</v>
      </c>
      <c r="EK10" s="8" t="s">
        <v>793</v>
      </c>
      <c r="EL10" s="8" t="s">
        <v>794</v>
      </c>
      <c r="EM10" s="8" t="s">
        <v>795</v>
      </c>
      <c r="EN10" s="8" t="s">
        <v>796</v>
      </c>
      <c r="EO10" s="8" t="s">
        <v>797</v>
      </c>
      <c r="EP10" s="8" t="s">
        <v>798</v>
      </c>
      <c r="EQ10" s="8" t="s">
        <v>799</v>
      </c>
      <c r="ER10" s="8" t="s">
        <v>800</v>
      </c>
      <c r="ES10" s="8" t="s">
        <v>801</v>
      </c>
      <c r="ET10" s="8" t="s">
        <v>802</v>
      </c>
      <c r="EU10" s="8" t="s">
        <v>803</v>
      </c>
      <c r="EV10" s="8" t="s">
        <v>804</v>
      </c>
      <c r="EW10" s="8" t="s">
        <v>805</v>
      </c>
      <c r="EX10" s="8" t="s">
        <v>806</v>
      </c>
      <c r="EY10" s="8" t="s">
        <v>807</v>
      </c>
      <c r="EZ10" s="8" t="s">
        <v>808</v>
      </c>
      <c r="FA10" s="8" t="s">
        <v>809</v>
      </c>
      <c r="FB10" s="8" t="s">
        <v>810</v>
      </c>
      <c r="FC10" s="8" t="s">
        <v>811</v>
      </c>
      <c r="FD10" s="8" t="s">
        <v>812</v>
      </c>
      <c r="FE10" s="8" t="s">
        <v>813</v>
      </c>
      <c r="FF10" s="8" t="s">
        <v>814</v>
      </c>
      <c r="FG10" s="8" t="s">
        <v>815</v>
      </c>
      <c r="FH10" s="8" t="s">
        <v>816</v>
      </c>
      <c r="FI10" s="8" t="s">
        <v>817</v>
      </c>
      <c r="FJ10" s="8" t="s">
        <v>818</v>
      </c>
      <c r="FK10" s="8" t="s">
        <v>819</v>
      </c>
      <c r="FL10" s="8" t="s">
        <v>820</v>
      </c>
      <c r="FM10" s="8" t="s">
        <v>821</v>
      </c>
      <c r="FN10" s="8" t="s">
        <v>822</v>
      </c>
      <c r="FO10" s="8" t="s">
        <v>823</v>
      </c>
      <c r="FP10" s="8" t="s">
        <v>824</v>
      </c>
      <c r="FQ10" s="8" t="s">
        <v>825</v>
      </c>
      <c r="FR10" s="8" t="s">
        <v>826</v>
      </c>
      <c r="FS10" s="8" t="s">
        <v>827</v>
      </c>
      <c r="FT10" s="8" t="s">
        <v>828</v>
      </c>
      <c r="FU10" s="8" t="s">
        <v>829</v>
      </c>
      <c r="FV10" s="8" t="s">
        <v>830</v>
      </c>
      <c r="FW10" s="8" t="s">
        <v>831</v>
      </c>
      <c r="FX10" s="8" t="s">
        <v>832</v>
      </c>
      <c r="FY10" s="8" t="s">
        <v>833</v>
      </c>
      <c r="FZ10" s="8" t="s">
        <v>834</v>
      </c>
      <c r="GA10" s="8" t="s">
        <v>835</v>
      </c>
      <c r="GB10" s="8" t="s">
        <v>836</v>
      </c>
      <c r="GC10" s="8" t="s">
        <v>837</v>
      </c>
      <c r="GD10" s="8" t="s">
        <v>838</v>
      </c>
      <c r="GE10" s="8" t="s">
        <v>839</v>
      </c>
      <c r="GF10" s="8" t="s">
        <v>840</v>
      </c>
      <c r="GG10" s="8" t="s">
        <v>841</v>
      </c>
      <c r="GH10" s="8" t="s">
        <v>842</v>
      </c>
      <c r="GI10" s="8" t="s">
        <v>843</v>
      </c>
      <c r="GJ10" s="8" t="s">
        <v>844</v>
      </c>
      <c r="GK10" s="8" t="s">
        <v>845</v>
      </c>
      <c r="GL10" s="8" t="s">
        <v>846</v>
      </c>
      <c r="GM10" s="8" t="s">
        <v>847</v>
      </c>
      <c r="GN10" s="8" t="s">
        <v>848</v>
      </c>
      <c r="GO10" s="8" t="s">
        <v>849</v>
      </c>
      <c r="GP10" s="8" t="s">
        <v>850</v>
      </c>
      <c r="GQ10" s="8" t="s">
        <v>851</v>
      </c>
      <c r="GR10" s="8" t="s">
        <v>852</v>
      </c>
      <c r="GS10" s="8" t="s">
        <v>853</v>
      </c>
      <c r="GT10" s="8" t="s">
        <v>854</v>
      </c>
      <c r="GU10" s="8" t="s">
        <v>855</v>
      </c>
      <c r="GV10" s="8" t="s">
        <v>856</v>
      </c>
      <c r="GW10" s="8" t="s">
        <v>857</v>
      </c>
      <c r="GX10" s="8" t="s">
        <v>858</v>
      </c>
      <c r="GY10" s="8" t="s">
        <v>859</v>
      </c>
      <c r="GZ10" s="8" t="s">
        <v>860</v>
      </c>
      <c r="HA10" s="8" t="s">
        <v>861</v>
      </c>
      <c r="HB10" s="8" t="s">
        <v>862</v>
      </c>
      <c r="HC10" s="8" t="s">
        <v>863</v>
      </c>
      <c r="HD10" s="8" t="s">
        <v>864</v>
      </c>
      <c r="HE10" s="8" t="s">
        <v>865</v>
      </c>
      <c r="HF10" s="8" t="s">
        <v>866</v>
      </c>
      <c r="HG10" s="8" t="s">
        <v>867</v>
      </c>
      <c r="HH10" s="8" t="s">
        <v>868</v>
      </c>
      <c r="HI10" s="8" t="s">
        <v>869</v>
      </c>
      <c r="HJ10" s="8" t="s">
        <v>870</v>
      </c>
      <c r="HK10" s="8" t="s">
        <v>871</v>
      </c>
      <c r="HL10" s="8" t="s">
        <v>872</v>
      </c>
      <c r="HM10" s="8" t="s">
        <v>873</v>
      </c>
      <c r="HN10" s="8" t="s">
        <v>874</v>
      </c>
      <c r="HO10" s="8" t="s">
        <v>875</v>
      </c>
      <c r="HP10" s="8" t="s">
        <v>876</v>
      </c>
      <c r="HQ10" s="8" t="s">
        <v>877</v>
      </c>
      <c r="HR10" s="8" t="s">
        <v>878</v>
      </c>
      <c r="HS10" s="8" t="s">
        <v>879</v>
      </c>
      <c r="HT10" s="8" t="s">
        <v>880</v>
      </c>
      <c r="HU10" s="8" t="s">
        <v>881</v>
      </c>
      <c r="HV10" s="8" t="s">
        <v>882</v>
      </c>
      <c r="HW10" s="8" t="s">
        <v>883</v>
      </c>
      <c r="HX10" s="8" t="s">
        <v>884</v>
      </c>
      <c r="HY10" s="8" t="s">
        <v>885</v>
      </c>
      <c r="HZ10" s="8" t="s">
        <v>886</v>
      </c>
      <c r="IA10" s="8" t="s">
        <v>887</v>
      </c>
      <c r="IB10" s="8" t="s">
        <v>888</v>
      </c>
      <c r="IC10" s="8" t="s">
        <v>889</v>
      </c>
      <c r="ID10" s="8" t="s">
        <v>890</v>
      </c>
      <c r="IE10" s="8" t="s">
        <v>891</v>
      </c>
      <c r="IF10" s="8" t="s">
        <v>892</v>
      </c>
      <c r="IG10" s="8" t="s">
        <v>893</v>
      </c>
      <c r="IH10" s="8" t="s">
        <v>894</v>
      </c>
      <c r="II10" s="8" t="s">
        <v>895</v>
      </c>
      <c r="IJ10" s="8" t="s">
        <v>896</v>
      </c>
      <c r="IK10" s="8" t="s">
        <v>897</v>
      </c>
      <c r="IL10" s="8" t="s">
        <v>898</v>
      </c>
      <c r="IM10" s="8" t="s">
        <v>899</v>
      </c>
      <c r="IN10" s="8" t="s">
        <v>900</v>
      </c>
      <c r="IO10" s="8" t="s">
        <v>901</v>
      </c>
      <c r="IP10" s="8" t="s">
        <v>902</v>
      </c>
      <c r="IQ10" s="8" t="s">
        <v>903</v>
      </c>
    </row>
    <row r="11" spans="1:251">
      <c r="A11" s="10">
        <v>42036</v>
      </c>
      <c r="B11" s="9">
        <v>23.376000000000001</v>
      </c>
      <c r="C11" s="9">
        <v>36.286999999999999</v>
      </c>
      <c r="D11" s="9">
        <v>80.956999999999994</v>
      </c>
      <c r="E11" s="9">
        <v>38.978999999999999</v>
      </c>
      <c r="F11" s="9">
        <v>41.978000000000002</v>
      </c>
      <c r="G11" s="9">
        <v>404.91399999999999</v>
      </c>
      <c r="H11" s="9">
        <v>194.32499999999999</v>
      </c>
      <c r="I11" s="9">
        <v>210.589</v>
      </c>
      <c r="J11" s="9">
        <v>57.750999999999998</v>
      </c>
      <c r="K11" s="9">
        <v>27.298999999999999</v>
      </c>
      <c r="L11" s="9">
        <v>30.451000000000001</v>
      </c>
      <c r="M11" s="9">
        <v>194.24100000000001</v>
      </c>
      <c r="N11" s="9">
        <v>86.64</v>
      </c>
      <c r="O11" s="9">
        <v>107.601</v>
      </c>
      <c r="P11" s="9">
        <v>127.223</v>
      </c>
      <c r="Q11" s="9">
        <v>72.400000000000006</v>
      </c>
      <c r="R11" s="9">
        <v>54.823</v>
      </c>
      <c r="S11" s="9">
        <v>411.89</v>
      </c>
      <c r="T11" s="9">
        <v>262.81099999999998</v>
      </c>
      <c r="U11" s="9">
        <v>149.07900000000001</v>
      </c>
      <c r="V11" s="9">
        <v>37.652000000000001</v>
      </c>
      <c r="W11" s="9">
        <v>18.396999999999998</v>
      </c>
      <c r="X11" s="9">
        <v>19.254999999999999</v>
      </c>
      <c r="Y11" s="9">
        <v>62.244</v>
      </c>
      <c r="Z11" s="9">
        <v>32.53</v>
      </c>
      <c r="AA11" s="9">
        <v>29.713999999999999</v>
      </c>
      <c r="AB11" s="9">
        <v>9.1050000000000004</v>
      </c>
      <c r="AC11" s="9">
        <v>3.343</v>
      </c>
      <c r="AD11" s="9">
        <v>5.7610000000000001</v>
      </c>
      <c r="AE11" s="9">
        <v>21.065000000000001</v>
      </c>
      <c r="AF11" s="9">
        <v>10.109</v>
      </c>
      <c r="AG11" s="9">
        <v>10.956</v>
      </c>
      <c r="AH11" s="9">
        <v>4.827</v>
      </c>
      <c r="AI11" s="9">
        <v>2.0579999999999998</v>
      </c>
      <c r="AJ11" s="9">
        <v>2.7690000000000001</v>
      </c>
      <c r="AK11" s="9">
        <v>23.094000000000001</v>
      </c>
      <c r="AL11" s="9">
        <v>11.07</v>
      </c>
      <c r="AM11" s="9">
        <v>12.023999999999999</v>
      </c>
      <c r="AN11" s="9">
        <v>389.66199999999998</v>
      </c>
      <c r="AO11" s="9">
        <v>221.15199999999999</v>
      </c>
      <c r="AP11" s="9">
        <v>168.50899999999999</v>
      </c>
      <c r="AQ11" s="9">
        <v>839.69200000000001</v>
      </c>
      <c r="AR11" s="9">
        <v>458.43799999999999</v>
      </c>
      <c r="AS11" s="9">
        <v>381.25400000000002</v>
      </c>
      <c r="AT11" s="9">
        <v>240.73</v>
      </c>
      <c r="AU11" s="9">
        <v>126.729</v>
      </c>
      <c r="AV11" s="9">
        <v>114.001</v>
      </c>
      <c r="AW11" s="9">
        <v>639.71299999999997</v>
      </c>
      <c r="AX11" s="9">
        <v>345.47199999999998</v>
      </c>
      <c r="AY11" s="9">
        <v>294.24099999999999</v>
      </c>
      <c r="AZ11" s="9">
        <v>238.001</v>
      </c>
      <c r="BA11" s="9">
        <v>125.41200000000001</v>
      </c>
      <c r="BB11" s="9">
        <v>112.58799999999999</v>
      </c>
      <c r="BC11" s="9">
        <v>633.577</v>
      </c>
      <c r="BD11" s="9">
        <v>341.565</v>
      </c>
      <c r="BE11" s="9">
        <v>292.012</v>
      </c>
      <c r="BF11" s="9">
        <v>83.227999999999994</v>
      </c>
      <c r="BG11" s="9">
        <v>44.951999999999998</v>
      </c>
      <c r="BH11" s="9">
        <v>38.276000000000003</v>
      </c>
      <c r="BI11" s="9">
        <v>205.14400000000001</v>
      </c>
      <c r="BJ11" s="9">
        <v>104.479</v>
      </c>
      <c r="BK11" s="9">
        <v>100.66500000000001</v>
      </c>
      <c r="BL11" s="9">
        <v>97.727000000000004</v>
      </c>
      <c r="BM11" s="9">
        <v>49.298000000000002</v>
      </c>
      <c r="BN11" s="9">
        <v>48.429000000000002</v>
      </c>
      <c r="BO11" s="9">
        <v>306.738</v>
      </c>
      <c r="BP11" s="9">
        <v>168.34700000000001</v>
      </c>
      <c r="BQ11" s="9">
        <v>138.39099999999999</v>
      </c>
      <c r="BR11" s="9">
        <v>54.42</v>
      </c>
      <c r="BS11" s="9">
        <v>29.100999999999999</v>
      </c>
      <c r="BT11" s="9">
        <v>25.318999999999999</v>
      </c>
      <c r="BU11" s="9">
        <v>193.38200000000001</v>
      </c>
      <c r="BV11" s="9">
        <v>105.008</v>
      </c>
      <c r="BW11" s="9">
        <v>88.373999999999995</v>
      </c>
      <c r="BX11" s="9">
        <v>43.307000000000002</v>
      </c>
      <c r="BY11" s="9">
        <v>20.196999999999999</v>
      </c>
      <c r="BZ11" s="9">
        <v>23.11</v>
      </c>
      <c r="CA11" s="9">
        <v>113.35599999999999</v>
      </c>
      <c r="CB11" s="9">
        <v>63.338999999999999</v>
      </c>
      <c r="CC11" s="9">
        <v>50.017000000000003</v>
      </c>
      <c r="CD11" s="9">
        <v>57.045999999999999</v>
      </c>
      <c r="CE11" s="9">
        <v>31.163</v>
      </c>
      <c r="CF11" s="9">
        <v>25.882999999999999</v>
      </c>
      <c r="CG11" s="9">
        <v>121.694</v>
      </c>
      <c r="CH11" s="9">
        <v>68.738</v>
      </c>
      <c r="CI11" s="9">
        <v>52.956000000000003</v>
      </c>
      <c r="CJ11" s="9">
        <v>31.864000000000001</v>
      </c>
      <c r="CK11" s="9">
        <v>14.452999999999999</v>
      </c>
      <c r="CL11" s="9">
        <v>17.411000000000001</v>
      </c>
      <c r="CM11" s="9">
        <v>76.870999999999995</v>
      </c>
      <c r="CN11" s="9">
        <v>43.856000000000002</v>
      </c>
      <c r="CO11" s="9">
        <v>33.015000000000001</v>
      </c>
      <c r="CP11" s="9">
        <v>25.181999999999999</v>
      </c>
      <c r="CQ11" s="9">
        <v>16.709</v>
      </c>
      <c r="CR11" s="9">
        <v>8.4730000000000008</v>
      </c>
      <c r="CS11" s="9">
        <v>44.823999999999998</v>
      </c>
      <c r="CT11" s="9">
        <v>24.882000000000001</v>
      </c>
      <c r="CU11" s="9">
        <v>19.940999999999999</v>
      </c>
      <c r="CV11" s="9">
        <v>2.7290000000000001</v>
      </c>
      <c r="CW11" s="9">
        <v>1.3169999999999999</v>
      </c>
      <c r="CX11" s="9">
        <v>1.4119999999999999</v>
      </c>
      <c r="CY11" s="9">
        <v>6.1360000000000001</v>
      </c>
      <c r="CZ11" s="9">
        <v>3.907</v>
      </c>
      <c r="DA11" s="9">
        <v>2.2290000000000001</v>
      </c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>
        <v>142.68700000000001</v>
      </c>
      <c r="FW11" s="9">
        <v>70.034000000000006</v>
      </c>
      <c r="FX11" s="9">
        <v>72.653000000000006</v>
      </c>
      <c r="FY11" s="9">
        <v>75.783000000000001</v>
      </c>
      <c r="FZ11" s="9">
        <v>40.915999999999997</v>
      </c>
      <c r="GA11" s="9">
        <v>34.866999999999997</v>
      </c>
      <c r="GB11" s="9">
        <v>312.43</v>
      </c>
      <c r="GC11" s="9">
        <v>160.33600000000001</v>
      </c>
      <c r="GD11" s="9">
        <v>152.09399999999999</v>
      </c>
      <c r="GE11" s="9">
        <v>13.76</v>
      </c>
      <c r="GF11" s="9">
        <v>8.2710000000000008</v>
      </c>
      <c r="GG11" s="9">
        <v>5.4889999999999999</v>
      </c>
      <c r="GH11" s="9">
        <v>245.667</v>
      </c>
      <c r="GI11" s="9">
        <v>137.751</v>
      </c>
      <c r="GJ11" s="9">
        <v>107.916</v>
      </c>
      <c r="GK11" s="9">
        <v>5.2809999999999997</v>
      </c>
      <c r="GL11" s="9">
        <v>4.2910000000000004</v>
      </c>
      <c r="GM11" s="9">
        <v>0.99099999999999999</v>
      </c>
      <c r="GN11" s="9">
        <v>57.186</v>
      </c>
      <c r="GO11" s="9">
        <v>33.116</v>
      </c>
      <c r="GP11" s="9">
        <v>24.07</v>
      </c>
      <c r="GQ11" s="9">
        <v>3.218</v>
      </c>
      <c r="GR11" s="9">
        <v>3.218</v>
      </c>
      <c r="GS11" s="9">
        <v>0</v>
      </c>
      <c r="GT11" s="9">
        <v>24.43</v>
      </c>
      <c r="GU11" s="9">
        <v>14.269</v>
      </c>
      <c r="GV11" s="9">
        <v>10.161</v>
      </c>
      <c r="GW11" s="9">
        <v>46.304000000000002</v>
      </c>
      <c r="GX11" s="9">
        <v>25.215</v>
      </c>
      <c r="GY11" s="9">
        <v>21.088000000000001</v>
      </c>
      <c r="GZ11" s="9">
        <v>220.38499999999999</v>
      </c>
      <c r="HA11" s="9">
        <v>118.099</v>
      </c>
      <c r="HB11" s="9">
        <v>102.286</v>
      </c>
      <c r="HC11" s="9">
        <v>101.033</v>
      </c>
      <c r="HD11" s="9">
        <v>52.350999999999999</v>
      </c>
      <c r="HE11" s="9">
        <v>48.682000000000002</v>
      </c>
      <c r="HF11" s="9">
        <v>166.59200000000001</v>
      </c>
      <c r="HG11" s="9">
        <v>90.688000000000002</v>
      </c>
      <c r="HH11" s="9">
        <v>75.903999999999996</v>
      </c>
      <c r="HI11" s="9">
        <v>82.468999999999994</v>
      </c>
      <c r="HJ11" s="9">
        <v>44.39</v>
      </c>
      <c r="HK11" s="9">
        <v>38.079000000000001</v>
      </c>
      <c r="HL11" s="9">
        <v>95.682000000000002</v>
      </c>
      <c r="HM11" s="9">
        <v>50.99</v>
      </c>
      <c r="HN11" s="9">
        <v>44.692</v>
      </c>
      <c r="HO11" s="9">
        <v>65.643000000000001</v>
      </c>
      <c r="HP11" s="9">
        <v>32.585999999999999</v>
      </c>
      <c r="HQ11" s="9">
        <v>33.057000000000002</v>
      </c>
      <c r="HR11" s="9">
        <v>132.47800000000001</v>
      </c>
      <c r="HS11" s="9">
        <v>76.447999999999993</v>
      </c>
      <c r="HT11" s="9">
        <v>56.03</v>
      </c>
      <c r="HU11" s="9">
        <v>63.122999999999998</v>
      </c>
      <c r="HV11" s="9">
        <v>37.046999999999997</v>
      </c>
      <c r="HW11" s="9">
        <v>26.076000000000001</v>
      </c>
      <c r="HX11" s="9">
        <v>12.221</v>
      </c>
      <c r="HY11" s="9">
        <v>7.3449999999999998</v>
      </c>
      <c r="HZ11" s="9">
        <v>4.8760000000000003</v>
      </c>
      <c r="IA11" s="9">
        <v>20.117000000000001</v>
      </c>
      <c r="IB11" s="9">
        <v>12.236000000000001</v>
      </c>
      <c r="IC11" s="9">
        <v>7.8810000000000002</v>
      </c>
      <c r="ID11" s="9">
        <v>23.866</v>
      </c>
      <c r="IE11" s="9">
        <v>13.365</v>
      </c>
      <c r="IF11" s="9">
        <v>10.500999999999999</v>
      </c>
      <c r="IG11" s="9">
        <v>18.238</v>
      </c>
      <c r="IH11" s="9">
        <v>10.571</v>
      </c>
      <c r="II11" s="9">
        <v>7.6669999999999998</v>
      </c>
      <c r="IJ11" s="9">
        <v>93.478999999999999</v>
      </c>
      <c r="IK11" s="9">
        <v>55.64</v>
      </c>
      <c r="IL11" s="9">
        <v>37.838999999999999</v>
      </c>
      <c r="IM11" s="9">
        <v>41.755000000000003</v>
      </c>
      <c r="IN11" s="9">
        <v>23.988</v>
      </c>
      <c r="IO11" s="9">
        <v>17.766999999999999</v>
      </c>
      <c r="IP11" s="9">
        <v>57.844000000000001</v>
      </c>
      <c r="IQ11" s="9">
        <v>34.457000000000001</v>
      </c>
    </row>
    <row r="12" spans="1:251">
      <c r="A12" s="10">
        <v>42401</v>
      </c>
      <c r="B12" s="9">
        <v>26.805</v>
      </c>
      <c r="C12" s="9">
        <v>34.741</v>
      </c>
      <c r="D12" s="9">
        <v>92.105999999999995</v>
      </c>
      <c r="E12" s="9">
        <v>43.51</v>
      </c>
      <c r="F12" s="9">
        <v>48.594999999999999</v>
      </c>
      <c r="G12" s="9">
        <v>446.512</v>
      </c>
      <c r="H12" s="9">
        <v>206.339</v>
      </c>
      <c r="I12" s="9">
        <v>240.173</v>
      </c>
      <c r="J12" s="9">
        <v>63.725999999999999</v>
      </c>
      <c r="K12" s="9">
        <v>23.414000000000001</v>
      </c>
      <c r="L12" s="9">
        <v>40.311999999999998</v>
      </c>
      <c r="M12" s="9">
        <v>209.34399999999999</v>
      </c>
      <c r="N12" s="9">
        <v>84.867000000000004</v>
      </c>
      <c r="O12" s="9">
        <v>124.477</v>
      </c>
      <c r="P12" s="9">
        <v>116.782</v>
      </c>
      <c r="Q12" s="9">
        <v>65.296000000000006</v>
      </c>
      <c r="R12" s="9">
        <v>51.485999999999997</v>
      </c>
      <c r="S12" s="9">
        <v>408.15300000000002</v>
      </c>
      <c r="T12" s="9">
        <v>263.51299999999998</v>
      </c>
      <c r="U12" s="9">
        <v>144.63999999999999</v>
      </c>
      <c r="V12" s="9">
        <v>38.598999999999997</v>
      </c>
      <c r="W12" s="9">
        <v>20.792000000000002</v>
      </c>
      <c r="X12" s="9">
        <v>17.806999999999999</v>
      </c>
      <c r="Y12" s="9">
        <v>53.930999999999997</v>
      </c>
      <c r="Z12" s="9">
        <v>27.414999999999999</v>
      </c>
      <c r="AA12" s="9">
        <v>26.515999999999998</v>
      </c>
      <c r="AB12" s="9">
        <v>5.4210000000000003</v>
      </c>
      <c r="AC12" s="9">
        <v>1.579</v>
      </c>
      <c r="AD12" s="9">
        <v>3.8420000000000001</v>
      </c>
      <c r="AE12" s="9">
        <v>17.658999999999999</v>
      </c>
      <c r="AF12" s="9">
        <v>10.744999999999999</v>
      </c>
      <c r="AG12" s="9">
        <v>6.9139999999999997</v>
      </c>
      <c r="AH12" s="9">
        <v>11.606999999999999</v>
      </c>
      <c r="AI12" s="9">
        <v>6.2329999999999997</v>
      </c>
      <c r="AJ12" s="9">
        <v>5.3739999999999997</v>
      </c>
      <c r="AK12" s="9">
        <v>28.756</v>
      </c>
      <c r="AL12" s="9">
        <v>18.991</v>
      </c>
      <c r="AM12" s="9">
        <v>9.7650000000000006</v>
      </c>
      <c r="AN12" s="9">
        <v>340.51400000000001</v>
      </c>
      <c r="AO12" s="9">
        <v>199.273</v>
      </c>
      <c r="AP12" s="9">
        <v>141.24100000000001</v>
      </c>
      <c r="AQ12" s="9">
        <v>816.47799999999995</v>
      </c>
      <c r="AR12" s="9">
        <v>450.23099999999999</v>
      </c>
      <c r="AS12" s="9">
        <v>366.24700000000001</v>
      </c>
      <c r="AT12" s="9">
        <v>209.49100000000001</v>
      </c>
      <c r="AU12" s="9">
        <v>106.92400000000001</v>
      </c>
      <c r="AV12" s="9">
        <v>102.56699999999999</v>
      </c>
      <c r="AW12" s="9">
        <v>698.93299999999999</v>
      </c>
      <c r="AX12" s="9">
        <v>362.87400000000002</v>
      </c>
      <c r="AY12" s="9">
        <v>336.05900000000003</v>
      </c>
      <c r="AZ12" s="9">
        <v>207.31899999999999</v>
      </c>
      <c r="BA12" s="9">
        <v>105.666</v>
      </c>
      <c r="BB12" s="9">
        <v>101.65300000000001</v>
      </c>
      <c r="BC12" s="9">
        <v>693.02800000000002</v>
      </c>
      <c r="BD12" s="9">
        <v>359.85300000000001</v>
      </c>
      <c r="BE12" s="9">
        <v>333.17500000000001</v>
      </c>
      <c r="BF12" s="9">
        <v>72.119</v>
      </c>
      <c r="BG12" s="9">
        <v>39.840000000000003</v>
      </c>
      <c r="BH12" s="9">
        <v>32.279000000000003</v>
      </c>
      <c r="BI12" s="9">
        <v>245.179</v>
      </c>
      <c r="BJ12" s="9">
        <v>122.011</v>
      </c>
      <c r="BK12" s="9">
        <v>123.16800000000001</v>
      </c>
      <c r="BL12" s="9">
        <v>79.534999999999997</v>
      </c>
      <c r="BM12" s="9">
        <v>35.896000000000001</v>
      </c>
      <c r="BN12" s="9">
        <v>43.637999999999998</v>
      </c>
      <c r="BO12" s="9">
        <v>319.01100000000002</v>
      </c>
      <c r="BP12" s="9">
        <v>167.16</v>
      </c>
      <c r="BQ12" s="9">
        <v>151.852</v>
      </c>
      <c r="BR12" s="9">
        <v>40.380000000000003</v>
      </c>
      <c r="BS12" s="9">
        <v>18.940999999999999</v>
      </c>
      <c r="BT12" s="9">
        <v>21.44</v>
      </c>
      <c r="BU12" s="9">
        <v>199.208</v>
      </c>
      <c r="BV12" s="9">
        <v>103.727</v>
      </c>
      <c r="BW12" s="9">
        <v>95.480999999999995</v>
      </c>
      <c r="BX12" s="9">
        <v>39.154000000000003</v>
      </c>
      <c r="BY12" s="9">
        <v>16.956</v>
      </c>
      <c r="BZ12" s="9">
        <v>22.199000000000002</v>
      </c>
      <c r="CA12" s="9">
        <v>119.804</v>
      </c>
      <c r="CB12" s="9">
        <v>63.433</v>
      </c>
      <c r="CC12" s="9">
        <v>56.371000000000002</v>
      </c>
      <c r="CD12" s="9">
        <v>55.664999999999999</v>
      </c>
      <c r="CE12" s="9">
        <v>29.928999999999998</v>
      </c>
      <c r="CF12" s="9">
        <v>25.736000000000001</v>
      </c>
      <c r="CG12" s="9">
        <v>128.83799999999999</v>
      </c>
      <c r="CH12" s="9">
        <v>70.682000000000002</v>
      </c>
      <c r="CI12" s="9">
        <v>58.155999999999999</v>
      </c>
      <c r="CJ12" s="9">
        <v>31.712</v>
      </c>
      <c r="CK12" s="9">
        <v>14.602</v>
      </c>
      <c r="CL12" s="9">
        <v>17.11</v>
      </c>
      <c r="CM12" s="9">
        <v>90.980999999999995</v>
      </c>
      <c r="CN12" s="9">
        <v>48.140999999999998</v>
      </c>
      <c r="CO12" s="9">
        <v>42.841000000000001</v>
      </c>
      <c r="CP12" s="9">
        <v>23.952999999999999</v>
      </c>
      <c r="CQ12" s="9">
        <v>15.327</v>
      </c>
      <c r="CR12" s="9">
        <v>8.6259999999999994</v>
      </c>
      <c r="CS12" s="9">
        <v>37.856000000000002</v>
      </c>
      <c r="CT12" s="9">
        <v>22.541</v>
      </c>
      <c r="CU12" s="9">
        <v>15.315</v>
      </c>
      <c r="CV12" s="9">
        <v>2.1720000000000002</v>
      </c>
      <c r="CW12" s="9">
        <v>1.258</v>
      </c>
      <c r="CX12" s="9">
        <v>0.91400000000000003</v>
      </c>
      <c r="CY12" s="9">
        <v>5.9050000000000002</v>
      </c>
      <c r="CZ12" s="9">
        <v>3.0209999999999999</v>
      </c>
      <c r="DA12" s="9">
        <v>2.8839999999999999</v>
      </c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>
        <v>119.637</v>
      </c>
      <c r="FW12" s="9">
        <v>61.274000000000001</v>
      </c>
      <c r="FX12" s="9">
        <v>58.363</v>
      </c>
      <c r="FY12" s="9">
        <v>68.209000000000003</v>
      </c>
      <c r="FZ12" s="9">
        <v>37.545999999999999</v>
      </c>
      <c r="GA12" s="9">
        <v>30.664000000000001</v>
      </c>
      <c r="GB12" s="9">
        <v>334.625</v>
      </c>
      <c r="GC12" s="9">
        <v>170.947</v>
      </c>
      <c r="GD12" s="9">
        <v>163.678</v>
      </c>
      <c r="GE12" s="9">
        <v>12.297000000000001</v>
      </c>
      <c r="GF12" s="9">
        <v>3.7370000000000001</v>
      </c>
      <c r="GG12" s="9">
        <v>8.56</v>
      </c>
      <c r="GH12" s="9">
        <v>290.23099999999999</v>
      </c>
      <c r="GI12" s="9">
        <v>153.24199999999999</v>
      </c>
      <c r="GJ12" s="9">
        <v>136.989</v>
      </c>
      <c r="GK12" s="9">
        <v>5.34</v>
      </c>
      <c r="GL12" s="9">
        <v>1.1839999999999999</v>
      </c>
      <c r="GM12" s="9">
        <v>4.1559999999999997</v>
      </c>
      <c r="GN12" s="9">
        <v>60.814</v>
      </c>
      <c r="GO12" s="9">
        <v>31.917000000000002</v>
      </c>
      <c r="GP12" s="9">
        <v>28.898</v>
      </c>
      <c r="GQ12" s="9">
        <v>4.0069999999999997</v>
      </c>
      <c r="GR12" s="9">
        <v>3.1829999999999998</v>
      </c>
      <c r="GS12" s="9">
        <v>0.82399999999999995</v>
      </c>
      <c r="GT12" s="9">
        <v>13.262</v>
      </c>
      <c r="GU12" s="9">
        <v>6.7679999999999998</v>
      </c>
      <c r="GV12" s="9">
        <v>6.4939999999999998</v>
      </c>
      <c r="GW12" s="9">
        <v>39.622999999999998</v>
      </c>
      <c r="GX12" s="9">
        <v>16.422000000000001</v>
      </c>
      <c r="GY12" s="9">
        <v>23.202000000000002</v>
      </c>
      <c r="GZ12" s="9">
        <v>196.631</v>
      </c>
      <c r="HA12" s="9">
        <v>101.402</v>
      </c>
      <c r="HB12" s="9">
        <v>95.228999999999999</v>
      </c>
      <c r="HC12" s="9">
        <v>97.566000000000003</v>
      </c>
      <c r="HD12" s="9">
        <v>50.887</v>
      </c>
      <c r="HE12" s="9">
        <v>46.679000000000002</v>
      </c>
      <c r="HF12" s="9">
        <v>155.86199999999999</v>
      </c>
      <c r="HG12" s="9">
        <v>82.043000000000006</v>
      </c>
      <c r="HH12" s="9">
        <v>73.817999999999998</v>
      </c>
      <c r="HI12" s="9">
        <v>87.403000000000006</v>
      </c>
      <c r="HJ12" s="9">
        <v>43.956000000000003</v>
      </c>
      <c r="HK12" s="9">
        <v>43.445999999999998</v>
      </c>
      <c r="HL12" s="9">
        <v>96.82</v>
      </c>
      <c r="HM12" s="9">
        <v>50.076000000000001</v>
      </c>
      <c r="HN12" s="9">
        <v>46.744</v>
      </c>
      <c r="HO12" s="9">
        <v>66.429000000000002</v>
      </c>
      <c r="HP12" s="9">
        <v>32.219000000000001</v>
      </c>
      <c r="HQ12" s="9">
        <v>34.21</v>
      </c>
      <c r="HR12" s="9">
        <v>109.24299999999999</v>
      </c>
      <c r="HS12" s="9">
        <v>57.058999999999997</v>
      </c>
      <c r="HT12" s="9">
        <v>52.183999999999997</v>
      </c>
      <c r="HU12" s="9">
        <v>57.613999999999997</v>
      </c>
      <c r="HV12" s="9">
        <v>36.331000000000003</v>
      </c>
      <c r="HW12" s="9">
        <v>21.283000000000001</v>
      </c>
      <c r="HX12" s="9">
        <v>13.968999999999999</v>
      </c>
      <c r="HY12" s="9">
        <v>5.952</v>
      </c>
      <c r="HZ12" s="9">
        <v>8.0180000000000007</v>
      </c>
      <c r="IA12" s="9">
        <v>13.645</v>
      </c>
      <c r="IB12" s="9">
        <v>9.4610000000000003</v>
      </c>
      <c r="IC12" s="9">
        <v>4.1840000000000002</v>
      </c>
      <c r="ID12" s="9">
        <v>24.024000000000001</v>
      </c>
      <c r="IE12" s="9">
        <v>11.679</v>
      </c>
      <c r="IF12" s="9">
        <v>12.345000000000001</v>
      </c>
      <c r="IG12" s="9">
        <v>11.843999999999999</v>
      </c>
      <c r="IH12" s="9">
        <v>5.9189999999999996</v>
      </c>
      <c r="II12" s="9">
        <v>5.9249999999999998</v>
      </c>
      <c r="IJ12" s="9">
        <v>83.206000000000003</v>
      </c>
      <c r="IK12" s="9">
        <v>50.024000000000001</v>
      </c>
      <c r="IL12" s="9">
        <v>33.182000000000002</v>
      </c>
      <c r="IM12" s="9">
        <v>25.779</v>
      </c>
      <c r="IN12" s="9">
        <v>13.288</v>
      </c>
      <c r="IO12" s="9">
        <v>12.49</v>
      </c>
      <c r="IP12" s="9">
        <v>63.598999999999997</v>
      </c>
      <c r="IQ12" s="9">
        <v>39.57</v>
      </c>
    </row>
    <row r="13" spans="1:251">
      <c r="A13" s="10">
        <v>42767</v>
      </c>
      <c r="B13" s="9">
        <v>15.958</v>
      </c>
      <c r="C13" s="9">
        <v>26.812000000000001</v>
      </c>
      <c r="D13" s="9">
        <v>99.852999999999994</v>
      </c>
      <c r="E13" s="9">
        <v>42.790999999999997</v>
      </c>
      <c r="F13" s="9">
        <v>57.061999999999998</v>
      </c>
      <c r="G13" s="9">
        <v>458.71100000000001</v>
      </c>
      <c r="H13" s="9">
        <v>226.839</v>
      </c>
      <c r="I13" s="9">
        <v>231.87299999999999</v>
      </c>
      <c r="J13" s="9">
        <v>63.262</v>
      </c>
      <c r="K13" s="9">
        <v>26.873000000000001</v>
      </c>
      <c r="L13" s="9">
        <v>36.389000000000003</v>
      </c>
      <c r="M13" s="9">
        <v>210.92599999999999</v>
      </c>
      <c r="N13" s="9">
        <v>97.775999999999996</v>
      </c>
      <c r="O13" s="9">
        <v>113.15</v>
      </c>
      <c r="P13" s="9">
        <v>110.215</v>
      </c>
      <c r="Q13" s="9">
        <v>55.978999999999999</v>
      </c>
      <c r="R13" s="9">
        <v>54.235999999999997</v>
      </c>
      <c r="S13" s="9">
        <v>416.66500000000002</v>
      </c>
      <c r="T13" s="9">
        <v>263.995</v>
      </c>
      <c r="U13" s="9">
        <v>152.66999999999999</v>
      </c>
      <c r="V13" s="9">
        <v>34.874000000000002</v>
      </c>
      <c r="W13" s="9">
        <v>15.180999999999999</v>
      </c>
      <c r="X13" s="9">
        <v>19.693999999999999</v>
      </c>
      <c r="Y13" s="9">
        <v>42.613999999999997</v>
      </c>
      <c r="Z13" s="9">
        <v>18.891999999999999</v>
      </c>
      <c r="AA13" s="9">
        <v>23.722000000000001</v>
      </c>
      <c r="AB13" s="9">
        <v>5.87</v>
      </c>
      <c r="AC13" s="9">
        <v>3.524</v>
      </c>
      <c r="AD13" s="9">
        <v>2.3460000000000001</v>
      </c>
      <c r="AE13" s="9">
        <v>17.491</v>
      </c>
      <c r="AF13" s="9">
        <v>9.3819999999999997</v>
      </c>
      <c r="AG13" s="9">
        <v>8.11</v>
      </c>
      <c r="AH13" s="9">
        <v>8.9659999999999993</v>
      </c>
      <c r="AI13" s="9">
        <v>5.0549999999999997</v>
      </c>
      <c r="AJ13" s="9">
        <v>3.911</v>
      </c>
      <c r="AK13" s="9">
        <v>34.536000000000001</v>
      </c>
      <c r="AL13" s="9">
        <v>17.963000000000001</v>
      </c>
      <c r="AM13" s="9">
        <v>16.571999999999999</v>
      </c>
      <c r="AN13" s="9">
        <v>375.15300000000002</v>
      </c>
      <c r="AO13" s="9">
        <v>221.79400000000001</v>
      </c>
      <c r="AP13" s="9">
        <v>153.358</v>
      </c>
      <c r="AQ13" s="9">
        <v>834.26800000000003</v>
      </c>
      <c r="AR13" s="9">
        <v>462.428</v>
      </c>
      <c r="AS13" s="9">
        <v>371.84</v>
      </c>
      <c r="AT13" s="9">
        <v>210.17400000000001</v>
      </c>
      <c r="AU13" s="9">
        <v>114.83</v>
      </c>
      <c r="AV13" s="9">
        <v>95.343999999999994</v>
      </c>
      <c r="AW13" s="9">
        <v>679.70699999999999</v>
      </c>
      <c r="AX13" s="9">
        <v>351.43200000000002</v>
      </c>
      <c r="AY13" s="9">
        <v>328.27600000000001</v>
      </c>
      <c r="AZ13" s="9">
        <v>207.85599999999999</v>
      </c>
      <c r="BA13" s="9">
        <v>113.063</v>
      </c>
      <c r="BB13" s="9">
        <v>94.793000000000006</v>
      </c>
      <c r="BC13" s="9">
        <v>672.88199999999995</v>
      </c>
      <c r="BD13" s="9">
        <v>347.495</v>
      </c>
      <c r="BE13" s="9">
        <v>325.38600000000002</v>
      </c>
      <c r="BF13" s="9">
        <v>79.628</v>
      </c>
      <c r="BG13" s="9">
        <v>50.18</v>
      </c>
      <c r="BH13" s="9">
        <v>29.448</v>
      </c>
      <c r="BI13" s="9">
        <v>251.554</v>
      </c>
      <c r="BJ13" s="9">
        <v>118.324</v>
      </c>
      <c r="BK13" s="9">
        <v>133.22999999999999</v>
      </c>
      <c r="BL13" s="9">
        <v>80.697999999999993</v>
      </c>
      <c r="BM13" s="9">
        <v>37.091000000000001</v>
      </c>
      <c r="BN13" s="9">
        <v>43.607999999999997</v>
      </c>
      <c r="BO13" s="9">
        <v>315.791</v>
      </c>
      <c r="BP13" s="9">
        <v>170.39400000000001</v>
      </c>
      <c r="BQ13" s="9">
        <v>145.39699999999999</v>
      </c>
      <c r="BR13" s="9">
        <v>46.024000000000001</v>
      </c>
      <c r="BS13" s="9">
        <v>23.768999999999998</v>
      </c>
      <c r="BT13" s="9">
        <v>22.254999999999999</v>
      </c>
      <c r="BU13" s="9">
        <v>199.37</v>
      </c>
      <c r="BV13" s="9">
        <v>113.807</v>
      </c>
      <c r="BW13" s="9">
        <v>85.561999999999998</v>
      </c>
      <c r="BX13" s="9">
        <v>34.673999999999999</v>
      </c>
      <c r="BY13" s="9">
        <v>13.321999999999999</v>
      </c>
      <c r="BZ13" s="9">
        <v>21.353000000000002</v>
      </c>
      <c r="CA13" s="9">
        <v>116.42100000000001</v>
      </c>
      <c r="CB13" s="9">
        <v>56.587000000000003</v>
      </c>
      <c r="CC13" s="9">
        <v>59.835000000000001</v>
      </c>
      <c r="CD13" s="9">
        <v>47.53</v>
      </c>
      <c r="CE13" s="9">
        <v>25.792999999999999</v>
      </c>
      <c r="CF13" s="9">
        <v>21.736999999999998</v>
      </c>
      <c r="CG13" s="9">
        <v>105.536</v>
      </c>
      <c r="CH13" s="9">
        <v>58.777000000000001</v>
      </c>
      <c r="CI13" s="9">
        <v>46.759</v>
      </c>
      <c r="CJ13" s="9">
        <v>24.954999999999998</v>
      </c>
      <c r="CK13" s="9">
        <v>11.8</v>
      </c>
      <c r="CL13" s="9">
        <v>13.156000000000001</v>
      </c>
      <c r="CM13" s="9">
        <v>74.875</v>
      </c>
      <c r="CN13" s="9">
        <v>42.737000000000002</v>
      </c>
      <c r="CO13" s="9">
        <v>32.137999999999998</v>
      </c>
      <c r="CP13" s="9">
        <v>22.574000000000002</v>
      </c>
      <c r="CQ13" s="9">
        <v>13.993</v>
      </c>
      <c r="CR13" s="9">
        <v>8.5809999999999995</v>
      </c>
      <c r="CS13" s="9">
        <v>30.661000000000001</v>
      </c>
      <c r="CT13" s="9">
        <v>16.04</v>
      </c>
      <c r="CU13" s="9">
        <v>14.621</v>
      </c>
      <c r="CV13" s="9">
        <v>2.3180000000000001</v>
      </c>
      <c r="CW13" s="9">
        <v>1.7669999999999999</v>
      </c>
      <c r="CX13" s="9">
        <v>0.55100000000000005</v>
      </c>
      <c r="CY13" s="9">
        <v>6.8259999999999996</v>
      </c>
      <c r="CZ13" s="9">
        <v>3.9369999999999998</v>
      </c>
      <c r="DA13" s="9">
        <v>2.8889999999999998</v>
      </c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>
        <v>120.75700000000001</v>
      </c>
      <c r="FW13" s="9">
        <v>62.121000000000002</v>
      </c>
      <c r="FX13" s="9">
        <v>58.636000000000003</v>
      </c>
      <c r="FY13" s="9">
        <v>69.491</v>
      </c>
      <c r="FZ13" s="9">
        <v>39.820999999999998</v>
      </c>
      <c r="GA13" s="9">
        <v>29.67</v>
      </c>
      <c r="GB13" s="9">
        <v>349.96600000000001</v>
      </c>
      <c r="GC13" s="9">
        <v>174.05699999999999</v>
      </c>
      <c r="GD13" s="9">
        <v>175.90899999999999</v>
      </c>
      <c r="GE13" s="9">
        <v>16.257999999999999</v>
      </c>
      <c r="GF13" s="9">
        <v>10.292</v>
      </c>
      <c r="GG13" s="9">
        <v>5.9649999999999999</v>
      </c>
      <c r="GH13" s="9">
        <v>264.82799999999997</v>
      </c>
      <c r="GI13" s="9">
        <v>141.65899999999999</v>
      </c>
      <c r="GJ13" s="9">
        <v>123.169</v>
      </c>
      <c r="GK13" s="9">
        <v>2.8860000000000001</v>
      </c>
      <c r="GL13" s="9">
        <v>1.8129999999999999</v>
      </c>
      <c r="GM13" s="9">
        <v>1.073</v>
      </c>
      <c r="GN13" s="9">
        <v>51.944000000000003</v>
      </c>
      <c r="GO13" s="9">
        <v>28.448</v>
      </c>
      <c r="GP13" s="9">
        <v>23.495000000000001</v>
      </c>
      <c r="GQ13" s="9">
        <v>0.78300000000000003</v>
      </c>
      <c r="GR13" s="9">
        <v>0.78300000000000003</v>
      </c>
      <c r="GS13" s="9">
        <v>0</v>
      </c>
      <c r="GT13" s="9">
        <v>12.968999999999999</v>
      </c>
      <c r="GU13" s="9">
        <v>7.2670000000000003</v>
      </c>
      <c r="GV13" s="9">
        <v>5.702</v>
      </c>
      <c r="GW13" s="9">
        <v>34.811</v>
      </c>
      <c r="GX13" s="9">
        <v>13.068</v>
      </c>
      <c r="GY13" s="9">
        <v>21.742999999999999</v>
      </c>
      <c r="GZ13" s="9">
        <v>189.61600000000001</v>
      </c>
      <c r="HA13" s="9">
        <v>106.11199999999999</v>
      </c>
      <c r="HB13" s="9">
        <v>83.504000000000005</v>
      </c>
      <c r="HC13" s="9">
        <v>75.700999999999993</v>
      </c>
      <c r="HD13" s="9">
        <v>39.637999999999998</v>
      </c>
      <c r="HE13" s="9">
        <v>36.064</v>
      </c>
      <c r="HF13" s="9">
        <v>142.71700000000001</v>
      </c>
      <c r="HG13" s="9">
        <v>80.777000000000001</v>
      </c>
      <c r="HH13" s="9">
        <v>61.94</v>
      </c>
      <c r="HI13" s="9">
        <v>63.45</v>
      </c>
      <c r="HJ13" s="9">
        <v>30.824000000000002</v>
      </c>
      <c r="HK13" s="9">
        <v>32.625999999999998</v>
      </c>
      <c r="HL13" s="9">
        <v>77.099000000000004</v>
      </c>
      <c r="HM13" s="9">
        <v>42.642000000000003</v>
      </c>
      <c r="HN13" s="9">
        <v>34.457999999999998</v>
      </c>
      <c r="HO13" s="9">
        <v>46.997999999999998</v>
      </c>
      <c r="HP13" s="9">
        <v>23.798999999999999</v>
      </c>
      <c r="HQ13" s="9">
        <v>23.198</v>
      </c>
      <c r="HR13" s="9">
        <v>102.321</v>
      </c>
      <c r="HS13" s="9">
        <v>61.606000000000002</v>
      </c>
      <c r="HT13" s="9">
        <v>40.715000000000003</v>
      </c>
      <c r="HU13" s="9">
        <v>53.13</v>
      </c>
      <c r="HV13" s="9">
        <v>30.427</v>
      </c>
      <c r="HW13" s="9">
        <v>22.702999999999999</v>
      </c>
      <c r="HX13" s="9">
        <v>14.129</v>
      </c>
      <c r="HY13" s="9">
        <v>8.9580000000000002</v>
      </c>
      <c r="HZ13" s="9">
        <v>5.1710000000000003</v>
      </c>
      <c r="IA13" s="9">
        <v>12.227</v>
      </c>
      <c r="IB13" s="9">
        <v>7.7679999999999998</v>
      </c>
      <c r="IC13" s="9">
        <v>4.46</v>
      </c>
      <c r="ID13" s="9">
        <v>17.492999999999999</v>
      </c>
      <c r="IE13" s="9">
        <v>8.2539999999999996</v>
      </c>
      <c r="IF13" s="9">
        <v>9.2390000000000008</v>
      </c>
      <c r="IG13" s="9">
        <v>15.28</v>
      </c>
      <c r="IH13" s="9">
        <v>9.109</v>
      </c>
      <c r="II13" s="9">
        <v>6.1710000000000003</v>
      </c>
      <c r="IJ13" s="9">
        <v>72.176000000000002</v>
      </c>
      <c r="IK13" s="9">
        <v>42.045000000000002</v>
      </c>
      <c r="IL13" s="9">
        <v>30.132000000000001</v>
      </c>
      <c r="IM13" s="9">
        <v>17.728000000000002</v>
      </c>
      <c r="IN13" s="9">
        <v>8.4079999999999995</v>
      </c>
      <c r="IO13" s="9">
        <v>9.32</v>
      </c>
      <c r="IP13" s="9">
        <v>56.554000000000002</v>
      </c>
      <c r="IQ13" s="9">
        <v>33.435000000000002</v>
      </c>
    </row>
    <row r="14" spans="1:251">
      <c r="A14" s="10">
        <v>43132</v>
      </c>
      <c r="B14" s="9">
        <v>15.191000000000001</v>
      </c>
      <c r="C14" s="9">
        <v>42.225000000000001</v>
      </c>
      <c r="D14" s="9">
        <v>94.125</v>
      </c>
      <c r="E14" s="9">
        <v>41.719000000000001</v>
      </c>
      <c r="F14" s="9">
        <v>52.405999999999999</v>
      </c>
      <c r="G14" s="9">
        <v>478.85300000000001</v>
      </c>
      <c r="H14" s="9">
        <v>224.40600000000001</v>
      </c>
      <c r="I14" s="9">
        <v>254.446</v>
      </c>
      <c r="J14" s="9">
        <v>65.504000000000005</v>
      </c>
      <c r="K14" s="9">
        <v>25.626999999999999</v>
      </c>
      <c r="L14" s="9">
        <v>39.877000000000002</v>
      </c>
      <c r="M14" s="9">
        <v>238.67599999999999</v>
      </c>
      <c r="N14" s="9">
        <v>106.748</v>
      </c>
      <c r="O14" s="9">
        <v>131.928</v>
      </c>
      <c r="P14" s="9">
        <v>133.34800000000001</v>
      </c>
      <c r="Q14" s="9">
        <v>73.41</v>
      </c>
      <c r="R14" s="9">
        <v>59.936999999999998</v>
      </c>
      <c r="S14" s="9">
        <v>443.5</v>
      </c>
      <c r="T14" s="9">
        <v>274.37799999999999</v>
      </c>
      <c r="U14" s="9">
        <v>169.12200000000001</v>
      </c>
      <c r="V14" s="9">
        <v>35.725000000000001</v>
      </c>
      <c r="W14" s="9">
        <v>19.481000000000002</v>
      </c>
      <c r="X14" s="9">
        <v>16.244</v>
      </c>
      <c r="Y14" s="9">
        <v>64.043000000000006</v>
      </c>
      <c r="Z14" s="9">
        <v>35.06</v>
      </c>
      <c r="AA14" s="9">
        <v>28.983000000000001</v>
      </c>
      <c r="AB14" s="9">
        <v>4.516</v>
      </c>
      <c r="AC14" s="9">
        <v>2.44</v>
      </c>
      <c r="AD14" s="9">
        <v>2.077</v>
      </c>
      <c r="AE14" s="9">
        <v>11.534000000000001</v>
      </c>
      <c r="AF14" s="9">
        <v>5.1820000000000004</v>
      </c>
      <c r="AG14" s="9">
        <v>6.3529999999999998</v>
      </c>
      <c r="AH14" s="9">
        <v>8.1530000000000005</v>
      </c>
      <c r="AI14" s="9">
        <v>4.7960000000000003</v>
      </c>
      <c r="AJ14" s="9">
        <v>3.3559999999999999</v>
      </c>
      <c r="AK14" s="9">
        <v>39.216000000000001</v>
      </c>
      <c r="AL14" s="9">
        <v>21.38</v>
      </c>
      <c r="AM14" s="9">
        <v>17.835000000000001</v>
      </c>
      <c r="AN14" s="9">
        <v>345.06900000000002</v>
      </c>
      <c r="AO14" s="9">
        <v>199.369</v>
      </c>
      <c r="AP14" s="9">
        <v>145.69900000000001</v>
      </c>
      <c r="AQ14" s="9">
        <v>888.76300000000003</v>
      </c>
      <c r="AR14" s="9">
        <v>489.786</v>
      </c>
      <c r="AS14" s="9">
        <v>398.97699999999998</v>
      </c>
      <c r="AT14" s="9">
        <v>203.50299999999999</v>
      </c>
      <c r="AU14" s="9">
        <v>110.721</v>
      </c>
      <c r="AV14" s="9">
        <v>92.781999999999996</v>
      </c>
      <c r="AW14" s="9">
        <v>768.78300000000002</v>
      </c>
      <c r="AX14" s="9">
        <v>406.70100000000002</v>
      </c>
      <c r="AY14" s="9">
        <v>362.08199999999999</v>
      </c>
      <c r="AZ14" s="9">
        <v>201.73</v>
      </c>
      <c r="BA14" s="9">
        <v>108.94799999999999</v>
      </c>
      <c r="BB14" s="9">
        <v>92.781999999999996</v>
      </c>
      <c r="BC14" s="9">
        <v>763.16099999999994</v>
      </c>
      <c r="BD14" s="9">
        <v>404.21800000000002</v>
      </c>
      <c r="BE14" s="9">
        <v>358.94299999999998</v>
      </c>
      <c r="BF14" s="9">
        <v>76.668000000000006</v>
      </c>
      <c r="BG14" s="9">
        <v>41.081000000000003</v>
      </c>
      <c r="BH14" s="9">
        <v>35.587000000000003</v>
      </c>
      <c r="BI14" s="9">
        <v>249.08500000000001</v>
      </c>
      <c r="BJ14" s="9">
        <v>130.578</v>
      </c>
      <c r="BK14" s="9">
        <v>118.50700000000001</v>
      </c>
      <c r="BL14" s="9">
        <v>69.644000000000005</v>
      </c>
      <c r="BM14" s="9">
        <v>35.578000000000003</v>
      </c>
      <c r="BN14" s="9">
        <v>34.066000000000003</v>
      </c>
      <c r="BO14" s="9">
        <v>369.05</v>
      </c>
      <c r="BP14" s="9">
        <v>196.18600000000001</v>
      </c>
      <c r="BQ14" s="9">
        <v>172.864</v>
      </c>
      <c r="BR14" s="9">
        <v>37.557000000000002</v>
      </c>
      <c r="BS14" s="9">
        <v>20.635000000000002</v>
      </c>
      <c r="BT14" s="9">
        <v>16.922000000000001</v>
      </c>
      <c r="BU14" s="9">
        <v>230.19499999999999</v>
      </c>
      <c r="BV14" s="9">
        <v>124.774</v>
      </c>
      <c r="BW14" s="9">
        <v>105.42100000000001</v>
      </c>
      <c r="BX14" s="9">
        <v>32.087000000000003</v>
      </c>
      <c r="BY14" s="9">
        <v>14.943</v>
      </c>
      <c r="BZ14" s="9">
        <v>17.143999999999998</v>
      </c>
      <c r="CA14" s="9">
        <v>138.85400000000001</v>
      </c>
      <c r="CB14" s="9">
        <v>71.412000000000006</v>
      </c>
      <c r="CC14" s="9">
        <v>67.441999999999993</v>
      </c>
      <c r="CD14" s="9">
        <v>55.417999999999999</v>
      </c>
      <c r="CE14" s="9">
        <v>32.289000000000001</v>
      </c>
      <c r="CF14" s="9">
        <v>23.129000000000001</v>
      </c>
      <c r="CG14" s="9">
        <v>145.02600000000001</v>
      </c>
      <c r="CH14" s="9">
        <v>77.453999999999994</v>
      </c>
      <c r="CI14" s="9">
        <v>67.572000000000003</v>
      </c>
      <c r="CJ14" s="9">
        <v>29.452000000000002</v>
      </c>
      <c r="CK14" s="9">
        <v>14.598000000000001</v>
      </c>
      <c r="CL14" s="9">
        <v>14.853999999999999</v>
      </c>
      <c r="CM14" s="9">
        <v>95.027000000000001</v>
      </c>
      <c r="CN14" s="9">
        <v>50.296999999999997</v>
      </c>
      <c r="CO14" s="9">
        <v>44.728999999999999</v>
      </c>
      <c r="CP14" s="9">
        <v>25.966000000000001</v>
      </c>
      <c r="CQ14" s="9">
        <v>17.690999999999999</v>
      </c>
      <c r="CR14" s="9">
        <v>8.2750000000000004</v>
      </c>
      <c r="CS14" s="9">
        <v>50</v>
      </c>
      <c r="CT14" s="9">
        <v>27.157</v>
      </c>
      <c r="CU14" s="9">
        <v>22.843</v>
      </c>
      <c r="CV14" s="9">
        <v>1.7729999999999999</v>
      </c>
      <c r="CW14" s="9">
        <v>1.7729999999999999</v>
      </c>
      <c r="CX14" s="9">
        <v>0</v>
      </c>
      <c r="CY14" s="9">
        <v>5.6219999999999999</v>
      </c>
      <c r="CZ14" s="9">
        <v>2.4820000000000002</v>
      </c>
      <c r="DA14" s="9">
        <v>3.1389999999999998</v>
      </c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>
        <v>125.1</v>
      </c>
      <c r="FW14" s="9">
        <v>70.037999999999997</v>
      </c>
      <c r="FX14" s="9">
        <v>55.061999999999998</v>
      </c>
      <c r="FY14" s="9">
        <v>62.000999999999998</v>
      </c>
      <c r="FZ14" s="9">
        <v>30.434000000000001</v>
      </c>
      <c r="GA14" s="9">
        <v>31.567</v>
      </c>
      <c r="GB14" s="9">
        <v>402.51100000000002</v>
      </c>
      <c r="GC14" s="9">
        <v>212.23</v>
      </c>
      <c r="GD14" s="9">
        <v>190.28100000000001</v>
      </c>
      <c r="GE14" s="9">
        <v>10.176</v>
      </c>
      <c r="GF14" s="9">
        <v>5.5460000000000003</v>
      </c>
      <c r="GG14" s="9">
        <v>4.63</v>
      </c>
      <c r="GH14" s="9">
        <v>300.35599999999999</v>
      </c>
      <c r="GI14" s="9">
        <v>154.648</v>
      </c>
      <c r="GJ14" s="9">
        <v>145.708</v>
      </c>
      <c r="GK14" s="9">
        <v>3.9950000000000001</v>
      </c>
      <c r="GL14" s="9">
        <v>2.472</v>
      </c>
      <c r="GM14" s="9">
        <v>1.524</v>
      </c>
      <c r="GN14" s="9">
        <v>47.912999999999997</v>
      </c>
      <c r="GO14" s="9">
        <v>29.673999999999999</v>
      </c>
      <c r="GP14" s="9">
        <v>18.238</v>
      </c>
      <c r="GQ14" s="9">
        <v>2.2309999999999999</v>
      </c>
      <c r="GR14" s="9">
        <v>2.2309999999999999</v>
      </c>
      <c r="GS14" s="9">
        <v>0</v>
      </c>
      <c r="GT14" s="9">
        <v>18.003</v>
      </c>
      <c r="GU14" s="9">
        <v>10.148999999999999</v>
      </c>
      <c r="GV14" s="9">
        <v>7.8540000000000001</v>
      </c>
      <c r="GW14" s="9">
        <v>46.308</v>
      </c>
      <c r="GX14" s="9">
        <v>18.905999999999999</v>
      </c>
      <c r="GY14" s="9">
        <v>27.402000000000001</v>
      </c>
      <c r="GZ14" s="9">
        <v>187.82900000000001</v>
      </c>
      <c r="HA14" s="9">
        <v>103.794</v>
      </c>
      <c r="HB14" s="9">
        <v>84.034999999999997</v>
      </c>
      <c r="HC14" s="9">
        <v>90.637</v>
      </c>
      <c r="HD14" s="9">
        <v>43.768000000000001</v>
      </c>
      <c r="HE14" s="9">
        <v>46.869</v>
      </c>
      <c r="HF14" s="9">
        <v>148.90899999999999</v>
      </c>
      <c r="HG14" s="9">
        <v>77.653000000000006</v>
      </c>
      <c r="HH14" s="9">
        <v>71.256</v>
      </c>
      <c r="HI14" s="9">
        <v>87.909000000000006</v>
      </c>
      <c r="HJ14" s="9">
        <v>44.878</v>
      </c>
      <c r="HK14" s="9">
        <v>43.030999999999999</v>
      </c>
      <c r="HL14" s="9">
        <v>95.344999999999999</v>
      </c>
      <c r="HM14" s="9">
        <v>49.115000000000002</v>
      </c>
      <c r="HN14" s="9">
        <v>46.228999999999999</v>
      </c>
      <c r="HO14" s="9">
        <v>67.44</v>
      </c>
      <c r="HP14" s="9">
        <v>34.466000000000001</v>
      </c>
      <c r="HQ14" s="9">
        <v>32.973999999999997</v>
      </c>
      <c r="HR14" s="9">
        <v>104.979</v>
      </c>
      <c r="HS14" s="9">
        <v>56.298000000000002</v>
      </c>
      <c r="HT14" s="9">
        <v>48.680999999999997</v>
      </c>
      <c r="HU14" s="9">
        <v>63.750999999999998</v>
      </c>
      <c r="HV14" s="9">
        <v>34.357999999999997</v>
      </c>
      <c r="HW14" s="9">
        <v>29.393000000000001</v>
      </c>
      <c r="HX14" s="9">
        <v>14.055999999999999</v>
      </c>
      <c r="HY14" s="9">
        <v>6.4450000000000003</v>
      </c>
      <c r="HZ14" s="9">
        <v>7.6120000000000001</v>
      </c>
      <c r="IA14" s="9">
        <v>15.019</v>
      </c>
      <c r="IB14" s="9">
        <v>8.0030000000000001</v>
      </c>
      <c r="IC14" s="9">
        <v>7.016</v>
      </c>
      <c r="ID14" s="9">
        <v>21.295000000000002</v>
      </c>
      <c r="IE14" s="9">
        <v>6.0110000000000001</v>
      </c>
      <c r="IF14" s="9">
        <v>15.282999999999999</v>
      </c>
      <c r="IG14" s="9">
        <v>16.902999999999999</v>
      </c>
      <c r="IH14" s="9">
        <v>10.263999999999999</v>
      </c>
      <c r="II14" s="9">
        <v>6.6390000000000002</v>
      </c>
      <c r="IJ14" s="9">
        <v>82.102999999999994</v>
      </c>
      <c r="IK14" s="9">
        <v>50.914999999999999</v>
      </c>
      <c r="IL14" s="9">
        <v>31.189</v>
      </c>
      <c r="IM14" s="9">
        <v>19.587</v>
      </c>
      <c r="IN14" s="9">
        <v>10.513999999999999</v>
      </c>
      <c r="IO14" s="9">
        <v>9.0730000000000004</v>
      </c>
      <c r="IP14" s="9">
        <v>58.945999999999998</v>
      </c>
      <c r="IQ14" s="9">
        <v>31.113</v>
      </c>
    </row>
    <row r="15" spans="1:251">
      <c r="A15" s="10">
        <v>43497</v>
      </c>
      <c r="B15" s="9">
        <v>25.347999999999999</v>
      </c>
      <c r="C15" s="9">
        <v>40.677</v>
      </c>
      <c r="D15" s="9">
        <v>90.950999999999993</v>
      </c>
      <c r="E15" s="9">
        <v>39.139000000000003</v>
      </c>
      <c r="F15" s="9">
        <v>51.811999999999998</v>
      </c>
      <c r="G15" s="9">
        <v>507.68200000000002</v>
      </c>
      <c r="H15" s="9">
        <v>218.386</v>
      </c>
      <c r="I15" s="9">
        <v>289.29700000000003</v>
      </c>
      <c r="J15" s="9">
        <v>51.8</v>
      </c>
      <c r="K15" s="9">
        <v>18.167000000000002</v>
      </c>
      <c r="L15" s="9">
        <v>33.633000000000003</v>
      </c>
      <c r="M15" s="9">
        <v>222.941</v>
      </c>
      <c r="N15" s="9">
        <v>99.694999999999993</v>
      </c>
      <c r="O15" s="9">
        <v>123.247</v>
      </c>
      <c r="P15" s="9">
        <v>108.967</v>
      </c>
      <c r="Q15" s="9">
        <v>57.698999999999998</v>
      </c>
      <c r="R15" s="9">
        <v>51.268999999999998</v>
      </c>
      <c r="S15" s="9">
        <v>412.85399999999998</v>
      </c>
      <c r="T15" s="9">
        <v>254.65</v>
      </c>
      <c r="U15" s="9">
        <v>158.20400000000001</v>
      </c>
      <c r="V15" s="9">
        <v>24.645</v>
      </c>
      <c r="W15" s="9">
        <v>12.272</v>
      </c>
      <c r="X15" s="9">
        <v>12.374000000000001</v>
      </c>
      <c r="Y15" s="9">
        <v>52.25</v>
      </c>
      <c r="Z15" s="9">
        <v>31.271000000000001</v>
      </c>
      <c r="AA15" s="9">
        <v>20.978999999999999</v>
      </c>
      <c r="AB15" s="9">
        <v>2.915</v>
      </c>
      <c r="AC15" s="9">
        <v>1.6439999999999999</v>
      </c>
      <c r="AD15" s="9">
        <v>1.2709999999999999</v>
      </c>
      <c r="AE15" s="9">
        <v>15.377000000000001</v>
      </c>
      <c r="AF15" s="9">
        <v>8.6219999999999999</v>
      </c>
      <c r="AG15" s="9">
        <v>6.7549999999999999</v>
      </c>
      <c r="AH15" s="9">
        <v>18.329000000000001</v>
      </c>
      <c r="AI15" s="9">
        <v>9.8989999999999991</v>
      </c>
      <c r="AJ15" s="9">
        <v>8.4309999999999992</v>
      </c>
      <c r="AK15" s="9">
        <v>49.905999999999999</v>
      </c>
      <c r="AL15" s="9">
        <v>23.908000000000001</v>
      </c>
      <c r="AM15" s="9">
        <v>25.998000000000001</v>
      </c>
      <c r="AN15" s="9">
        <v>319.61399999999998</v>
      </c>
      <c r="AO15" s="9">
        <v>190.21600000000001</v>
      </c>
      <c r="AP15" s="9">
        <v>129.398</v>
      </c>
      <c r="AQ15" s="9">
        <v>886.96400000000006</v>
      </c>
      <c r="AR15" s="9">
        <v>491.65300000000002</v>
      </c>
      <c r="AS15" s="9">
        <v>395.31200000000001</v>
      </c>
      <c r="AT15" s="9">
        <v>185.87700000000001</v>
      </c>
      <c r="AU15" s="9">
        <v>100.03400000000001</v>
      </c>
      <c r="AV15" s="9">
        <v>85.843000000000004</v>
      </c>
      <c r="AW15" s="9">
        <v>755.20699999999999</v>
      </c>
      <c r="AX15" s="9">
        <v>379.14</v>
      </c>
      <c r="AY15" s="9">
        <v>376.06700000000001</v>
      </c>
      <c r="AZ15" s="9">
        <v>181.309</v>
      </c>
      <c r="BA15" s="9">
        <v>96.900999999999996</v>
      </c>
      <c r="BB15" s="9">
        <v>84.408000000000001</v>
      </c>
      <c r="BC15" s="9">
        <v>747.26499999999999</v>
      </c>
      <c r="BD15" s="9">
        <v>373.38499999999999</v>
      </c>
      <c r="BE15" s="9">
        <v>373.88099999999997</v>
      </c>
      <c r="BF15" s="9">
        <v>67.841999999999999</v>
      </c>
      <c r="BG15" s="9">
        <v>35.252000000000002</v>
      </c>
      <c r="BH15" s="9">
        <v>32.588999999999999</v>
      </c>
      <c r="BI15" s="9">
        <v>263.512</v>
      </c>
      <c r="BJ15" s="9">
        <v>135.10499999999999</v>
      </c>
      <c r="BK15" s="9">
        <v>128.40700000000001</v>
      </c>
      <c r="BL15" s="9">
        <v>73.558000000000007</v>
      </c>
      <c r="BM15" s="9">
        <v>37.244</v>
      </c>
      <c r="BN15" s="9">
        <v>36.314</v>
      </c>
      <c r="BO15" s="9">
        <v>353.68</v>
      </c>
      <c r="BP15" s="9">
        <v>171.02699999999999</v>
      </c>
      <c r="BQ15" s="9">
        <v>182.65299999999999</v>
      </c>
      <c r="BR15" s="9">
        <v>42.621000000000002</v>
      </c>
      <c r="BS15" s="9">
        <v>22.88</v>
      </c>
      <c r="BT15" s="9">
        <v>19.741</v>
      </c>
      <c r="BU15" s="9">
        <v>222.73699999999999</v>
      </c>
      <c r="BV15" s="9">
        <v>105.32</v>
      </c>
      <c r="BW15" s="9">
        <v>117.417</v>
      </c>
      <c r="BX15" s="9">
        <v>30.937000000000001</v>
      </c>
      <c r="BY15" s="9">
        <v>14.364000000000001</v>
      </c>
      <c r="BZ15" s="9">
        <v>16.573</v>
      </c>
      <c r="CA15" s="9">
        <v>130.94200000000001</v>
      </c>
      <c r="CB15" s="9">
        <v>65.706999999999994</v>
      </c>
      <c r="CC15" s="9">
        <v>65.236000000000004</v>
      </c>
      <c r="CD15" s="9">
        <v>39.908999999999999</v>
      </c>
      <c r="CE15" s="9">
        <v>24.405000000000001</v>
      </c>
      <c r="CF15" s="9">
        <v>15.504</v>
      </c>
      <c r="CG15" s="9">
        <v>130.07400000000001</v>
      </c>
      <c r="CH15" s="9">
        <v>67.254000000000005</v>
      </c>
      <c r="CI15" s="9">
        <v>62.82</v>
      </c>
      <c r="CJ15" s="9">
        <v>23.928999999999998</v>
      </c>
      <c r="CK15" s="9">
        <v>13.712</v>
      </c>
      <c r="CL15" s="9">
        <v>10.218</v>
      </c>
      <c r="CM15" s="9">
        <v>78.757999999999996</v>
      </c>
      <c r="CN15" s="9">
        <v>41.28</v>
      </c>
      <c r="CO15" s="9">
        <v>37.478999999999999</v>
      </c>
      <c r="CP15" s="9">
        <v>15.98</v>
      </c>
      <c r="CQ15" s="9">
        <v>10.694000000000001</v>
      </c>
      <c r="CR15" s="9">
        <v>5.2859999999999996</v>
      </c>
      <c r="CS15" s="9">
        <v>51.314999999999998</v>
      </c>
      <c r="CT15" s="9">
        <v>25.974</v>
      </c>
      <c r="CU15" s="9">
        <v>25.341999999999999</v>
      </c>
      <c r="CV15" s="9">
        <v>4.5679999999999996</v>
      </c>
      <c r="CW15" s="9">
        <v>3.133</v>
      </c>
      <c r="CX15" s="9">
        <v>1.4350000000000001</v>
      </c>
      <c r="CY15" s="9">
        <v>7.9420000000000002</v>
      </c>
      <c r="CZ15" s="9">
        <v>5.7549999999999999</v>
      </c>
      <c r="DA15" s="9">
        <v>2.1869999999999998</v>
      </c>
      <c r="DB15" s="9">
        <v>154.929</v>
      </c>
      <c r="DC15" s="9">
        <v>78.349999999999994</v>
      </c>
      <c r="DD15" s="9">
        <v>76.578999999999994</v>
      </c>
      <c r="DE15" s="9">
        <v>617.33600000000001</v>
      </c>
      <c r="DF15" s="9">
        <v>311.21499999999997</v>
      </c>
      <c r="DG15" s="9">
        <v>306.12099999999998</v>
      </c>
      <c r="DH15" s="9">
        <v>65.284999999999997</v>
      </c>
      <c r="DI15" s="9">
        <v>27.027000000000001</v>
      </c>
      <c r="DJ15" s="9">
        <v>38.258000000000003</v>
      </c>
      <c r="DK15" s="9">
        <v>341.92099999999999</v>
      </c>
      <c r="DL15" s="9">
        <v>174.59200000000001</v>
      </c>
      <c r="DM15" s="9">
        <v>167.32900000000001</v>
      </c>
      <c r="DN15" s="9">
        <v>38.649000000000001</v>
      </c>
      <c r="DO15" s="9">
        <v>15.292</v>
      </c>
      <c r="DP15" s="9">
        <v>23.356999999999999</v>
      </c>
      <c r="DQ15" s="9">
        <v>173.34700000000001</v>
      </c>
      <c r="DR15" s="9">
        <v>89.765000000000001</v>
      </c>
      <c r="DS15" s="9">
        <v>83.581999999999994</v>
      </c>
      <c r="DT15" s="9">
        <v>26.635999999999999</v>
      </c>
      <c r="DU15" s="9">
        <v>11.734999999999999</v>
      </c>
      <c r="DV15" s="9">
        <v>14.901</v>
      </c>
      <c r="DW15" s="9">
        <v>168.57400000000001</v>
      </c>
      <c r="DX15" s="9">
        <v>84.826999999999998</v>
      </c>
      <c r="DY15" s="9">
        <v>83.747</v>
      </c>
      <c r="DZ15" s="9">
        <v>9.9589999999999996</v>
      </c>
      <c r="EA15" s="9">
        <v>2.8210000000000002</v>
      </c>
      <c r="EB15" s="9">
        <v>7.1379999999999999</v>
      </c>
      <c r="EC15" s="9">
        <v>27.366</v>
      </c>
      <c r="ED15" s="9">
        <v>5.7880000000000003</v>
      </c>
      <c r="EE15" s="9">
        <v>21.577999999999999</v>
      </c>
      <c r="EF15" s="9">
        <v>32.814</v>
      </c>
      <c r="EG15" s="9">
        <v>14.052</v>
      </c>
      <c r="EH15" s="9">
        <v>18.762</v>
      </c>
      <c r="EI15" s="9">
        <v>89.953000000000003</v>
      </c>
      <c r="EJ15" s="9">
        <v>42.610999999999997</v>
      </c>
      <c r="EK15" s="9">
        <v>47.341999999999999</v>
      </c>
      <c r="EL15" s="9">
        <v>37.271000000000001</v>
      </c>
      <c r="EM15" s="9">
        <v>27.094999999999999</v>
      </c>
      <c r="EN15" s="9">
        <v>10.176</v>
      </c>
      <c r="EO15" s="9">
        <v>128.64400000000001</v>
      </c>
      <c r="EP15" s="9">
        <v>73.100999999999999</v>
      </c>
      <c r="EQ15" s="9">
        <v>55.543999999999997</v>
      </c>
      <c r="ER15" s="9">
        <v>9.5990000000000002</v>
      </c>
      <c r="ES15" s="9">
        <v>7.3540000000000001</v>
      </c>
      <c r="ET15" s="9">
        <v>2.2440000000000002</v>
      </c>
      <c r="EU15" s="9">
        <v>29.452000000000002</v>
      </c>
      <c r="EV15" s="9">
        <v>15.124000000000001</v>
      </c>
      <c r="EW15" s="9">
        <v>14.327999999999999</v>
      </c>
      <c r="EX15" s="9">
        <v>26.565000000000001</v>
      </c>
      <c r="EY15" s="9">
        <v>19.343</v>
      </c>
      <c r="EZ15" s="9">
        <v>7.2220000000000004</v>
      </c>
      <c r="FA15" s="9">
        <v>126.086</v>
      </c>
      <c r="FB15" s="9">
        <v>60.448</v>
      </c>
      <c r="FC15" s="9">
        <v>65.638000000000005</v>
      </c>
      <c r="FD15" s="9">
        <v>15.034000000000001</v>
      </c>
      <c r="FE15" s="9">
        <v>10.548</v>
      </c>
      <c r="FF15" s="9">
        <v>4.4859999999999998</v>
      </c>
      <c r="FG15" s="9">
        <v>54.430999999999997</v>
      </c>
      <c r="FH15" s="9">
        <v>26.526</v>
      </c>
      <c r="FI15" s="9">
        <v>27.904</v>
      </c>
      <c r="FJ15" s="9">
        <v>11.531000000000001</v>
      </c>
      <c r="FK15" s="9">
        <v>8.7949999999999999</v>
      </c>
      <c r="FL15" s="9">
        <v>2.7360000000000002</v>
      </c>
      <c r="FM15" s="9">
        <v>71.655000000000001</v>
      </c>
      <c r="FN15" s="9">
        <v>33.921999999999997</v>
      </c>
      <c r="FO15" s="9">
        <v>37.734000000000002</v>
      </c>
      <c r="FP15" s="9">
        <v>4.383</v>
      </c>
      <c r="FQ15" s="9">
        <v>2.3420000000000001</v>
      </c>
      <c r="FR15" s="9">
        <v>2.0419999999999998</v>
      </c>
      <c r="FS15" s="9">
        <v>11.786</v>
      </c>
      <c r="FT15" s="9">
        <v>7.4770000000000003</v>
      </c>
      <c r="FU15" s="9">
        <v>4.3079999999999998</v>
      </c>
      <c r="FV15" s="9">
        <v>104.776</v>
      </c>
      <c r="FW15" s="9">
        <v>51.155999999999999</v>
      </c>
      <c r="FX15" s="9">
        <v>53.62</v>
      </c>
      <c r="FY15" s="9">
        <v>65.546000000000006</v>
      </c>
      <c r="FZ15" s="9">
        <v>40.32</v>
      </c>
      <c r="GA15" s="9">
        <v>25.225999999999999</v>
      </c>
      <c r="GB15" s="9">
        <v>372.06599999999997</v>
      </c>
      <c r="GC15" s="9">
        <v>188.09100000000001</v>
      </c>
      <c r="GD15" s="9">
        <v>183.97499999999999</v>
      </c>
      <c r="GE15" s="9">
        <v>10.523</v>
      </c>
      <c r="GF15" s="9">
        <v>4.867</v>
      </c>
      <c r="GG15" s="9">
        <v>5.6559999999999997</v>
      </c>
      <c r="GH15" s="9">
        <v>312.57799999999997</v>
      </c>
      <c r="GI15" s="9">
        <v>155.50800000000001</v>
      </c>
      <c r="GJ15" s="9">
        <v>157.071</v>
      </c>
      <c r="GK15" s="9">
        <v>2.6539999999999999</v>
      </c>
      <c r="GL15" s="9">
        <v>1.3129999999999999</v>
      </c>
      <c r="GM15" s="9">
        <v>1.341</v>
      </c>
      <c r="GN15" s="9">
        <v>55.786000000000001</v>
      </c>
      <c r="GO15" s="9">
        <v>28.545999999999999</v>
      </c>
      <c r="GP15" s="9">
        <v>27.24</v>
      </c>
      <c r="GQ15" s="9">
        <v>2.3780000000000001</v>
      </c>
      <c r="GR15" s="9">
        <v>2.3780000000000001</v>
      </c>
      <c r="GS15" s="9">
        <v>0</v>
      </c>
      <c r="GT15" s="9">
        <v>14.776999999999999</v>
      </c>
      <c r="GU15" s="9">
        <v>6.9950000000000001</v>
      </c>
      <c r="GV15" s="9">
        <v>7.782</v>
      </c>
      <c r="GW15" s="9">
        <v>43.884</v>
      </c>
      <c r="GX15" s="9">
        <v>15.097</v>
      </c>
      <c r="GY15" s="9">
        <v>28.786000000000001</v>
      </c>
      <c r="GZ15" s="9">
        <v>165.417</v>
      </c>
      <c r="HA15" s="9">
        <v>89.879000000000005</v>
      </c>
      <c r="HB15" s="9">
        <v>75.537999999999997</v>
      </c>
      <c r="HC15" s="9">
        <v>104.774</v>
      </c>
      <c r="HD15" s="9">
        <v>45.026000000000003</v>
      </c>
      <c r="HE15" s="9">
        <v>59.747999999999998</v>
      </c>
      <c r="HF15" s="9">
        <v>125.949</v>
      </c>
      <c r="HG15" s="9">
        <v>65.856999999999999</v>
      </c>
      <c r="HH15" s="9">
        <v>60.091000000000001</v>
      </c>
      <c r="HI15" s="9">
        <v>80.138999999999996</v>
      </c>
      <c r="HJ15" s="9">
        <v>29.803999999999998</v>
      </c>
      <c r="HK15" s="9">
        <v>50.334000000000003</v>
      </c>
      <c r="HL15" s="9">
        <v>71.869</v>
      </c>
      <c r="HM15" s="9">
        <v>38.332000000000001</v>
      </c>
      <c r="HN15" s="9">
        <v>33.536999999999999</v>
      </c>
      <c r="HO15" s="9">
        <v>69.313000000000002</v>
      </c>
      <c r="HP15" s="9">
        <v>28.173999999999999</v>
      </c>
      <c r="HQ15" s="9">
        <v>41.139000000000003</v>
      </c>
      <c r="HR15" s="9">
        <v>105.23699999999999</v>
      </c>
      <c r="HS15" s="9">
        <v>58.838000000000001</v>
      </c>
      <c r="HT15" s="9">
        <v>46.399000000000001</v>
      </c>
      <c r="HU15" s="9">
        <v>65.948999999999998</v>
      </c>
      <c r="HV15" s="9">
        <v>28.562000000000001</v>
      </c>
      <c r="HW15" s="9">
        <v>37.387</v>
      </c>
      <c r="HX15" s="9">
        <v>5.6379999999999999</v>
      </c>
      <c r="HY15" s="9">
        <v>3.5230000000000001</v>
      </c>
      <c r="HZ15" s="9">
        <v>2.1150000000000002</v>
      </c>
      <c r="IA15" s="9">
        <v>11.638</v>
      </c>
      <c r="IB15" s="9">
        <v>5.1079999999999997</v>
      </c>
      <c r="IC15" s="9">
        <v>6.53</v>
      </c>
      <c r="ID15" s="9">
        <v>16.808</v>
      </c>
      <c r="IE15" s="9">
        <v>9.4870000000000001</v>
      </c>
      <c r="IF15" s="9">
        <v>7.3209999999999997</v>
      </c>
      <c r="IG15" s="9">
        <v>13.12</v>
      </c>
      <c r="IH15" s="9">
        <v>4.3239999999999998</v>
      </c>
      <c r="II15" s="9">
        <v>8.7970000000000006</v>
      </c>
      <c r="IJ15" s="9">
        <v>59.23</v>
      </c>
      <c r="IK15" s="9">
        <v>37.1</v>
      </c>
      <c r="IL15" s="9">
        <v>22.13</v>
      </c>
      <c r="IM15" s="9">
        <v>20.983000000000001</v>
      </c>
      <c r="IN15" s="9">
        <v>8.8019999999999996</v>
      </c>
      <c r="IO15" s="9">
        <v>12.180999999999999</v>
      </c>
      <c r="IP15" s="9">
        <v>40.061</v>
      </c>
      <c r="IQ15" s="9">
        <v>24.227</v>
      </c>
    </row>
    <row r="16" spans="1:251">
      <c r="A16" s="10">
        <v>43862</v>
      </c>
      <c r="B16" s="9">
        <v>28.062999999999999</v>
      </c>
      <c r="C16" s="9">
        <v>38.677</v>
      </c>
      <c r="D16" s="9">
        <v>98.123000000000005</v>
      </c>
      <c r="E16" s="9">
        <v>44.453000000000003</v>
      </c>
      <c r="F16" s="9">
        <v>53.67</v>
      </c>
      <c r="G16" s="9">
        <v>548.61</v>
      </c>
      <c r="H16" s="9">
        <v>229.30699999999999</v>
      </c>
      <c r="I16" s="9">
        <v>319.303</v>
      </c>
      <c r="J16" s="9">
        <v>54.777999999999999</v>
      </c>
      <c r="K16" s="9">
        <v>25.591000000000001</v>
      </c>
      <c r="L16" s="9">
        <v>29.187000000000001</v>
      </c>
      <c r="M16" s="9">
        <v>213.44</v>
      </c>
      <c r="N16" s="9">
        <v>98.980999999999995</v>
      </c>
      <c r="O16" s="9">
        <v>114.459</v>
      </c>
      <c r="P16" s="9">
        <v>105.248</v>
      </c>
      <c r="Q16" s="9">
        <v>54.354999999999997</v>
      </c>
      <c r="R16" s="9">
        <v>50.893000000000001</v>
      </c>
      <c r="S16" s="9">
        <v>410.33600000000001</v>
      </c>
      <c r="T16" s="9">
        <v>257.96800000000002</v>
      </c>
      <c r="U16" s="9">
        <v>152.36799999999999</v>
      </c>
      <c r="V16" s="9">
        <v>28.946999999999999</v>
      </c>
      <c r="W16" s="9">
        <v>15.079000000000001</v>
      </c>
      <c r="X16" s="9">
        <v>13.869</v>
      </c>
      <c r="Y16" s="9">
        <v>58.901000000000003</v>
      </c>
      <c r="Z16" s="9">
        <v>30.716999999999999</v>
      </c>
      <c r="AA16" s="9">
        <v>28.184000000000001</v>
      </c>
      <c r="AB16" s="9">
        <v>9.3350000000000009</v>
      </c>
      <c r="AC16" s="9">
        <v>6.8630000000000004</v>
      </c>
      <c r="AD16" s="9">
        <v>2.472</v>
      </c>
      <c r="AE16" s="9">
        <v>16.181000000000001</v>
      </c>
      <c r="AF16" s="9">
        <v>8.6280000000000001</v>
      </c>
      <c r="AG16" s="9">
        <v>7.5529999999999999</v>
      </c>
      <c r="AH16" s="9">
        <v>7.2779999999999996</v>
      </c>
      <c r="AI16" s="9">
        <v>4.8639999999999999</v>
      </c>
      <c r="AJ16" s="9">
        <v>2.4140000000000001</v>
      </c>
      <c r="AK16" s="9">
        <v>39.020000000000003</v>
      </c>
      <c r="AL16" s="9">
        <v>25.602</v>
      </c>
      <c r="AM16" s="9">
        <v>13.417999999999999</v>
      </c>
      <c r="AN16" s="9">
        <v>340.58600000000001</v>
      </c>
      <c r="AO16" s="9">
        <v>199.03700000000001</v>
      </c>
      <c r="AP16" s="9">
        <v>141.54900000000001</v>
      </c>
      <c r="AQ16" s="9">
        <v>815.2</v>
      </c>
      <c r="AR16" s="9">
        <v>433.50700000000001</v>
      </c>
      <c r="AS16" s="9">
        <v>381.69299999999998</v>
      </c>
      <c r="AT16" s="9">
        <v>200.82499999999999</v>
      </c>
      <c r="AU16" s="9">
        <v>107.182</v>
      </c>
      <c r="AV16" s="9">
        <v>93.643000000000001</v>
      </c>
      <c r="AW16" s="9">
        <v>737.47900000000004</v>
      </c>
      <c r="AX16" s="9">
        <v>363.17399999999998</v>
      </c>
      <c r="AY16" s="9">
        <v>374.30500000000001</v>
      </c>
      <c r="AZ16" s="9">
        <v>198.14500000000001</v>
      </c>
      <c r="BA16" s="9">
        <v>105.38500000000001</v>
      </c>
      <c r="BB16" s="9">
        <v>92.759</v>
      </c>
      <c r="BC16" s="9">
        <v>730.77099999999996</v>
      </c>
      <c r="BD16" s="9">
        <v>359.15100000000001</v>
      </c>
      <c r="BE16" s="9">
        <v>371.62</v>
      </c>
      <c r="BF16" s="9">
        <v>76.319999999999993</v>
      </c>
      <c r="BG16" s="9">
        <v>43.014000000000003</v>
      </c>
      <c r="BH16" s="9">
        <v>33.307000000000002</v>
      </c>
      <c r="BI16" s="9">
        <v>248.50700000000001</v>
      </c>
      <c r="BJ16" s="9">
        <v>119.267</v>
      </c>
      <c r="BK16" s="9">
        <v>129.24</v>
      </c>
      <c r="BL16" s="9">
        <v>68.873000000000005</v>
      </c>
      <c r="BM16" s="9">
        <v>34.424999999999997</v>
      </c>
      <c r="BN16" s="9">
        <v>34.448</v>
      </c>
      <c r="BO16" s="9">
        <v>362.00400000000002</v>
      </c>
      <c r="BP16" s="9">
        <v>180.57900000000001</v>
      </c>
      <c r="BQ16" s="9">
        <v>181.42500000000001</v>
      </c>
      <c r="BR16" s="9">
        <v>38.564</v>
      </c>
      <c r="BS16" s="9">
        <v>18.186</v>
      </c>
      <c r="BT16" s="9">
        <v>20.376999999999999</v>
      </c>
      <c r="BU16" s="9">
        <v>219.523</v>
      </c>
      <c r="BV16" s="9">
        <v>107.02</v>
      </c>
      <c r="BW16" s="9">
        <v>112.504</v>
      </c>
      <c r="BX16" s="9">
        <v>30.309000000000001</v>
      </c>
      <c r="BY16" s="9">
        <v>16.238</v>
      </c>
      <c r="BZ16" s="9">
        <v>14.071</v>
      </c>
      <c r="CA16" s="9">
        <v>142.47999999999999</v>
      </c>
      <c r="CB16" s="9">
        <v>73.56</v>
      </c>
      <c r="CC16" s="9">
        <v>68.921000000000006</v>
      </c>
      <c r="CD16" s="9">
        <v>52.951999999999998</v>
      </c>
      <c r="CE16" s="9">
        <v>27.946999999999999</v>
      </c>
      <c r="CF16" s="9">
        <v>25.004000000000001</v>
      </c>
      <c r="CG16" s="9">
        <v>120.261</v>
      </c>
      <c r="CH16" s="9">
        <v>59.305</v>
      </c>
      <c r="CI16" s="9">
        <v>60.956000000000003</v>
      </c>
      <c r="CJ16" s="9">
        <v>27.542999999999999</v>
      </c>
      <c r="CK16" s="9">
        <v>13.159000000000001</v>
      </c>
      <c r="CL16" s="9">
        <v>14.382999999999999</v>
      </c>
      <c r="CM16" s="9">
        <v>68.914000000000001</v>
      </c>
      <c r="CN16" s="9">
        <v>33.148000000000003</v>
      </c>
      <c r="CO16" s="9">
        <v>35.765999999999998</v>
      </c>
      <c r="CP16" s="9">
        <v>25.408999999999999</v>
      </c>
      <c r="CQ16" s="9">
        <v>14.788</v>
      </c>
      <c r="CR16" s="9">
        <v>10.621</v>
      </c>
      <c r="CS16" s="9">
        <v>51.347000000000001</v>
      </c>
      <c r="CT16" s="9">
        <v>26.157</v>
      </c>
      <c r="CU16" s="9">
        <v>25.19</v>
      </c>
      <c r="CV16" s="9">
        <v>2.68</v>
      </c>
      <c r="CW16" s="9">
        <v>1.7969999999999999</v>
      </c>
      <c r="CX16" s="9">
        <v>0.88400000000000001</v>
      </c>
      <c r="CY16" s="9">
        <v>6.7080000000000002</v>
      </c>
      <c r="CZ16" s="9">
        <v>4.0229999999999997</v>
      </c>
      <c r="DA16" s="9">
        <v>2.6850000000000001</v>
      </c>
      <c r="DB16" s="9">
        <v>162.16399999999999</v>
      </c>
      <c r="DC16" s="9">
        <v>79.393000000000001</v>
      </c>
      <c r="DD16" s="9">
        <v>82.772000000000006</v>
      </c>
      <c r="DE16" s="9">
        <v>609.84500000000003</v>
      </c>
      <c r="DF16" s="9">
        <v>291.983</v>
      </c>
      <c r="DG16" s="9">
        <v>317.86200000000002</v>
      </c>
      <c r="DH16" s="9">
        <v>67.501000000000005</v>
      </c>
      <c r="DI16" s="9">
        <v>31.872</v>
      </c>
      <c r="DJ16" s="9">
        <v>35.628999999999998</v>
      </c>
      <c r="DK16" s="9">
        <v>345.78899999999999</v>
      </c>
      <c r="DL16" s="9">
        <v>167.70500000000001</v>
      </c>
      <c r="DM16" s="9">
        <v>178.084</v>
      </c>
      <c r="DN16" s="9">
        <v>31.495000000000001</v>
      </c>
      <c r="DO16" s="9">
        <v>15.04</v>
      </c>
      <c r="DP16" s="9">
        <v>16.454000000000001</v>
      </c>
      <c r="DQ16" s="9">
        <v>165.637</v>
      </c>
      <c r="DR16" s="9">
        <v>82.379000000000005</v>
      </c>
      <c r="DS16" s="9">
        <v>83.257000000000005</v>
      </c>
      <c r="DT16" s="9">
        <v>36.006999999999998</v>
      </c>
      <c r="DU16" s="9">
        <v>16.832000000000001</v>
      </c>
      <c r="DV16" s="9">
        <v>19.173999999999999</v>
      </c>
      <c r="DW16" s="9">
        <v>180.15199999999999</v>
      </c>
      <c r="DX16" s="9">
        <v>85.325999999999993</v>
      </c>
      <c r="DY16" s="9">
        <v>94.825999999999993</v>
      </c>
      <c r="DZ16" s="9">
        <v>17.305</v>
      </c>
      <c r="EA16" s="9">
        <v>4.5830000000000002</v>
      </c>
      <c r="EB16" s="9">
        <v>12.722</v>
      </c>
      <c r="EC16" s="9">
        <v>31.135999999999999</v>
      </c>
      <c r="ED16" s="9">
        <v>3.2970000000000002</v>
      </c>
      <c r="EE16" s="9">
        <v>27.838000000000001</v>
      </c>
      <c r="EF16" s="9">
        <v>30.378</v>
      </c>
      <c r="EG16" s="9">
        <v>15.819000000000001</v>
      </c>
      <c r="EH16" s="9">
        <v>14.558</v>
      </c>
      <c r="EI16" s="9">
        <v>77.450999999999993</v>
      </c>
      <c r="EJ16" s="9">
        <v>37.683999999999997</v>
      </c>
      <c r="EK16" s="9">
        <v>39.767000000000003</v>
      </c>
      <c r="EL16" s="9">
        <v>38.212000000000003</v>
      </c>
      <c r="EM16" s="9">
        <v>22.021000000000001</v>
      </c>
      <c r="EN16" s="9">
        <v>16.190999999999999</v>
      </c>
      <c r="EO16" s="9">
        <v>126.35599999999999</v>
      </c>
      <c r="EP16" s="9">
        <v>68.236999999999995</v>
      </c>
      <c r="EQ16" s="9">
        <v>58.12</v>
      </c>
      <c r="ER16" s="9">
        <v>8.7680000000000007</v>
      </c>
      <c r="ES16" s="9">
        <v>5.0970000000000004</v>
      </c>
      <c r="ET16" s="9">
        <v>3.6709999999999998</v>
      </c>
      <c r="EU16" s="9">
        <v>29.113</v>
      </c>
      <c r="EV16" s="9">
        <v>15.06</v>
      </c>
      <c r="EW16" s="9">
        <v>14.053000000000001</v>
      </c>
      <c r="EX16" s="9">
        <v>32.652999999999999</v>
      </c>
      <c r="EY16" s="9">
        <v>25.460999999999999</v>
      </c>
      <c r="EZ16" s="9">
        <v>7.1929999999999996</v>
      </c>
      <c r="FA16" s="9">
        <v>116.34699999999999</v>
      </c>
      <c r="FB16" s="9">
        <v>67.313000000000002</v>
      </c>
      <c r="FC16" s="9">
        <v>49.033999999999999</v>
      </c>
      <c r="FD16" s="9">
        <v>22.11</v>
      </c>
      <c r="FE16" s="9">
        <v>17.911999999999999</v>
      </c>
      <c r="FF16" s="9">
        <v>4.1980000000000004</v>
      </c>
      <c r="FG16" s="9">
        <v>58.877000000000002</v>
      </c>
      <c r="FH16" s="9">
        <v>37.201999999999998</v>
      </c>
      <c r="FI16" s="9">
        <v>21.675999999999998</v>
      </c>
      <c r="FJ16" s="9">
        <v>10.542999999999999</v>
      </c>
      <c r="FK16" s="9">
        <v>7.5490000000000004</v>
      </c>
      <c r="FL16" s="9">
        <v>2.9940000000000002</v>
      </c>
      <c r="FM16" s="9">
        <v>57.47</v>
      </c>
      <c r="FN16" s="9">
        <v>30.111000000000001</v>
      </c>
      <c r="FO16" s="9">
        <v>27.358000000000001</v>
      </c>
      <c r="FP16" s="9">
        <v>6.0069999999999997</v>
      </c>
      <c r="FQ16" s="9">
        <v>2.3290000000000002</v>
      </c>
      <c r="FR16" s="9">
        <v>3.6789999999999998</v>
      </c>
      <c r="FS16" s="9">
        <v>11.287000000000001</v>
      </c>
      <c r="FT16" s="9">
        <v>3.8780000000000001</v>
      </c>
      <c r="FU16" s="9">
        <v>7.4089999999999998</v>
      </c>
      <c r="FV16" s="9">
        <v>113.84099999999999</v>
      </c>
      <c r="FW16" s="9">
        <v>57.787999999999997</v>
      </c>
      <c r="FX16" s="9">
        <v>56.052999999999997</v>
      </c>
      <c r="FY16" s="9">
        <v>68.251000000000005</v>
      </c>
      <c r="FZ16" s="9">
        <v>40.929000000000002</v>
      </c>
      <c r="GA16" s="9">
        <v>27.321999999999999</v>
      </c>
      <c r="GB16" s="9">
        <v>367.61099999999999</v>
      </c>
      <c r="GC16" s="9">
        <v>174.85</v>
      </c>
      <c r="GD16" s="9">
        <v>192.761</v>
      </c>
      <c r="GE16" s="9">
        <v>15.971</v>
      </c>
      <c r="GF16" s="9">
        <v>7.7750000000000004</v>
      </c>
      <c r="GG16" s="9">
        <v>8.1959999999999997</v>
      </c>
      <c r="GH16" s="9">
        <v>302.084</v>
      </c>
      <c r="GI16" s="9">
        <v>152.55000000000001</v>
      </c>
      <c r="GJ16" s="9">
        <v>149.53399999999999</v>
      </c>
      <c r="GK16" s="9">
        <v>1.4359999999999999</v>
      </c>
      <c r="GL16" s="9">
        <v>0</v>
      </c>
      <c r="GM16" s="9">
        <v>1.4359999999999999</v>
      </c>
      <c r="GN16" s="9">
        <v>49.749000000000002</v>
      </c>
      <c r="GO16" s="9">
        <v>24.282</v>
      </c>
      <c r="GP16" s="9">
        <v>25.468</v>
      </c>
      <c r="GQ16" s="9">
        <v>1.3260000000000001</v>
      </c>
      <c r="GR16" s="9">
        <v>0.69</v>
      </c>
      <c r="GS16" s="9">
        <v>0.63600000000000001</v>
      </c>
      <c r="GT16" s="9">
        <v>18.035</v>
      </c>
      <c r="GU16" s="9">
        <v>11.491</v>
      </c>
      <c r="GV16" s="9">
        <v>6.5430000000000001</v>
      </c>
      <c r="GW16" s="9">
        <v>36.622999999999998</v>
      </c>
      <c r="GX16" s="9">
        <v>13.489000000000001</v>
      </c>
      <c r="GY16" s="9">
        <v>23.134</v>
      </c>
      <c r="GZ16" s="9">
        <v>178.642</v>
      </c>
      <c r="HA16" s="9">
        <v>95.290999999999997</v>
      </c>
      <c r="HB16" s="9">
        <v>83.350999999999999</v>
      </c>
      <c r="HC16" s="9">
        <v>91.137</v>
      </c>
      <c r="HD16" s="9">
        <v>42.615000000000002</v>
      </c>
      <c r="HE16" s="9">
        <v>48.521999999999998</v>
      </c>
      <c r="HF16" s="9">
        <v>153.59800000000001</v>
      </c>
      <c r="HG16" s="9">
        <v>81.603999999999999</v>
      </c>
      <c r="HH16" s="9">
        <v>71.994</v>
      </c>
      <c r="HI16" s="9">
        <v>82.813999999999993</v>
      </c>
      <c r="HJ16" s="9">
        <v>41.542000000000002</v>
      </c>
      <c r="HK16" s="9">
        <v>41.271999999999998</v>
      </c>
      <c r="HL16" s="9">
        <v>89.022999999999996</v>
      </c>
      <c r="HM16" s="9">
        <v>46.417999999999999</v>
      </c>
      <c r="HN16" s="9">
        <v>42.604999999999997</v>
      </c>
      <c r="HO16" s="9">
        <v>62.064</v>
      </c>
      <c r="HP16" s="9">
        <v>30.988</v>
      </c>
      <c r="HQ16" s="9">
        <v>31.076000000000001</v>
      </c>
      <c r="HR16" s="9">
        <v>106.127</v>
      </c>
      <c r="HS16" s="9">
        <v>59.676000000000002</v>
      </c>
      <c r="HT16" s="9">
        <v>46.451000000000001</v>
      </c>
      <c r="HU16" s="9">
        <v>52.801000000000002</v>
      </c>
      <c r="HV16" s="9">
        <v>24.213999999999999</v>
      </c>
      <c r="HW16" s="9">
        <v>28.587</v>
      </c>
      <c r="HX16" s="9">
        <v>8.968</v>
      </c>
      <c r="HY16" s="9">
        <v>4.8150000000000004</v>
      </c>
      <c r="HZ16" s="9">
        <v>4.1529999999999996</v>
      </c>
      <c r="IA16" s="9">
        <v>13.518000000000001</v>
      </c>
      <c r="IB16" s="9">
        <v>6.1559999999999997</v>
      </c>
      <c r="IC16" s="9">
        <v>7.3630000000000004</v>
      </c>
      <c r="ID16" s="9">
        <v>19.158000000000001</v>
      </c>
      <c r="IE16" s="9">
        <v>10.631</v>
      </c>
      <c r="IF16" s="9">
        <v>8.5259999999999998</v>
      </c>
      <c r="IG16" s="9">
        <v>13.643000000000001</v>
      </c>
      <c r="IH16" s="9">
        <v>8.08</v>
      </c>
      <c r="II16" s="9">
        <v>5.5629999999999997</v>
      </c>
      <c r="IJ16" s="9">
        <v>71.736000000000004</v>
      </c>
      <c r="IK16" s="9">
        <v>39.689</v>
      </c>
      <c r="IL16" s="9">
        <v>32.046999999999997</v>
      </c>
      <c r="IM16" s="9">
        <v>21.081</v>
      </c>
      <c r="IN16" s="9">
        <v>10.754</v>
      </c>
      <c r="IO16" s="9">
        <v>10.327</v>
      </c>
      <c r="IP16" s="9">
        <v>50.436</v>
      </c>
      <c r="IQ16" s="9">
        <v>27.956</v>
      </c>
    </row>
    <row r="17" spans="1:251">
      <c r="A17" s="10">
        <v>44228</v>
      </c>
      <c r="B17" s="9">
        <v>24.219000000000001</v>
      </c>
      <c r="C17" s="9">
        <v>38.905000000000001</v>
      </c>
      <c r="D17" s="9">
        <v>125.72499999999999</v>
      </c>
      <c r="E17" s="9">
        <v>57.976999999999997</v>
      </c>
      <c r="F17" s="9">
        <v>67.748000000000005</v>
      </c>
      <c r="G17" s="9">
        <v>501.42599999999999</v>
      </c>
      <c r="H17" s="9">
        <v>223.73699999999999</v>
      </c>
      <c r="I17" s="9">
        <v>277.68900000000002</v>
      </c>
      <c r="J17" s="9">
        <v>63.968000000000004</v>
      </c>
      <c r="K17" s="9">
        <v>29.811</v>
      </c>
      <c r="L17" s="9">
        <v>34.156999999999996</v>
      </c>
      <c r="M17" s="9">
        <v>212.25399999999999</v>
      </c>
      <c r="N17" s="9">
        <v>84.8</v>
      </c>
      <c r="O17" s="9">
        <v>127.455</v>
      </c>
      <c r="P17" s="9">
        <v>113.79600000000001</v>
      </c>
      <c r="Q17" s="9">
        <v>66.617999999999995</v>
      </c>
      <c r="R17" s="9">
        <v>47.179000000000002</v>
      </c>
      <c r="S17" s="9">
        <v>398.41899999999998</v>
      </c>
      <c r="T17" s="9">
        <v>238.01300000000001</v>
      </c>
      <c r="U17" s="9">
        <v>160.40600000000001</v>
      </c>
      <c r="V17" s="9">
        <v>31.102</v>
      </c>
      <c r="W17" s="9">
        <v>16.132999999999999</v>
      </c>
      <c r="X17" s="9">
        <v>14.968</v>
      </c>
      <c r="Y17" s="9">
        <v>46.578000000000003</v>
      </c>
      <c r="Z17" s="9">
        <v>21.492999999999999</v>
      </c>
      <c r="AA17" s="9">
        <v>25.085000000000001</v>
      </c>
      <c r="AB17" s="9">
        <v>5.1189999999999998</v>
      </c>
      <c r="AC17" s="9">
        <v>1.5649999999999999</v>
      </c>
      <c r="AD17" s="9">
        <v>3.5539999999999998</v>
      </c>
      <c r="AE17" s="9">
        <v>14.41</v>
      </c>
      <c r="AF17" s="9">
        <v>9.1560000000000006</v>
      </c>
      <c r="AG17" s="9">
        <v>5.2539999999999996</v>
      </c>
      <c r="AH17" s="9">
        <v>8.4779999999999998</v>
      </c>
      <c r="AI17" s="9">
        <v>6.0529999999999999</v>
      </c>
      <c r="AJ17" s="9">
        <v>2.4249999999999998</v>
      </c>
      <c r="AK17" s="9">
        <v>18.503</v>
      </c>
      <c r="AL17" s="9">
        <v>13.28</v>
      </c>
      <c r="AM17" s="9">
        <v>5.2229999999999999</v>
      </c>
      <c r="AN17" s="9">
        <v>375.80599999999998</v>
      </c>
      <c r="AO17" s="9">
        <v>220.054</v>
      </c>
      <c r="AP17" s="9">
        <v>155.75200000000001</v>
      </c>
      <c r="AQ17" s="9">
        <v>835.42200000000003</v>
      </c>
      <c r="AR17" s="9">
        <v>438.565</v>
      </c>
      <c r="AS17" s="9">
        <v>396.85700000000003</v>
      </c>
      <c r="AT17" s="9">
        <v>245.21799999999999</v>
      </c>
      <c r="AU17" s="9">
        <v>138.44200000000001</v>
      </c>
      <c r="AV17" s="9">
        <v>106.776</v>
      </c>
      <c r="AW17" s="9">
        <v>709.28200000000004</v>
      </c>
      <c r="AX17" s="9">
        <v>364.76400000000001</v>
      </c>
      <c r="AY17" s="9">
        <v>344.51799999999997</v>
      </c>
      <c r="AZ17" s="9">
        <v>240.38300000000001</v>
      </c>
      <c r="BA17" s="9">
        <v>135.185</v>
      </c>
      <c r="BB17" s="9">
        <v>105.19799999999999</v>
      </c>
      <c r="BC17" s="9">
        <v>705.29899999999998</v>
      </c>
      <c r="BD17" s="9">
        <v>362.12299999999999</v>
      </c>
      <c r="BE17" s="9">
        <v>343.17599999999999</v>
      </c>
      <c r="BF17" s="9">
        <v>79.522000000000006</v>
      </c>
      <c r="BG17" s="9">
        <v>42.65</v>
      </c>
      <c r="BH17" s="9">
        <v>36.872</v>
      </c>
      <c r="BI17" s="9">
        <v>230.267</v>
      </c>
      <c r="BJ17" s="9">
        <v>124.92700000000001</v>
      </c>
      <c r="BK17" s="9">
        <v>105.34</v>
      </c>
      <c r="BL17" s="9">
        <v>82.459000000000003</v>
      </c>
      <c r="BM17" s="9">
        <v>49.128999999999998</v>
      </c>
      <c r="BN17" s="9">
        <v>33.33</v>
      </c>
      <c r="BO17" s="9">
        <v>336.21899999999999</v>
      </c>
      <c r="BP17" s="9">
        <v>164.18899999999999</v>
      </c>
      <c r="BQ17" s="9">
        <v>172.029</v>
      </c>
      <c r="BR17" s="9">
        <v>49.747</v>
      </c>
      <c r="BS17" s="9">
        <v>30.802</v>
      </c>
      <c r="BT17" s="9">
        <v>18.945</v>
      </c>
      <c r="BU17" s="9">
        <v>205.58099999999999</v>
      </c>
      <c r="BV17" s="9">
        <v>102.026</v>
      </c>
      <c r="BW17" s="9">
        <v>103.55500000000001</v>
      </c>
      <c r="BX17" s="9">
        <v>32.712000000000003</v>
      </c>
      <c r="BY17" s="9">
        <v>18.327000000000002</v>
      </c>
      <c r="BZ17" s="9">
        <v>14.385</v>
      </c>
      <c r="CA17" s="9">
        <v>130.63800000000001</v>
      </c>
      <c r="CB17" s="9">
        <v>62.162999999999997</v>
      </c>
      <c r="CC17" s="9">
        <v>68.474000000000004</v>
      </c>
      <c r="CD17" s="9">
        <v>78.402000000000001</v>
      </c>
      <c r="CE17" s="9">
        <v>43.405000000000001</v>
      </c>
      <c r="CF17" s="9">
        <v>34.997</v>
      </c>
      <c r="CG17" s="9">
        <v>138.81299999999999</v>
      </c>
      <c r="CH17" s="9">
        <v>73.006</v>
      </c>
      <c r="CI17" s="9">
        <v>65.807000000000002</v>
      </c>
      <c r="CJ17" s="9">
        <v>39.591999999999999</v>
      </c>
      <c r="CK17" s="9">
        <v>21.852</v>
      </c>
      <c r="CL17" s="9">
        <v>17.739999999999998</v>
      </c>
      <c r="CM17" s="9">
        <v>90.031000000000006</v>
      </c>
      <c r="CN17" s="9">
        <v>43.406999999999996</v>
      </c>
      <c r="CO17" s="9">
        <v>46.624000000000002</v>
      </c>
      <c r="CP17" s="9">
        <v>38.81</v>
      </c>
      <c r="CQ17" s="9">
        <v>21.553999999999998</v>
      </c>
      <c r="CR17" s="9">
        <v>17.256</v>
      </c>
      <c r="CS17" s="9">
        <v>48.781999999999996</v>
      </c>
      <c r="CT17" s="9">
        <v>29.599</v>
      </c>
      <c r="CU17" s="9">
        <v>19.184000000000001</v>
      </c>
      <c r="CV17" s="9">
        <v>4.835</v>
      </c>
      <c r="CW17" s="9">
        <v>3.258</v>
      </c>
      <c r="CX17" s="9">
        <v>1.577</v>
      </c>
      <c r="CY17" s="9">
        <v>3.9830000000000001</v>
      </c>
      <c r="CZ17" s="9">
        <v>2.641</v>
      </c>
      <c r="DA17" s="9">
        <v>1.3420000000000001</v>
      </c>
      <c r="DB17" s="9">
        <v>202.85400000000001</v>
      </c>
      <c r="DC17" s="9">
        <v>109.358</v>
      </c>
      <c r="DD17" s="9">
        <v>93.495999999999995</v>
      </c>
      <c r="DE17" s="9">
        <v>598.572</v>
      </c>
      <c r="DF17" s="9">
        <v>313.88</v>
      </c>
      <c r="DG17" s="9">
        <v>284.69200000000001</v>
      </c>
      <c r="DH17" s="9">
        <v>86.915000000000006</v>
      </c>
      <c r="DI17" s="9">
        <v>41.484999999999999</v>
      </c>
      <c r="DJ17" s="9">
        <v>45.43</v>
      </c>
      <c r="DK17" s="9">
        <v>337.36399999999998</v>
      </c>
      <c r="DL17" s="9">
        <v>174.89099999999999</v>
      </c>
      <c r="DM17" s="9">
        <v>162.47300000000001</v>
      </c>
      <c r="DN17" s="9">
        <v>41.637999999999998</v>
      </c>
      <c r="DO17" s="9">
        <v>18.687000000000001</v>
      </c>
      <c r="DP17" s="9">
        <v>22.951000000000001</v>
      </c>
      <c r="DQ17" s="9">
        <v>173.52</v>
      </c>
      <c r="DR17" s="9">
        <v>87.484999999999999</v>
      </c>
      <c r="DS17" s="9">
        <v>86.034999999999997</v>
      </c>
      <c r="DT17" s="9">
        <v>45.277999999999999</v>
      </c>
      <c r="DU17" s="9">
        <v>22.798999999999999</v>
      </c>
      <c r="DV17" s="9">
        <v>22.478999999999999</v>
      </c>
      <c r="DW17" s="9">
        <v>163.84399999999999</v>
      </c>
      <c r="DX17" s="9">
        <v>87.406000000000006</v>
      </c>
      <c r="DY17" s="9">
        <v>76.438999999999993</v>
      </c>
      <c r="DZ17" s="9">
        <v>11.967000000000001</v>
      </c>
      <c r="EA17" s="9">
        <v>3.5760000000000001</v>
      </c>
      <c r="EB17" s="9">
        <v>8.391</v>
      </c>
      <c r="EC17" s="9">
        <v>25.417000000000002</v>
      </c>
      <c r="ED17" s="9">
        <v>4.8070000000000004</v>
      </c>
      <c r="EE17" s="9">
        <v>20.61</v>
      </c>
      <c r="EF17" s="9">
        <v>34.156999999999996</v>
      </c>
      <c r="EG17" s="9">
        <v>18.516999999999999</v>
      </c>
      <c r="EH17" s="9">
        <v>15.638999999999999</v>
      </c>
      <c r="EI17" s="9">
        <v>93.835999999999999</v>
      </c>
      <c r="EJ17" s="9">
        <v>48.643999999999998</v>
      </c>
      <c r="EK17" s="9">
        <v>45.192999999999998</v>
      </c>
      <c r="EL17" s="9">
        <v>59.118000000000002</v>
      </c>
      <c r="EM17" s="9">
        <v>38.286999999999999</v>
      </c>
      <c r="EN17" s="9">
        <v>20.831</v>
      </c>
      <c r="EO17" s="9">
        <v>117.97499999999999</v>
      </c>
      <c r="EP17" s="9">
        <v>71.328999999999994</v>
      </c>
      <c r="EQ17" s="9">
        <v>46.646000000000001</v>
      </c>
      <c r="ER17" s="9">
        <v>10.698</v>
      </c>
      <c r="ES17" s="9">
        <v>7.492</v>
      </c>
      <c r="ET17" s="9">
        <v>3.2050000000000001</v>
      </c>
      <c r="EU17" s="9">
        <v>23.978999999999999</v>
      </c>
      <c r="EV17" s="9">
        <v>14.21</v>
      </c>
      <c r="EW17" s="9">
        <v>9.77</v>
      </c>
      <c r="EX17" s="9">
        <v>41.170999999999999</v>
      </c>
      <c r="EY17" s="9">
        <v>29.085000000000001</v>
      </c>
      <c r="EZ17" s="9">
        <v>12.086</v>
      </c>
      <c r="FA17" s="9">
        <v>104.21299999999999</v>
      </c>
      <c r="FB17" s="9">
        <v>47.776000000000003</v>
      </c>
      <c r="FC17" s="9">
        <v>56.436999999999998</v>
      </c>
      <c r="FD17" s="9">
        <v>25.986999999999998</v>
      </c>
      <c r="FE17" s="9">
        <v>18.733000000000001</v>
      </c>
      <c r="FF17" s="9">
        <v>7.2539999999999996</v>
      </c>
      <c r="FG17" s="9">
        <v>58.686</v>
      </c>
      <c r="FH17" s="9">
        <v>27.529</v>
      </c>
      <c r="FI17" s="9">
        <v>31.158000000000001</v>
      </c>
      <c r="FJ17" s="9">
        <v>15.183999999999999</v>
      </c>
      <c r="FK17" s="9">
        <v>10.352</v>
      </c>
      <c r="FL17" s="9">
        <v>4.8319999999999999</v>
      </c>
      <c r="FM17" s="9">
        <v>45.527000000000001</v>
      </c>
      <c r="FN17" s="9">
        <v>20.247</v>
      </c>
      <c r="FO17" s="9">
        <v>25.28</v>
      </c>
      <c r="FP17" s="9">
        <v>1.194</v>
      </c>
      <c r="FQ17" s="9">
        <v>0</v>
      </c>
      <c r="FR17" s="9">
        <v>1.194</v>
      </c>
      <c r="FS17" s="9">
        <v>6.4969999999999999</v>
      </c>
      <c r="FT17" s="9">
        <v>3.1080000000000001</v>
      </c>
      <c r="FU17" s="9">
        <v>3.3889999999999998</v>
      </c>
      <c r="FV17" s="9">
        <v>164.17400000000001</v>
      </c>
      <c r="FW17" s="9">
        <v>91.905000000000001</v>
      </c>
      <c r="FX17" s="9">
        <v>72.269000000000005</v>
      </c>
      <c r="FY17" s="9">
        <v>63.841000000000001</v>
      </c>
      <c r="FZ17" s="9">
        <v>37.939</v>
      </c>
      <c r="GA17" s="9">
        <v>25.902000000000001</v>
      </c>
      <c r="GB17" s="9">
        <v>366.81700000000001</v>
      </c>
      <c r="GC17" s="9">
        <v>182.084</v>
      </c>
      <c r="GD17" s="9">
        <v>184.733</v>
      </c>
      <c r="GE17" s="9">
        <v>14.503</v>
      </c>
      <c r="GF17" s="9">
        <v>7.9889999999999999</v>
      </c>
      <c r="GG17" s="9">
        <v>6.5140000000000002</v>
      </c>
      <c r="GH17" s="9">
        <v>274.01900000000001</v>
      </c>
      <c r="GI17" s="9">
        <v>143.72499999999999</v>
      </c>
      <c r="GJ17" s="9">
        <v>130.29400000000001</v>
      </c>
      <c r="GK17" s="9">
        <v>2.0910000000000002</v>
      </c>
      <c r="GL17" s="9">
        <v>0</v>
      </c>
      <c r="GM17" s="9">
        <v>2.0910000000000002</v>
      </c>
      <c r="GN17" s="9">
        <v>50.533999999999999</v>
      </c>
      <c r="GO17" s="9">
        <v>28.803000000000001</v>
      </c>
      <c r="GP17" s="9">
        <v>21.731000000000002</v>
      </c>
      <c r="GQ17" s="9">
        <v>0.61</v>
      </c>
      <c r="GR17" s="9">
        <v>0.61</v>
      </c>
      <c r="GS17" s="9">
        <v>0</v>
      </c>
      <c r="GT17" s="9">
        <v>17.911999999999999</v>
      </c>
      <c r="GU17" s="9">
        <v>10.151999999999999</v>
      </c>
      <c r="GV17" s="9">
        <v>7.76</v>
      </c>
      <c r="GW17" s="9">
        <v>30.632000000000001</v>
      </c>
      <c r="GX17" s="9">
        <v>16.196000000000002</v>
      </c>
      <c r="GY17" s="9">
        <v>14.436</v>
      </c>
      <c r="GZ17" s="9">
        <v>216.09399999999999</v>
      </c>
      <c r="HA17" s="9">
        <v>120.949</v>
      </c>
      <c r="HB17" s="9">
        <v>95.144999999999996</v>
      </c>
      <c r="HC17" s="9">
        <v>87.537999999999997</v>
      </c>
      <c r="HD17" s="9">
        <v>40.097999999999999</v>
      </c>
      <c r="HE17" s="9">
        <v>47.44</v>
      </c>
      <c r="HF17" s="9">
        <v>179.66</v>
      </c>
      <c r="HG17" s="9">
        <v>101.39400000000001</v>
      </c>
      <c r="HH17" s="9">
        <v>78.266000000000005</v>
      </c>
      <c r="HI17" s="9">
        <v>74.701999999999998</v>
      </c>
      <c r="HJ17" s="9">
        <v>33.332999999999998</v>
      </c>
      <c r="HK17" s="9">
        <v>41.369</v>
      </c>
      <c r="HL17" s="9">
        <v>100.845</v>
      </c>
      <c r="HM17" s="9">
        <v>60.226999999999997</v>
      </c>
      <c r="HN17" s="9">
        <v>40.618000000000002</v>
      </c>
      <c r="HO17" s="9">
        <v>57.555</v>
      </c>
      <c r="HP17" s="9">
        <v>24.067</v>
      </c>
      <c r="HQ17" s="9">
        <v>33.487000000000002</v>
      </c>
      <c r="HR17" s="9">
        <v>132.73400000000001</v>
      </c>
      <c r="HS17" s="9">
        <v>77.194000000000003</v>
      </c>
      <c r="HT17" s="9">
        <v>55.54</v>
      </c>
      <c r="HU17" s="9">
        <v>57.156999999999996</v>
      </c>
      <c r="HV17" s="9">
        <v>28.908999999999999</v>
      </c>
      <c r="HW17" s="9">
        <v>28.248999999999999</v>
      </c>
      <c r="HX17" s="9">
        <v>19.577000000000002</v>
      </c>
      <c r="HY17" s="9">
        <v>11.531000000000001</v>
      </c>
      <c r="HZ17" s="9">
        <v>8.0459999999999994</v>
      </c>
      <c r="IA17" s="9">
        <v>16.106999999999999</v>
      </c>
      <c r="IB17" s="9">
        <v>9.7210000000000001</v>
      </c>
      <c r="IC17" s="9">
        <v>6.3849999999999998</v>
      </c>
      <c r="ID17" s="9">
        <v>24.920999999999999</v>
      </c>
      <c r="IE17" s="9">
        <v>15.39</v>
      </c>
      <c r="IF17" s="9">
        <v>9.5310000000000006</v>
      </c>
      <c r="IG17" s="9">
        <v>15.487</v>
      </c>
      <c r="IH17" s="9">
        <v>6.5949999999999998</v>
      </c>
      <c r="II17" s="9">
        <v>8.8919999999999995</v>
      </c>
      <c r="IJ17" s="9">
        <v>105.374</v>
      </c>
      <c r="IK17" s="9">
        <v>63.424999999999997</v>
      </c>
      <c r="IL17" s="9">
        <v>41.948999999999998</v>
      </c>
      <c r="IM17" s="9">
        <v>23.562000000000001</v>
      </c>
      <c r="IN17" s="9">
        <v>12.763999999999999</v>
      </c>
      <c r="IO17" s="9">
        <v>10.798</v>
      </c>
      <c r="IP17" s="9">
        <v>63.357999999999997</v>
      </c>
      <c r="IQ17" s="9">
        <v>42.84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904</v>
      </c>
      <c r="C1" s="3" t="s">
        <v>905</v>
      </c>
      <c r="D1" s="3" t="s">
        <v>906</v>
      </c>
      <c r="E1" s="3" t="s">
        <v>907</v>
      </c>
      <c r="F1" s="3" t="s">
        <v>908</v>
      </c>
      <c r="G1" s="3" t="s">
        <v>909</v>
      </c>
      <c r="H1" s="3" t="s">
        <v>910</v>
      </c>
      <c r="I1" s="3" t="s">
        <v>911</v>
      </c>
      <c r="J1" s="3" t="s">
        <v>912</v>
      </c>
      <c r="K1" s="3" t="s">
        <v>913</v>
      </c>
      <c r="L1" s="3" t="s">
        <v>914</v>
      </c>
      <c r="M1" s="3" t="s">
        <v>915</v>
      </c>
      <c r="N1" s="3" t="s">
        <v>916</v>
      </c>
      <c r="O1" s="3" t="s">
        <v>917</v>
      </c>
      <c r="P1" s="3" t="s">
        <v>918</v>
      </c>
      <c r="Q1" s="3" t="s">
        <v>919</v>
      </c>
      <c r="R1" s="3" t="s">
        <v>920</v>
      </c>
      <c r="S1" s="3" t="s">
        <v>921</v>
      </c>
      <c r="T1" s="3" t="s">
        <v>922</v>
      </c>
      <c r="U1" s="3" t="s">
        <v>923</v>
      </c>
      <c r="V1" s="3" t="s">
        <v>924</v>
      </c>
      <c r="W1" s="3" t="s">
        <v>925</v>
      </c>
      <c r="X1" s="3" t="s">
        <v>926</v>
      </c>
      <c r="Y1" s="3" t="s">
        <v>927</v>
      </c>
      <c r="Z1" s="3" t="s">
        <v>928</v>
      </c>
      <c r="AA1" s="3" t="s">
        <v>929</v>
      </c>
      <c r="AB1" s="3" t="s">
        <v>930</v>
      </c>
      <c r="AC1" s="3" t="s">
        <v>931</v>
      </c>
      <c r="AD1" s="3" t="s">
        <v>932</v>
      </c>
      <c r="AE1" s="3" t="s">
        <v>933</v>
      </c>
      <c r="AF1" s="3" t="s">
        <v>934</v>
      </c>
      <c r="AG1" s="3" t="s">
        <v>935</v>
      </c>
      <c r="AH1" s="3" t="s">
        <v>936</v>
      </c>
      <c r="AI1" s="3" t="s">
        <v>937</v>
      </c>
      <c r="AJ1" s="3" t="s">
        <v>938</v>
      </c>
      <c r="AK1" s="3" t="s">
        <v>939</v>
      </c>
      <c r="AL1" s="3" t="s">
        <v>940</v>
      </c>
      <c r="AM1" s="3" t="s">
        <v>941</v>
      </c>
      <c r="AN1" s="3" t="s">
        <v>942</v>
      </c>
      <c r="AO1" s="3" t="s">
        <v>943</v>
      </c>
      <c r="AP1" s="3" t="s">
        <v>944</v>
      </c>
      <c r="AQ1" s="3" t="s">
        <v>945</v>
      </c>
      <c r="AR1" s="3" t="s">
        <v>946</v>
      </c>
      <c r="AS1" s="3" t="s">
        <v>947</v>
      </c>
      <c r="AT1" s="3" t="s">
        <v>948</v>
      </c>
      <c r="AU1" s="3" t="s">
        <v>949</v>
      </c>
      <c r="AV1" s="3" t="s">
        <v>950</v>
      </c>
      <c r="AW1" s="3" t="s">
        <v>951</v>
      </c>
      <c r="AX1" s="3" t="s">
        <v>952</v>
      </c>
      <c r="AY1" s="3" t="s">
        <v>953</v>
      </c>
      <c r="AZ1" s="3" t="s">
        <v>954</v>
      </c>
      <c r="BA1" s="3" t="s">
        <v>955</v>
      </c>
      <c r="BB1" s="3" t="s">
        <v>956</v>
      </c>
      <c r="BC1" s="3" t="s">
        <v>957</v>
      </c>
      <c r="BD1" s="3" t="s">
        <v>958</v>
      </c>
      <c r="BE1" s="3" t="s">
        <v>959</v>
      </c>
      <c r="BF1" s="3" t="s">
        <v>960</v>
      </c>
      <c r="BG1" s="3" t="s">
        <v>961</v>
      </c>
      <c r="BH1" s="3" t="s">
        <v>962</v>
      </c>
      <c r="BI1" s="3" t="s">
        <v>963</v>
      </c>
      <c r="BJ1" s="3" t="s">
        <v>964</v>
      </c>
      <c r="BK1" s="3" t="s">
        <v>965</v>
      </c>
      <c r="BL1" s="3" t="s">
        <v>966</v>
      </c>
      <c r="BM1" s="3" t="s">
        <v>967</v>
      </c>
      <c r="BN1" s="3" t="s">
        <v>968</v>
      </c>
      <c r="BO1" s="3" t="s">
        <v>969</v>
      </c>
      <c r="BP1" s="3" t="s">
        <v>970</v>
      </c>
      <c r="BQ1" s="3" t="s">
        <v>971</v>
      </c>
      <c r="BR1" s="3" t="s">
        <v>972</v>
      </c>
      <c r="BS1" s="3" t="s">
        <v>973</v>
      </c>
      <c r="BT1" s="3" t="s">
        <v>974</v>
      </c>
      <c r="BU1" s="3" t="s">
        <v>975</v>
      </c>
      <c r="BV1" s="3" t="s">
        <v>976</v>
      </c>
      <c r="BW1" s="3" t="s">
        <v>977</v>
      </c>
      <c r="BX1" s="3" t="s">
        <v>978</v>
      </c>
      <c r="BY1" s="3" t="s">
        <v>979</v>
      </c>
      <c r="BZ1" s="3" t="s">
        <v>980</v>
      </c>
      <c r="CA1" s="3" t="s">
        <v>981</v>
      </c>
      <c r="CB1" s="3" t="s">
        <v>982</v>
      </c>
      <c r="CC1" s="3" t="s">
        <v>983</v>
      </c>
      <c r="CD1" s="3" t="s">
        <v>984</v>
      </c>
      <c r="CE1" s="3" t="s">
        <v>985</v>
      </c>
      <c r="CF1" s="3" t="s">
        <v>986</v>
      </c>
      <c r="CG1" s="3" t="s">
        <v>987</v>
      </c>
      <c r="CH1" s="3" t="s">
        <v>988</v>
      </c>
      <c r="CI1" s="3" t="s">
        <v>989</v>
      </c>
      <c r="CJ1" s="3" t="s">
        <v>990</v>
      </c>
      <c r="CK1" s="3" t="s">
        <v>991</v>
      </c>
      <c r="CL1" s="3" t="s">
        <v>992</v>
      </c>
      <c r="CM1" s="3" t="s">
        <v>993</v>
      </c>
      <c r="CN1" s="3" t="s">
        <v>994</v>
      </c>
      <c r="CO1" s="3" t="s">
        <v>995</v>
      </c>
      <c r="CP1" s="3" t="s">
        <v>996</v>
      </c>
      <c r="CQ1" s="3" t="s">
        <v>997</v>
      </c>
      <c r="CR1" s="3" t="s">
        <v>4946</v>
      </c>
      <c r="CS1" s="3" t="s">
        <v>4947</v>
      </c>
      <c r="CT1" s="3" t="s">
        <v>4948</v>
      </c>
      <c r="CU1" s="3" t="s">
        <v>4949</v>
      </c>
      <c r="CV1" s="3" t="s">
        <v>4950</v>
      </c>
      <c r="CW1" s="3" t="s">
        <v>4951</v>
      </c>
      <c r="CX1" s="3" t="s">
        <v>4952</v>
      </c>
      <c r="CY1" s="3" t="s">
        <v>4953</v>
      </c>
      <c r="CZ1" s="3" t="s">
        <v>4954</v>
      </c>
      <c r="DA1" s="3" t="s">
        <v>4955</v>
      </c>
      <c r="DB1" s="3" t="s">
        <v>4956</v>
      </c>
      <c r="DC1" s="3" t="s">
        <v>4957</v>
      </c>
      <c r="DD1" s="3" t="s">
        <v>5054</v>
      </c>
      <c r="DE1" s="3" t="s">
        <v>5055</v>
      </c>
      <c r="DF1" s="3" t="s">
        <v>5056</v>
      </c>
      <c r="DG1" s="3" t="s">
        <v>5057</v>
      </c>
      <c r="DH1" s="3" t="s">
        <v>5058</v>
      </c>
      <c r="DI1" s="3" t="s">
        <v>5059</v>
      </c>
      <c r="DJ1" s="3" t="s">
        <v>5060</v>
      </c>
      <c r="DK1" s="3" t="s">
        <v>5061</v>
      </c>
      <c r="DL1" s="3" t="s">
        <v>5062</v>
      </c>
      <c r="DM1" s="3" t="s">
        <v>5063</v>
      </c>
      <c r="DN1" s="3" t="s">
        <v>5064</v>
      </c>
      <c r="DO1" s="3" t="s">
        <v>5065</v>
      </c>
      <c r="DP1" s="3" t="s">
        <v>5150</v>
      </c>
      <c r="DQ1" s="3" t="s">
        <v>5151</v>
      </c>
      <c r="DR1" s="3" t="s">
        <v>5152</v>
      </c>
      <c r="DS1" s="3" t="s">
        <v>5153</v>
      </c>
      <c r="DT1" s="3" t="s">
        <v>5154</v>
      </c>
      <c r="DU1" s="3" t="s">
        <v>5155</v>
      </c>
      <c r="DV1" s="3" t="s">
        <v>5216</v>
      </c>
      <c r="DW1" s="3" t="s">
        <v>5217</v>
      </c>
      <c r="DX1" s="3" t="s">
        <v>5218</v>
      </c>
      <c r="DY1" s="3" t="s">
        <v>5219</v>
      </c>
      <c r="DZ1" s="3" t="s">
        <v>5220</v>
      </c>
      <c r="EA1" s="3" t="s">
        <v>5221</v>
      </c>
      <c r="EB1" s="3" t="s">
        <v>5222</v>
      </c>
      <c r="EC1" s="3" t="s">
        <v>5223</v>
      </c>
      <c r="ED1" s="3" t="s">
        <v>5224</v>
      </c>
      <c r="EE1" s="3" t="s">
        <v>5225</v>
      </c>
      <c r="EF1" s="3" t="s">
        <v>5226</v>
      </c>
      <c r="EG1" s="3" t="s">
        <v>5227</v>
      </c>
      <c r="EH1" s="3" t="s">
        <v>5312</v>
      </c>
      <c r="EI1" s="3" t="s">
        <v>5313</v>
      </c>
      <c r="EJ1" s="3" t="s">
        <v>5314</v>
      </c>
      <c r="EK1" s="3" t="s">
        <v>5315</v>
      </c>
      <c r="EL1" s="3" t="s">
        <v>5316</v>
      </c>
      <c r="EM1" s="3" t="s">
        <v>5317</v>
      </c>
      <c r="EN1" s="3" t="s">
        <v>5366</v>
      </c>
      <c r="EO1" s="3" t="s">
        <v>5367</v>
      </c>
      <c r="EP1" s="3" t="s">
        <v>5368</v>
      </c>
      <c r="EQ1" s="3" t="s">
        <v>5369</v>
      </c>
      <c r="ER1" s="3" t="s">
        <v>5370</v>
      </c>
      <c r="ES1" s="3" t="s">
        <v>5371</v>
      </c>
      <c r="ET1" s="3" t="s">
        <v>998</v>
      </c>
      <c r="EU1" s="3" t="s">
        <v>999</v>
      </c>
      <c r="EV1" s="3" t="s">
        <v>1000</v>
      </c>
      <c r="EW1" s="3" t="s">
        <v>1001</v>
      </c>
      <c r="EX1" s="3" t="s">
        <v>1002</v>
      </c>
      <c r="EY1" s="3" t="s">
        <v>1003</v>
      </c>
      <c r="EZ1" s="3" t="s">
        <v>1004</v>
      </c>
      <c r="FA1" s="3" t="s">
        <v>1005</v>
      </c>
      <c r="FB1" s="3" t="s">
        <v>1006</v>
      </c>
      <c r="FC1" s="3" t="s">
        <v>1007</v>
      </c>
      <c r="FD1" s="3" t="s">
        <v>1008</v>
      </c>
      <c r="FE1" s="3" t="s">
        <v>1009</v>
      </c>
      <c r="FF1" s="3" t="s">
        <v>1010</v>
      </c>
      <c r="FG1" s="3" t="s">
        <v>1011</v>
      </c>
      <c r="FH1" s="3" t="s">
        <v>1012</v>
      </c>
      <c r="FI1" s="3" t="s">
        <v>1013</v>
      </c>
      <c r="FJ1" s="3" t="s">
        <v>1014</v>
      </c>
      <c r="FK1" s="3" t="s">
        <v>1015</v>
      </c>
      <c r="FL1" s="3" t="s">
        <v>1016</v>
      </c>
      <c r="FM1" s="3" t="s">
        <v>1017</v>
      </c>
      <c r="FN1" s="3" t="s">
        <v>1018</v>
      </c>
      <c r="FO1" s="3" t="s">
        <v>1019</v>
      </c>
      <c r="FP1" s="3" t="s">
        <v>1020</v>
      </c>
      <c r="FQ1" s="3" t="s">
        <v>1021</v>
      </c>
      <c r="FR1" s="3" t="s">
        <v>1022</v>
      </c>
      <c r="FS1" s="3" t="s">
        <v>1023</v>
      </c>
      <c r="FT1" s="3" t="s">
        <v>1024</v>
      </c>
      <c r="FU1" s="3" t="s">
        <v>1025</v>
      </c>
      <c r="FV1" s="3" t="s">
        <v>1026</v>
      </c>
      <c r="FW1" s="3" t="s">
        <v>1027</v>
      </c>
      <c r="FX1" s="3" t="s">
        <v>1028</v>
      </c>
      <c r="FY1" s="3" t="s">
        <v>1029</v>
      </c>
      <c r="FZ1" s="3" t="s">
        <v>1030</v>
      </c>
      <c r="GA1" s="3" t="s">
        <v>1031</v>
      </c>
      <c r="GB1" s="3" t="s">
        <v>1032</v>
      </c>
      <c r="GC1" s="3" t="s">
        <v>1033</v>
      </c>
      <c r="GD1" s="3" t="s">
        <v>1034</v>
      </c>
      <c r="GE1" s="3" t="s">
        <v>1035</v>
      </c>
      <c r="GF1" s="3" t="s">
        <v>1036</v>
      </c>
      <c r="GG1" s="3" t="s">
        <v>1037</v>
      </c>
      <c r="GH1" s="3" t="s">
        <v>1038</v>
      </c>
      <c r="GI1" s="3" t="s">
        <v>1039</v>
      </c>
      <c r="GJ1" s="3" t="s">
        <v>1040</v>
      </c>
      <c r="GK1" s="3" t="s">
        <v>1041</v>
      </c>
      <c r="GL1" s="3" t="s">
        <v>1042</v>
      </c>
      <c r="GM1" s="3" t="s">
        <v>1043</v>
      </c>
      <c r="GN1" s="3" t="s">
        <v>1044</v>
      </c>
      <c r="GO1" s="3" t="s">
        <v>1045</v>
      </c>
      <c r="GP1" s="3" t="s">
        <v>1046</v>
      </c>
      <c r="GQ1" s="3" t="s">
        <v>1047</v>
      </c>
      <c r="GR1" s="3" t="s">
        <v>1048</v>
      </c>
      <c r="GS1" s="3" t="s">
        <v>1049</v>
      </c>
      <c r="GT1" s="3" t="s">
        <v>1050</v>
      </c>
      <c r="GU1" s="3" t="s">
        <v>1051</v>
      </c>
      <c r="GV1" s="3" t="s">
        <v>1052</v>
      </c>
      <c r="GW1" s="3" t="s">
        <v>1053</v>
      </c>
      <c r="GX1" s="3" t="s">
        <v>1054</v>
      </c>
      <c r="GY1" s="3" t="s">
        <v>1055</v>
      </c>
      <c r="GZ1" s="3" t="s">
        <v>1056</v>
      </c>
      <c r="HA1" s="3" t="s">
        <v>1057</v>
      </c>
      <c r="HB1" s="3" t="s">
        <v>1058</v>
      </c>
      <c r="HC1" s="3" t="s">
        <v>1059</v>
      </c>
      <c r="HD1" s="3" t="s">
        <v>1060</v>
      </c>
      <c r="HE1" s="3" t="s">
        <v>1061</v>
      </c>
      <c r="HF1" s="3" t="s">
        <v>1062</v>
      </c>
      <c r="HG1" s="3" t="s">
        <v>1063</v>
      </c>
      <c r="HH1" s="3" t="s">
        <v>1064</v>
      </c>
      <c r="HI1" s="3" t="s">
        <v>1065</v>
      </c>
      <c r="HJ1" s="3" t="s">
        <v>1066</v>
      </c>
      <c r="HK1" s="3" t="s">
        <v>1067</v>
      </c>
      <c r="HL1" s="3" t="s">
        <v>1068</v>
      </c>
      <c r="HM1" s="3" t="s">
        <v>1069</v>
      </c>
      <c r="HN1" s="3" t="s">
        <v>1070</v>
      </c>
      <c r="HO1" s="3" t="s">
        <v>1071</v>
      </c>
      <c r="HP1" s="3" t="s">
        <v>1072</v>
      </c>
      <c r="HQ1" s="3" t="s">
        <v>1073</v>
      </c>
      <c r="HR1" s="3" t="s">
        <v>1074</v>
      </c>
      <c r="HS1" s="3" t="s">
        <v>1075</v>
      </c>
      <c r="HT1" s="3" t="s">
        <v>1076</v>
      </c>
      <c r="HU1" s="3" t="s">
        <v>1077</v>
      </c>
      <c r="HV1" s="3" t="s">
        <v>1078</v>
      </c>
      <c r="HW1" s="3" t="s">
        <v>1079</v>
      </c>
      <c r="HX1" s="3" t="s">
        <v>1080</v>
      </c>
      <c r="HY1" s="3" t="s">
        <v>1081</v>
      </c>
      <c r="HZ1" s="3" t="s">
        <v>1082</v>
      </c>
      <c r="IA1" s="3" t="s">
        <v>1083</v>
      </c>
      <c r="IB1" s="3" t="s">
        <v>1084</v>
      </c>
      <c r="IC1" s="3" t="s">
        <v>1085</v>
      </c>
      <c r="ID1" s="3" t="s">
        <v>1086</v>
      </c>
      <c r="IE1" s="3" t="s">
        <v>1087</v>
      </c>
      <c r="IF1" s="3" t="s">
        <v>1088</v>
      </c>
      <c r="IG1" s="3" t="s">
        <v>1089</v>
      </c>
      <c r="IH1" s="3" t="s">
        <v>1090</v>
      </c>
      <c r="II1" s="3" t="s">
        <v>1091</v>
      </c>
      <c r="IJ1" s="3" t="s">
        <v>1092</v>
      </c>
      <c r="IK1" s="3" t="s">
        <v>1093</v>
      </c>
      <c r="IL1" s="3" t="s">
        <v>1094</v>
      </c>
      <c r="IM1" s="3" t="s">
        <v>1095</v>
      </c>
      <c r="IN1" s="3" t="s">
        <v>1096</v>
      </c>
      <c r="IO1" s="3" t="s">
        <v>1097</v>
      </c>
      <c r="IP1" s="3" t="s">
        <v>1098</v>
      </c>
      <c r="IQ1" s="3" t="s">
        <v>1099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1100</v>
      </c>
      <c r="C10" s="8" t="s">
        <v>1101</v>
      </c>
      <c r="D10" s="8" t="s">
        <v>1102</v>
      </c>
      <c r="E10" s="8" t="s">
        <v>1103</v>
      </c>
      <c r="F10" s="8" t="s">
        <v>1104</v>
      </c>
      <c r="G10" s="8" t="s">
        <v>1105</v>
      </c>
      <c r="H10" s="8" t="s">
        <v>1106</v>
      </c>
      <c r="I10" s="8" t="s">
        <v>1107</v>
      </c>
      <c r="J10" s="8" t="s">
        <v>1108</v>
      </c>
      <c r="K10" s="8" t="s">
        <v>1109</v>
      </c>
      <c r="L10" s="8" t="s">
        <v>1110</v>
      </c>
      <c r="M10" s="8" t="s">
        <v>1111</v>
      </c>
      <c r="N10" s="8" t="s">
        <v>1112</v>
      </c>
      <c r="O10" s="8" t="s">
        <v>1113</v>
      </c>
      <c r="P10" s="8" t="s">
        <v>1114</v>
      </c>
      <c r="Q10" s="8" t="s">
        <v>1115</v>
      </c>
      <c r="R10" s="8" t="s">
        <v>1116</v>
      </c>
      <c r="S10" s="8" t="s">
        <v>1117</v>
      </c>
      <c r="T10" s="8" t="s">
        <v>1118</v>
      </c>
      <c r="U10" s="8" t="s">
        <v>1119</v>
      </c>
      <c r="V10" s="8" t="s">
        <v>1120</v>
      </c>
      <c r="W10" s="8" t="s">
        <v>1121</v>
      </c>
      <c r="X10" s="8" t="s">
        <v>1122</v>
      </c>
      <c r="Y10" s="8" t="s">
        <v>1123</v>
      </c>
      <c r="Z10" s="8" t="s">
        <v>1124</v>
      </c>
      <c r="AA10" s="8" t="s">
        <v>1125</v>
      </c>
      <c r="AB10" s="8" t="s">
        <v>1126</v>
      </c>
      <c r="AC10" s="8" t="s">
        <v>1127</v>
      </c>
      <c r="AD10" s="8" t="s">
        <v>1128</v>
      </c>
      <c r="AE10" s="8" t="s">
        <v>1129</v>
      </c>
      <c r="AF10" s="8" t="s">
        <v>1130</v>
      </c>
      <c r="AG10" s="8" t="s">
        <v>1131</v>
      </c>
      <c r="AH10" s="8" t="s">
        <v>1132</v>
      </c>
      <c r="AI10" s="8" t="s">
        <v>1133</v>
      </c>
      <c r="AJ10" s="8" t="s">
        <v>1134</v>
      </c>
      <c r="AK10" s="8" t="s">
        <v>1135</v>
      </c>
      <c r="AL10" s="8" t="s">
        <v>1136</v>
      </c>
      <c r="AM10" s="8" t="s">
        <v>1137</v>
      </c>
      <c r="AN10" s="8" t="s">
        <v>1138</v>
      </c>
      <c r="AO10" s="8" t="s">
        <v>1139</v>
      </c>
      <c r="AP10" s="8" t="s">
        <v>1140</v>
      </c>
      <c r="AQ10" s="8" t="s">
        <v>1141</v>
      </c>
      <c r="AR10" s="8" t="s">
        <v>1142</v>
      </c>
      <c r="AS10" s="8" t="s">
        <v>1143</v>
      </c>
      <c r="AT10" s="8" t="s">
        <v>1144</v>
      </c>
      <c r="AU10" s="8" t="s">
        <v>1145</v>
      </c>
      <c r="AV10" s="8" t="s">
        <v>1146</v>
      </c>
      <c r="AW10" s="8" t="s">
        <v>1147</v>
      </c>
      <c r="AX10" s="8" t="s">
        <v>1148</v>
      </c>
      <c r="AY10" s="8" t="s">
        <v>1149</v>
      </c>
      <c r="AZ10" s="8" t="s">
        <v>1150</v>
      </c>
      <c r="BA10" s="8" t="s">
        <v>1151</v>
      </c>
      <c r="BB10" s="8" t="s">
        <v>1152</v>
      </c>
      <c r="BC10" s="8" t="s">
        <v>1153</v>
      </c>
      <c r="BD10" s="8" t="s">
        <v>1154</v>
      </c>
      <c r="BE10" s="8" t="s">
        <v>1155</v>
      </c>
      <c r="BF10" s="8" t="s">
        <v>1156</v>
      </c>
      <c r="BG10" s="8" t="s">
        <v>1157</v>
      </c>
      <c r="BH10" s="8" t="s">
        <v>1158</v>
      </c>
      <c r="BI10" s="8" t="s">
        <v>1159</v>
      </c>
      <c r="BJ10" s="8" t="s">
        <v>1160</v>
      </c>
      <c r="BK10" s="8" t="s">
        <v>1161</v>
      </c>
      <c r="BL10" s="8" t="s">
        <v>1162</v>
      </c>
      <c r="BM10" s="8" t="s">
        <v>1163</v>
      </c>
      <c r="BN10" s="8" t="s">
        <v>1164</v>
      </c>
      <c r="BO10" s="8" t="s">
        <v>1165</v>
      </c>
      <c r="BP10" s="8" t="s">
        <v>1166</v>
      </c>
      <c r="BQ10" s="8" t="s">
        <v>1167</v>
      </c>
      <c r="BR10" s="8" t="s">
        <v>1168</v>
      </c>
      <c r="BS10" s="8" t="s">
        <v>1169</v>
      </c>
      <c r="BT10" s="8" t="s">
        <v>1170</v>
      </c>
      <c r="BU10" s="8" t="s">
        <v>1171</v>
      </c>
      <c r="BV10" s="8" t="s">
        <v>1172</v>
      </c>
      <c r="BW10" s="8" t="s">
        <v>1173</v>
      </c>
      <c r="BX10" s="8" t="s">
        <v>1174</v>
      </c>
      <c r="BY10" s="8" t="s">
        <v>1175</v>
      </c>
      <c r="BZ10" s="8" t="s">
        <v>1176</v>
      </c>
      <c r="CA10" s="8" t="s">
        <v>1177</v>
      </c>
      <c r="CB10" s="8" t="s">
        <v>1178</v>
      </c>
      <c r="CC10" s="8" t="s">
        <v>1179</v>
      </c>
      <c r="CD10" s="8" t="s">
        <v>1180</v>
      </c>
      <c r="CE10" s="8" t="s">
        <v>1181</v>
      </c>
      <c r="CF10" s="8" t="s">
        <v>1182</v>
      </c>
      <c r="CG10" s="8" t="s">
        <v>1183</v>
      </c>
      <c r="CH10" s="8" t="s">
        <v>1184</v>
      </c>
      <c r="CI10" s="8" t="s">
        <v>1185</v>
      </c>
      <c r="CJ10" s="8" t="s">
        <v>1186</v>
      </c>
      <c r="CK10" s="8" t="s">
        <v>1187</v>
      </c>
      <c r="CL10" s="8" t="s">
        <v>1188</v>
      </c>
      <c r="CM10" s="8" t="s">
        <v>1189</v>
      </c>
      <c r="CN10" s="8" t="s">
        <v>1190</v>
      </c>
      <c r="CO10" s="8" t="s">
        <v>1191</v>
      </c>
      <c r="CP10" s="8" t="s">
        <v>1192</v>
      </c>
      <c r="CQ10" s="8" t="s">
        <v>1193</v>
      </c>
      <c r="CR10" s="8" t="s">
        <v>1194</v>
      </c>
      <c r="CS10" s="8" t="s">
        <v>1195</v>
      </c>
      <c r="CT10" s="8" t="s">
        <v>1196</v>
      </c>
      <c r="CU10" s="8" t="s">
        <v>1197</v>
      </c>
      <c r="CV10" s="8" t="s">
        <v>1198</v>
      </c>
      <c r="CW10" s="8" t="s">
        <v>1199</v>
      </c>
      <c r="CX10" s="8" t="s">
        <v>1200</v>
      </c>
      <c r="CY10" s="8" t="s">
        <v>1201</v>
      </c>
      <c r="CZ10" s="8" t="s">
        <v>1202</v>
      </c>
      <c r="DA10" s="8" t="s">
        <v>1203</v>
      </c>
      <c r="DB10" s="8" t="s">
        <v>1204</v>
      </c>
      <c r="DC10" s="8" t="s">
        <v>1205</v>
      </c>
      <c r="DD10" s="8" t="s">
        <v>1206</v>
      </c>
      <c r="DE10" s="8" t="s">
        <v>1207</v>
      </c>
      <c r="DF10" s="8" t="s">
        <v>1208</v>
      </c>
      <c r="DG10" s="8" t="s">
        <v>1209</v>
      </c>
      <c r="DH10" s="8" t="s">
        <v>1210</v>
      </c>
      <c r="DI10" s="8" t="s">
        <v>1211</v>
      </c>
      <c r="DJ10" s="8" t="s">
        <v>1212</v>
      </c>
      <c r="DK10" s="8" t="s">
        <v>1213</v>
      </c>
      <c r="DL10" s="8" t="s">
        <v>1214</v>
      </c>
      <c r="DM10" s="8" t="s">
        <v>1215</v>
      </c>
      <c r="DN10" s="8" t="s">
        <v>1216</v>
      </c>
      <c r="DO10" s="8" t="s">
        <v>1217</v>
      </c>
      <c r="DP10" s="8" t="s">
        <v>1218</v>
      </c>
      <c r="DQ10" s="8" t="s">
        <v>1219</v>
      </c>
      <c r="DR10" s="8" t="s">
        <v>1220</v>
      </c>
      <c r="DS10" s="8" t="s">
        <v>1221</v>
      </c>
      <c r="DT10" s="8" t="s">
        <v>1222</v>
      </c>
      <c r="DU10" s="8" t="s">
        <v>1223</v>
      </c>
      <c r="DV10" s="8" t="s">
        <v>1224</v>
      </c>
      <c r="DW10" s="8" t="s">
        <v>1225</v>
      </c>
      <c r="DX10" s="8" t="s">
        <v>1226</v>
      </c>
      <c r="DY10" s="8" t="s">
        <v>1227</v>
      </c>
      <c r="DZ10" s="8" t="s">
        <v>1228</v>
      </c>
      <c r="EA10" s="8" t="s">
        <v>1229</v>
      </c>
      <c r="EB10" s="8" t="s">
        <v>1230</v>
      </c>
      <c r="EC10" s="8" t="s">
        <v>1231</v>
      </c>
      <c r="ED10" s="8" t="s">
        <v>1232</v>
      </c>
      <c r="EE10" s="8" t="s">
        <v>1233</v>
      </c>
      <c r="EF10" s="8" t="s">
        <v>1234</v>
      </c>
      <c r="EG10" s="8" t="s">
        <v>1235</v>
      </c>
      <c r="EH10" s="8" t="s">
        <v>1236</v>
      </c>
      <c r="EI10" s="8" t="s">
        <v>1237</v>
      </c>
      <c r="EJ10" s="8" t="s">
        <v>1238</v>
      </c>
      <c r="EK10" s="8" t="s">
        <v>1239</v>
      </c>
      <c r="EL10" s="8" t="s">
        <v>1240</v>
      </c>
      <c r="EM10" s="8" t="s">
        <v>1241</v>
      </c>
      <c r="EN10" s="8" t="s">
        <v>1242</v>
      </c>
      <c r="EO10" s="8" t="s">
        <v>1243</v>
      </c>
      <c r="EP10" s="8" t="s">
        <v>1244</v>
      </c>
      <c r="EQ10" s="8" t="s">
        <v>1245</v>
      </c>
      <c r="ER10" s="8" t="s">
        <v>1246</v>
      </c>
      <c r="ES10" s="8" t="s">
        <v>1247</v>
      </c>
      <c r="ET10" s="8" t="s">
        <v>1248</v>
      </c>
      <c r="EU10" s="8" t="s">
        <v>1249</v>
      </c>
      <c r="EV10" s="8" t="s">
        <v>1250</v>
      </c>
      <c r="EW10" s="8" t="s">
        <v>1251</v>
      </c>
      <c r="EX10" s="8" t="s">
        <v>1252</v>
      </c>
      <c r="EY10" s="8" t="s">
        <v>1253</v>
      </c>
      <c r="EZ10" s="8" t="s">
        <v>1254</v>
      </c>
      <c r="FA10" s="8" t="s">
        <v>1255</v>
      </c>
      <c r="FB10" s="8" t="s">
        <v>1256</v>
      </c>
      <c r="FC10" s="8" t="s">
        <v>1257</v>
      </c>
      <c r="FD10" s="8" t="s">
        <v>1258</v>
      </c>
      <c r="FE10" s="8" t="s">
        <v>1259</v>
      </c>
      <c r="FF10" s="8" t="s">
        <v>1260</v>
      </c>
      <c r="FG10" s="8" t="s">
        <v>1261</v>
      </c>
      <c r="FH10" s="8" t="s">
        <v>1262</v>
      </c>
      <c r="FI10" s="8" t="s">
        <v>1263</v>
      </c>
      <c r="FJ10" s="8" t="s">
        <v>1264</v>
      </c>
      <c r="FK10" s="8" t="s">
        <v>1265</v>
      </c>
      <c r="FL10" s="8" t="s">
        <v>1266</v>
      </c>
      <c r="FM10" s="8" t="s">
        <v>1267</v>
      </c>
      <c r="FN10" s="8" t="s">
        <v>1268</v>
      </c>
      <c r="FO10" s="8" t="s">
        <v>1269</v>
      </c>
      <c r="FP10" s="8" t="s">
        <v>1270</v>
      </c>
      <c r="FQ10" s="8" t="s">
        <v>1271</v>
      </c>
      <c r="FR10" s="8" t="s">
        <v>1272</v>
      </c>
      <c r="FS10" s="8" t="s">
        <v>1273</v>
      </c>
      <c r="FT10" s="8" t="s">
        <v>1274</v>
      </c>
      <c r="FU10" s="8" t="s">
        <v>1275</v>
      </c>
      <c r="FV10" s="8" t="s">
        <v>1276</v>
      </c>
      <c r="FW10" s="8" t="s">
        <v>1277</v>
      </c>
      <c r="FX10" s="8" t="s">
        <v>1278</v>
      </c>
      <c r="FY10" s="8" t="s">
        <v>1279</v>
      </c>
      <c r="FZ10" s="8" t="s">
        <v>1280</v>
      </c>
      <c r="GA10" s="8" t="s">
        <v>1281</v>
      </c>
      <c r="GB10" s="8" t="s">
        <v>1282</v>
      </c>
      <c r="GC10" s="8" t="s">
        <v>1283</v>
      </c>
      <c r="GD10" s="8" t="s">
        <v>1284</v>
      </c>
      <c r="GE10" s="8" t="s">
        <v>1285</v>
      </c>
      <c r="GF10" s="8" t="s">
        <v>1286</v>
      </c>
      <c r="GG10" s="8" t="s">
        <v>1287</v>
      </c>
      <c r="GH10" s="8" t="s">
        <v>1288</v>
      </c>
      <c r="GI10" s="8" t="s">
        <v>1289</v>
      </c>
      <c r="GJ10" s="8" t="s">
        <v>1290</v>
      </c>
      <c r="GK10" s="8" t="s">
        <v>1291</v>
      </c>
      <c r="GL10" s="8" t="s">
        <v>1292</v>
      </c>
      <c r="GM10" s="8" t="s">
        <v>1293</v>
      </c>
      <c r="GN10" s="8" t="s">
        <v>1294</v>
      </c>
      <c r="GO10" s="8" t="s">
        <v>1295</v>
      </c>
      <c r="GP10" s="8" t="s">
        <v>1296</v>
      </c>
      <c r="GQ10" s="8" t="s">
        <v>1297</v>
      </c>
      <c r="GR10" s="8" t="s">
        <v>1298</v>
      </c>
      <c r="GS10" s="8" t="s">
        <v>1299</v>
      </c>
      <c r="GT10" s="8" t="s">
        <v>1300</v>
      </c>
      <c r="GU10" s="8" t="s">
        <v>1301</v>
      </c>
      <c r="GV10" s="8" t="s">
        <v>1302</v>
      </c>
      <c r="GW10" s="8" t="s">
        <v>1303</v>
      </c>
      <c r="GX10" s="8" t="s">
        <v>1304</v>
      </c>
      <c r="GY10" s="8" t="s">
        <v>1305</v>
      </c>
      <c r="GZ10" s="8" t="s">
        <v>1306</v>
      </c>
      <c r="HA10" s="8" t="s">
        <v>1307</v>
      </c>
      <c r="HB10" s="8" t="s">
        <v>1308</v>
      </c>
      <c r="HC10" s="8" t="s">
        <v>1309</v>
      </c>
      <c r="HD10" s="8" t="s">
        <v>1310</v>
      </c>
      <c r="HE10" s="8" t="s">
        <v>1311</v>
      </c>
      <c r="HF10" s="8" t="s">
        <v>1312</v>
      </c>
      <c r="HG10" s="8" t="s">
        <v>1313</v>
      </c>
      <c r="HH10" s="8" t="s">
        <v>1314</v>
      </c>
      <c r="HI10" s="8" t="s">
        <v>1315</v>
      </c>
      <c r="HJ10" s="8" t="s">
        <v>1316</v>
      </c>
      <c r="HK10" s="8" t="s">
        <v>1317</v>
      </c>
      <c r="HL10" s="8" t="s">
        <v>1318</v>
      </c>
      <c r="HM10" s="8" t="s">
        <v>1319</v>
      </c>
      <c r="HN10" s="8" t="s">
        <v>1320</v>
      </c>
      <c r="HO10" s="8" t="s">
        <v>1321</v>
      </c>
      <c r="HP10" s="8" t="s">
        <v>1322</v>
      </c>
      <c r="HQ10" s="8" t="s">
        <v>1323</v>
      </c>
      <c r="HR10" s="8" t="s">
        <v>1324</v>
      </c>
      <c r="HS10" s="8" t="s">
        <v>1325</v>
      </c>
      <c r="HT10" s="8" t="s">
        <v>1326</v>
      </c>
      <c r="HU10" s="8" t="s">
        <v>1327</v>
      </c>
      <c r="HV10" s="8" t="s">
        <v>1328</v>
      </c>
      <c r="HW10" s="8" t="s">
        <v>1329</v>
      </c>
      <c r="HX10" s="8" t="s">
        <v>1330</v>
      </c>
      <c r="HY10" s="8" t="s">
        <v>1331</v>
      </c>
      <c r="HZ10" s="8" t="s">
        <v>1332</v>
      </c>
      <c r="IA10" s="8" t="s">
        <v>1333</v>
      </c>
      <c r="IB10" s="8" t="s">
        <v>1334</v>
      </c>
      <c r="IC10" s="8" t="s">
        <v>1335</v>
      </c>
      <c r="ID10" s="8" t="s">
        <v>1336</v>
      </c>
      <c r="IE10" s="8" t="s">
        <v>1337</v>
      </c>
      <c r="IF10" s="8" t="s">
        <v>1338</v>
      </c>
      <c r="IG10" s="8" t="s">
        <v>1339</v>
      </c>
      <c r="IH10" s="8" t="s">
        <v>1340</v>
      </c>
      <c r="II10" s="8" t="s">
        <v>1341</v>
      </c>
      <c r="IJ10" s="8" t="s">
        <v>1342</v>
      </c>
      <c r="IK10" s="8" t="s">
        <v>1343</v>
      </c>
      <c r="IL10" s="8" t="s">
        <v>1344</v>
      </c>
      <c r="IM10" s="8" t="s">
        <v>1345</v>
      </c>
      <c r="IN10" s="8" t="s">
        <v>1346</v>
      </c>
      <c r="IO10" s="8" t="s">
        <v>1347</v>
      </c>
      <c r="IP10" s="8" t="s">
        <v>1348</v>
      </c>
      <c r="IQ10" s="8" t="s">
        <v>1349</v>
      </c>
    </row>
    <row r="11" spans="1:251">
      <c r="A11" s="10">
        <v>42036</v>
      </c>
      <c r="B11" s="9">
        <v>23.387</v>
      </c>
      <c r="C11" s="9">
        <v>37.253</v>
      </c>
      <c r="D11" s="9">
        <v>23.161000000000001</v>
      </c>
      <c r="E11" s="9">
        <v>14.092000000000001</v>
      </c>
      <c r="F11" s="9">
        <v>209.489</v>
      </c>
      <c r="G11" s="9">
        <v>113.462</v>
      </c>
      <c r="H11" s="9">
        <v>96.027000000000001</v>
      </c>
      <c r="I11" s="9">
        <v>112.553</v>
      </c>
      <c r="J11" s="9">
        <v>57.862000000000002</v>
      </c>
      <c r="K11" s="9">
        <v>54.691000000000003</v>
      </c>
      <c r="L11" s="9">
        <v>103.51900000000001</v>
      </c>
      <c r="M11" s="9">
        <v>60.084000000000003</v>
      </c>
      <c r="N11" s="9">
        <v>43.436</v>
      </c>
      <c r="O11" s="9">
        <v>37.561999999999998</v>
      </c>
      <c r="P11" s="9">
        <v>20.02</v>
      </c>
      <c r="Q11" s="9">
        <v>17.541</v>
      </c>
      <c r="R11" s="9">
        <v>44.058</v>
      </c>
      <c r="S11" s="9">
        <v>24.524000000000001</v>
      </c>
      <c r="T11" s="9">
        <v>19.533999999999999</v>
      </c>
      <c r="U11" s="9">
        <v>25.872</v>
      </c>
      <c r="V11" s="9">
        <v>12.653</v>
      </c>
      <c r="W11" s="9">
        <v>13.218999999999999</v>
      </c>
      <c r="X11" s="9">
        <v>4.2839999999999998</v>
      </c>
      <c r="Y11" s="9">
        <v>0.53500000000000003</v>
      </c>
      <c r="Z11" s="9">
        <v>3.7480000000000002</v>
      </c>
      <c r="AA11" s="9">
        <v>504.19400000000002</v>
      </c>
      <c r="AB11" s="9">
        <v>276.26100000000002</v>
      </c>
      <c r="AC11" s="9">
        <v>227.93199999999999</v>
      </c>
      <c r="AD11" s="9">
        <v>117.693</v>
      </c>
      <c r="AE11" s="9">
        <v>59.152000000000001</v>
      </c>
      <c r="AF11" s="9">
        <v>58.540999999999997</v>
      </c>
      <c r="AG11" s="9">
        <v>389.64100000000002</v>
      </c>
      <c r="AH11" s="9">
        <v>206.524</v>
      </c>
      <c r="AI11" s="9">
        <v>183.11699999999999</v>
      </c>
      <c r="AJ11" s="9">
        <v>15.577</v>
      </c>
      <c r="AK11" s="9">
        <v>7.4930000000000003</v>
      </c>
      <c r="AL11" s="9">
        <v>8.0839999999999996</v>
      </c>
      <c r="AM11" s="9">
        <v>47.420999999999999</v>
      </c>
      <c r="AN11" s="9">
        <v>25.196000000000002</v>
      </c>
      <c r="AO11" s="9">
        <v>22.225999999999999</v>
      </c>
      <c r="AP11" s="9">
        <v>5.7409999999999997</v>
      </c>
      <c r="AQ11" s="9">
        <v>2.7890000000000001</v>
      </c>
      <c r="AR11" s="9">
        <v>2.9510000000000001</v>
      </c>
      <c r="AS11" s="9">
        <v>12.394</v>
      </c>
      <c r="AT11" s="9">
        <v>3.9849999999999999</v>
      </c>
      <c r="AU11" s="9">
        <v>8.4090000000000007</v>
      </c>
      <c r="AV11" s="9">
        <v>25.521999999999998</v>
      </c>
      <c r="AW11" s="9">
        <v>12.92</v>
      </c>
      <c r="AX11" s="9">
        <v>12.603</v>
      </c>
      <c r="AY11" s="9">
        <v>133.02199999999999</v>
      </c>
      <c r="AZ11" s="9">
        <v>66.102000000000004</v>
      </c>
      <c r="BA11" s="9">
        <v>66.92</v>
      </c>
      <c r="BB11" s="9">
        <v>16.867999999999999</v>
      </c>
      <c r="BC11" s="9">
        <v>6.8970000000000002</v>
      </c>
      <c r="BD11" s="9">
        <v>9.9710000000000001</v>
      </c>
      <c r="BE11" s="9">
        <v>55.99</v>
      </c>
      <c r="BF11" s="9">
        <v>26.481000000000002</v>
      </c>
      <c r="BG11" s="9">
        <v>29.509</v>
      </c>
      <c r="BH11" s="9">
        <v>37.365000000000002</v>
      </c>
      <c r="BI11" s="9">
        <v>19.475999999999999</v>
      </c>
      <c r="BJ11" s="9">
        <v>17.888999999999999</v>
      </c>
      <c r="BK11" s="9">
        <v>112.22799999999999</v>
      </c>
      <c r="BL11" s="9">
        <v>71.819000000000003</v>
      </c>
      <c r="BM11" s="9">
        <v>40.408999999999999</v>
      </c>
      <c r="BN11" s="9">
        <v>10.381</v>
      </c>
      <c r="BO11" s="9">
        <v>6.234</v>
      </c>
      <c r="BP11" s="9">
        <v>4.1479999999999997</v>
      </c>
      <c r="BQ11" s="9">
        <v>17.059000000000001</v>
      </c>
      <c r="BR11" s="9">
        <v>7.7859999999999996</v>
      </c>
      <c r="BS11" s="9">
        <v>9.2729999999999997</v>
      </c>
      <c r="BT11" s="9">
        <v>5.0869999999999997</v>
      </c>
      <c r="BU11" s="9">
        <v>2.6539999999999999</v>
      </c>
      <c r="BV11" s="9">
        <v>2.4329999999999998</v>
      </c>
      <c r="BW11" s="9">
        <v>7.4169999999999998</v>
      </c>
      <c r="BX11" s="9">
        <v>3.4550000000000001</v>
      </c>
      <c r="BY11" s="9">
        <v>3.9620000000000002</v>
      </c>
      <c r="BZ11" s="9">
        <v>1.151</v>
      </c>
      <c r="CA11" s="9">
        <v>0.69</v>
      </c>
      <c r="CB11" s="9">
        <v>0.46200000000000002</v>
      </c>
      <c r="CC11" s="9">
        <v>4.1109999999999998</v>
      </c>
      <c r="CD11" s="9">
        <v>1.7010000000000001</v>
      </c>
      <c r="CE11" s="9">
        <v>2.411</v>
      </c>
      <c r="CF11" s="9">
        <v>123.03700000000001</v>
      </c>
      <c r="CG11" s="9">
        <v>67.576999999999998</v>
      </c>
      <c r="CH11" s="9">
        <v>55.46</v>
      </c>
      <c r="CI11" s="9">
        <v>250.072</v>
      </c>
      <c r="CJ11" s="9">
        <v>138.94800000000001</v>
      </c>
      <c r="CK11" s="9">
        <v>111.124</v>
      </c>
      <c r="CL11" s="9">
        <v>187.804</v>
      </c>
      <c r="CM11" s="9">
        <v>99.135000000000005</v>
      </c>
      <c r="CN11" s="9">
        <v>88.668999999999997</v>
      </c>
      <c r="CO11" s="9">
        <v>547.59500000000003</v>
      </c>
      <c r="CP11" s="9">
        <v>293.84800000000001</v>
      </c>
      <c r="CQ11" s="9">
        <v>253.74700000000001</v>
      </c>
      <c r="CR11" s="9">
        <v>186.77699999999999</v>
      </c>
      <c r="CS11" s="9">
        <v>98.108000000000004</v>
      </c>
      <c r="CT11" s="9">
        <v>88.668999999999997</v>
      </c>
      <c r="CU11" s="9">
        <v>542.43200000000002</v>
      </c>
      <c r="CV11" s="9">
        <v>290.82400000000001</v>
      </c>
      <c r="CW11" s="9">
        <v>251.608</v>
      </c>
      <c r="CX11" s="9">
        <v>84.751999999999995</v>
      </c>
      <c r="CY11" s="9">
        <v>44.689</v>
      </c>
      <c r="CZ11" s="9">
        <v>40.061999999999998</v>
      </c>
      <c r="DA11" s="9">
        <v>190.614</v>
      </c>
      <c r="DB11" s="9">
        <v>97.725999999999999</v>
      </c>
      <c r="DC11" s="9">
        <v>92.888000000000005</v>
      </c>
      <c r="DD11" s="9">
        <v>66.989999999999995</v>
      </c>
      <c r="DE11" s="9">
        <v>34.101999999999997</v>
      </c>
      <c r="DF11" s="9">
        <v>32.887999999999998</v>
      </c>
      <c r="DG11" s="9">
        <v>257.93799999999999</v>
      </c>
      <c r="DH11" s="9">
        <v>143.15299999999999</v>
      </c>
      <c r="DI11" s="9">
        <v>114.785</v>
      </c>
      <c r="DJ11" s="9">
        <v>40.707999999999998</v>
      </c>
      <c r="DK11" s="9">
        <v>24.635000000000002</v>
      </c>
      <c r="DL11" s="9">
        <v>16.073</v>
      </c>
      <c r="DM11" s="9">
        <v>164.09899999999999</v>
      </c>
      <c r="DN11" s="9">
        <v>92.406999999999996</v>
      </c>
      <c r="DO11" s="9">
        <v>71.691999999999993</v>
      </c>
      <c r="DP11" s="9">
        <v>26.280999999999999</v>
      </c>
      <c r="DQ11" s="9">
        <v>9.4670000000000005</v>
      </c>
      <c r="DR11" s="9">
        <v>16.815000000000001</v>
      </c>
      <c r="DS11" s="9">
        <v>93.838999999999999</v>
      </c>
      <c r="DT11" s="9">
        <v>50.746000000000002</v>
      </c>
      <c r="DU11" s="9">
        <v>43.093000000000004</v>
      </c>
      <c r="DV11" s="9">
        <v>35.036000000000001</v>
      </c>
      <c r="DW11" s="9">
        <v>19.317</v>
      </c>
      <c r="DX11" s="9">
        <v>15.72</v>
      </c>
      <c r="DY11" s="9">
        <v>93.88</v>
      </c>
      <c r="DZ11" s="9">
        <v>49.945</v>
      </c>
      <c r="EA11" s="9">
        <v>43.936</v>
      </c>
      <c r="EB11" s="9">
        <v>19.678999999999998</v>
      </c>
      <c r="EC11" s="9">
        <v>9.4990000000000006</v>
      </c>
      <c r="ED11" s="9">
        <v>10.179</v>
      </c>
      <c r="EE11" s="9">
        <v>66.212000000000003</v>
      </c>
      <c r="EF11" s="9">
        <v>30.388000000000002</v>
      </c>
      <c r="EG11" s="9">
        <v>35.823999999999998</v>
      </c>
      <c r="EH11" s="9">
        <v>15.358000000000001</v>
      </c>
      <c r="EI11" s="9">
        <v>9.8170000000000002</v>
      </c>
      <c r="EJ11" s="9">
        <v>5.54</v>
      </c>
      <c r="EK11" s="9">
        <v>27.667999999999999</v>
      </c>
      <c r="EL11" s="9">
        <v>19.556999999999999</v>
      </c>
      <c r="EM11" s="9">
        <v>8.1120000000000001</v>
      </c>
      <c r="EN11" s="9">
        <v>1.0269999999999999</v>
      </c>
      <c r="EO11" s="9">
        <v>1.0269999999999999</v>
      </c>
      <c r="EP11" s="9">
        <v>0</v>
      </c>
      <c r="EQ11" s="9">
        <v>5.1619999999999999</v>
      </c>
      <c r="ER11" s="9">
        <v>3.024</v>
      </c>
      <c r="ES11" s="9">
        <v>2.1389999999999998</v>
      </c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>
        <v>106.08</v>
      </c>
      <c r="HO11" s="9">
        <v>50.845999999999997</v>
      </c>
      <c r="HP11" s="9">
        <v>55.234999999999999</v>
      </c>
      <c r="HQ11" s="9">
        <v>64.171999999999997</v>
      </c>
      <c r="HR11" s="9">
        <v>37.664999999999999</v>
      </c>
      <c r="HS11" s="9">
        <v>26.507000000000001</v>
      </c>
      <c r="HT11" s="9">
        <v>244.59299999999999</v>
      </c>
      <c r="HU11" s="9">
        <v>128.50200000000001</v>
      </c>
      <c r="HV11" s="9">
        <v>116.09099999999999</v>
      </c>
      <c r="HW11" s="9">
        <v>11.606999999999999</v>
      </c>
      <c r="HX11" s="9">
        <v>6.09</v>
      </c>
      <c r="HY11" s="9">
        <v>5.5170000000000003</v>
      </c>
      <c r="HZ11" s="9">
        <v>239.41499999999999</v>
      </c>
      <c r="IA11" s="9">
        <v>129.53299999999999</v>
      </c>
      <c r="IB11" s="9">
        <v>109.88200000000001</v>
      </c>
      <c r="IC11" s="9">
        <v>3.8759999999999999</v>
      </c>
      <c r="ID11" s="9">
        <v>3.3570000000000002</v>
      </c>
      <c r="IE11" s="9">
        <v>0.51900000000000002</v>
      </c>
      <c r="IF11" s="9">
        <v>44.064</v>
      </c>
      <c r="IG11" s="9">
        <v>25.702999999999999</v>
      </c>
      <c r="IH11" s="9">
        <v>18.361000000000001</v>
      </c>
      <c r="II11" s="9">
        <v>2.069</v>
      </c>
      <c r="IJ11" s="9">
        <v>1.177</v>
      </c>
      <c r="IK11" s="9">
        <v>0.89200000000000002</v>
      </c>
      <c r="IL11" s="9">
        <v>19.523</v>
      </c>
      <c r="IM11" s="9">
        <v>10.109</v>
      </c>
      <c r="IN11" s="9">
        <v>9.4139999999999997</v>
      </c>
      <c r="IO11" s="9">
        <v>36.533999999999999</v>
      </c>
      <c r="IP11" s="9">
        <v>15.552</v>
      </c>
      <c r="IQ11" s="9">
        <v>20.981999999999999</v>
      </c>
    </row>
    <row r="12" spans="1:251">
      <c r="A12" s="10">
        <v>42401</v>
      </c>
      <c r="B12" s="9">
        <v>24.029</v>
      </c>
      <c r="C12" s="9">
        <v>26.375</v>
      </c>
      <c r="D12" s="9">
        <v>17.841999999999999</v>
      </c>
      <c r="E12" s="9">
        <v>8.5329999999999995</v>
      </c>
      <c r="F12" s="9">
        <v>181.97900000000001</v>
      </c>
      <c r="G12" s="9">
        <v>93.965000000000003</v>
      </c>
      <c r="H12" s="9">
        <v>88.013999999999996</v>
      </c>
      <c r="I12" s="9">
        <v>110.598</v>
      </c>
      <c r="J12" s="9">
        <v>55.664000000000001</v>
      </c>
      <c r="K12" s="9">
        <v>54.933999999999997</v>
      </c>
      <c r="L12" s="9">
        <v>85.286000000000001</v>
      </c>
      <c r="M12" s="9">
        <v>50.241999999999997</v>
      </c>
      <c r="N12" s="9">
        <v>35.043999999999997</v>
      </c>
      <c r="O12" s="9">
        <v>22.195</v>
      </c>
      <c r="P12" s="9">
        <v>12.125999999999999</v>
      </c>
      <c r="Q12" s="9">
        <v>10.069000000000001</v>
      </c>
      <c r="R12" s="9">
        <v>33.988999999999997</v>
      </c>
      <c r="S12" s="9">
        <v>19.594000000000001</v>
      </c>
      <c r="T12" s="9">
        <v>14.395</v>
      </c>
      <c r="U12" s="9">
        <v>28.132000000000001</v>
      </c>
      <c r="V12" s="9">
        <v>16.631</v>
      </c>
      <c r="W12" s="9">
        <v>11.500999999999999</v>
      </c>
      <c r="X12" s="9">
        <v>2.508</v>
      </c>
      <c r="Y12" s="9">
        <v>0.65700000000000003</v>
      </c>
      <c r="Z12" s="9">
        <v>1.851</v>
      </c>
      <c r="AA12" s="9">
        <v>568.71600000000001</v>
      </c>
      <c r="AB12" s="9">
        <v>295.84899999999999</v>
      </c>
      <c r="AC12" s="9">
        <v>272.86799999999999</v>
      </c>
      <c r="AD12" s="9">
        <v>114.16</v>
      </c>
      <c r="AE12" s="9">
        <v>49.823999999999998</v>
      </c>
      <c r="AF12" s="9">
        <v>64.335999999999999</v>
      </c>
      <c r="AG12" s="9">
        <v>427.72800000000001</v>
      </c>
      <c r="AH12" s="9">
        <v>216.91900000000001</v>
      </c>
      <c r="AI12" s="9">
        <v>210.809</v>
      </c>
      <c r="AJ12" s="9">
        <v>15.279</v>
      </c>
      <c r="AK12" s="9">
        <v>6.0880000000000001</v>
      </c>
      <c r="AL12" s="9">
        <v>9.1910000000000007</v>
      </c>
      <c r="AM12" s="9">
        <v>51.372</v>
      </c>
      <c r="AN12" s="9">
        <v>31.382999999999999</v>
      </c>
      <c r="AO12" s="9">
        <v>19.989000000000001</v>
      </c>
      <c r="AP12" s="9">
        <v>5.8479999999999999</v>
      </c>
      <c r="AQ12" s="9">
        <v>1.1140000000000001</v>
      </c>
      <c r="AR12" s="9">
        <v>4.734</v>
      </c>
      <c r="AS12" s="9">
        <v>15.234</v>
      </c>
      <c r="AT12" s="9">
        <v>5.2709999999999999</v>
      </c>
      <c r="AU12" s="9">
        <v>9.9640000000000004</v>
      </c>
      <c r="AV12" s="9">
        <v>29.876000000000001</v>
      </c>
      <c r="AW12" s="9">
        <v>13.64</v>
      </c>
      <c r="AX12" s="9">
        <v>16.234999999999999</v>
      </c>
      <c r="AY12" s="9">
        <v>159.285</v>
      </c>
      <c r="AZ12" s="9">
        <v>75.108999999999995</v>
      </c>
      <c r="BA12" s="9">
        <v>84.174999999999997</v>
      </c>
      <c r="BB12" s="9">
        <v>20.117000000000001</v>
      </c>
      <c r="BC12" s="9">
        <v>8.048</v>
      </c>
      <c r="BD12" s="9">
        <v>12.069000000000001</v>
      </c>
      <c r="BE12" s="9">
        <v>63.441000000000003</v>
      </c>
      <c r="BF12" s="9">
        <v>21.736000000000001</v>
      </c>
      <c r="BG12" s="9">
        <v>41.704000000000001</v>
      </c>
      <c r="BH12" s="9">
        <v>26.718</v>
      </c>
      <c r="BI12" s="9">
        <v>12.614000000000001</v>
      </c>
      <c r="BJ12" s="9">
        <v>14.103999999999999</v>
      </c>
      <c r="BK12" s="9">
        <v>110.624</v>
      </c>
      <c r="BL12" s="9">
        <v>68.813000000000002</v>
      </c>
      <c r="BM12" s="9">
        <v>41.811</v>
      </c>
      <c r="BN12" s="9">
        <v>11.885999999999999</v>
      </c>
      <c r="BO12" s="9">
        <v>6.1429999999999998</v>
      </c>
      <c r="BP12" s="9">
        <v>5.742</v>
      </c>
      <c r="BQ12" s="9">
        <v>10.602</v>
      </c>
      <c r="BR12" s="9">
        <v>4.2969999999999997</v>
      </c>
      <c r="BS12" s="9">
        <v>6.3049999999999997</v>
      </c>
      <c r="BT12" s="9">
        <v>2.33</v>
      </c>
      <c r="BU12" s="9">
        <v>0.56399999999999995</v>
      </c>
      <c r="BV12" s="9">
        <v>1.766</v>
      </c>
      <c r="BW12" s="9">
        <v>7.4459999999999997</v>
      </c>
      <c r="BX12" s="9">
        <v>3.294</v>
      </c>
      <c r="BY12" s="9">
        <v>4.1520000000000001</v>
      </c>
      <c r="BZ12" s="9">
        <v>2.1070000000000002</v>
      </c>
      <c r="CA12" s="9">
        <v>1.611</v>
      </c>
      <c r="CB12" s="9">
        <v>0.496</v>
      </c>
      <c r="CC12" s="9">
        <v>9.7249999999999996</v>
      </c>
      <c r="CD12" s="9">
        <v>7.0170000000000003</v>
      </c>
      <c r="CE12" s="9">
        <v>2.7080000000000002</v>
      </c>
      <c r="CF12" s="9">
        <v>95.331000000000003</v>
      </c>
      <c r="CG12" s="9">
        <v>57.1</v>
      </c>
      <c r="CH12" s="9">
        <v>38.231000000000002</v>
      </c>
      <c r="CI12" s="9">
        <v>271.20499999999998</v>
      </c>
      <c r="CJ12" s="9">
        <v>145.95400000000001</v>
      </c>
      <c r="CK12" s="9">
        <v>125.25</v>
      </c>
      <c r="CL12" s="9">
        <v>189.012</v>
      </c>
      <c r="CM12" s="9">
        <v>101.276</v>
      </c>
      <c r="CN12" s="9">
        <v>87.736000000000004</v>
      </c>
      <c r="CO12" s="9">
        <v>571.61800000000005</v>
      </c>
      <c r="CP12" s="9">
        <v>309.12200000000001</v>
      </c>
      <c r="CQ12" s="9">
        <v>262.49599999999998</v>
      </c>
      <c r="CR12" s="9">
        <v>187.11099999999999</v>
      </c>
      <c r="CS12" s="9">
        <v>100.46599999999999</v>
      </c>
      <c r="CT12" s="9">
        <v>86.644999999999996</v>
      </c>
      <c r="CU12" s="9">
        <v>566.23</v>
      </c>
      <c r="CV12" s="9">
        <v>304.858</v>
      </c>
      <c r="CW12" s="9">
        <v>261.37200000000001</v>
      </c>
      <c r="CX12" s="9">
        <v>69.331000000000003</v>
      </c>
      <c r="CY12" s="9">
        <v>40.103000000000002</v>
      </c>
      <c r="CZ12" s="9">
        <v>29.227</v>
      </c>
      <c r="DA12" s="9">
        <v>179.77799999999999</v>
      </c>
      <c r="DB12" s="9">
        <v>94.353999999999999</v>
      </c>
      <c r="DC12" s="9">
        <v>85.424999999999997</v>
      </c>
      <c r="DD12" s="9">
        <v>68.619</v>
      </c>
      <c r="DE12" s="9">
        <v>33.182000000000002</v>
      </c>
      <c r="DF12" s="9">
        <v>35.436999999999998</v>
      </c>
      <c r="DG12" s="9">
        <v>289.54599999999999</v>
      </c>
      <c r="DH12" s="9">
        <v>157.31299999999999</v>
      </c>
      <c r="DI12" s="9">
        <v>132.233</v>
      </c>
      <c r="DJ12" s="9">
        <v>38.402999999999999</v>
      </c>
      <c r="DK12" s="9">
        <v>18.690999999999999</v>
      </c>
      <c r="DL12" s="9">
        <v>19.712</v>
      </c>
      <c r="DM12" s="9">
        <v>185.40199999999999</v>
      </c>
      <c r="DN12" s="9">
        <v>103.509</v>
      </c>
      <c r="DO12" s="9">
        <v>81.893000000000001</v>
      </c>
      <c r="DP12" s="9">
        <v>30.216000000000001</v>
      </c>
      <c r="DQ12" s="9">
        <v>14.491</v>
      </c>
      <c r="DR12" s="9">
        <v>15.724</v>
      </c>
      <c r="DS12" s="9">
        <v>104.14400000000001</v>
      </c>
      <c r="DT12" s="9">
        <v>53.804000000000002</v>
      </c>
      <c r="DU12" s="9">
        <v>50.34</v>
      </c>
      <c r="DV12" s="9">
        <v>49.161000000000001</v>
      </c>
      <c r="DW12" s="9">
        <v>27.18</v>
      </c>
      <c r="DX12" s="9">
        <v>21.981000000000002</v>
      </c>
      <c r="DY12" s="9">
        <v>96.906000000000006</v>
      </c>
      <c r="DZ12" s="9">
        <v>53.192</v>
      </c>
      <c r="EA12" s="9">
        <v>43.713999999999999</v>
      </c>
      <c r="EB12" s="9">
        <v>28.006</v>
      </c>
      <c r="EC12" s="9">
        <v>13.16</v>
      </c>
      <c r="ED12" s="9">
        <v>14.846</v>
      </c>
      <c r="EE12" s="9">
        <v>69.498999999999995</v>
      </c>
      <c r="EF12" s="9">
        <v>35.621000000000002</v>
      </c>
      <c r="EG12" s="9">
        <v>33.878</v>
      </c>
      <c r="EH12" s="9">
        <v>21.155000000000001</v>
      </c>
      <c r="EI12" s="9">
        <v>14.021000000000001</v>
      </c>
      <c r="EJ12" s="9">
        <v>7.1340000000000003</v>
      </c>
      <c r="EK12" s="9">
        <v>27.407</v>
      </c>
      <c r="EL12" s="9">
        <v>17.571000000000002</v>
      </c>
      <c r="EM12" s="9">
        <v>9.8360000000000003</v>
      </c>
      <c r="EN12" s="9">
        <v>1.901</v>
      </c>
      <c r="EO12" s="9">
        <v>0.81</v>
      </c>
      <c r="EP12" s="9">
        <v>1.0920000000000001</v>
      </c>
      <c r="EQ12" s="9">
        <v>5.3879999999999999</v>
      </c>
      <c r="ER12" s="9">
        <v>4.2640000000000002</v>
      </c>
      <c r="ES12" s="9">
        <v>1.1240000000000001</v>
      </c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>
        <v>118.01600000000001</v>
      </c>
      <c r="HO12" s="9">
        <v>63.161999999999999</v>
      </c>
      <c r="HP12" s="9">
        <v>54.853999999999999</v>
      </c>
      <c r="HQ12" s="9">
        <v>48.031999999999996</v>
      </c>
      <c r="HR12" s="9">
        <v>25.341000000000001</v>
      </c>
      <c r="HS12" s="9">
        <v>22.690999999999999</v>
      </c>
      <c r="HT12" s="9">
        <v>274.67899999999997</v>
      </c>
      <c r="HU12" s="9">
        <v>141.60400000000001</v>
      </c>
      <c r="HV12" s="9">
        <v>133.07400000000001</v>
      </c>
      <c r="HW12" s="9">
        <v>16.798999999999999</v>
      </c>
      <c r="HX12" s="9">
        <v>8.4879999999999995</v>
      </c>
      <c r="HY12" s="9">
        <v>8.3109999999999999</v>
      </c>
      <c r="HZ12" s="9">
        <v>245.32499999999999</v>
      </c>
      <c r="IA12" s="9">
        <v>138.48599999999999</v>
      </c>
      <c r="IB12" s="9">
        <v>106.84</v>
      </c>
      <c r="IC12" s="9">
        <v>3.0630000000000002</v>
      </c>
      <c r="ID12" s="9">
        <v>1.5820000000000001</v>
      </c>
      <c r="IE12" s="9">
        <v>1.4810000000000001</v>
      </c>
      <c r="IF12" s="9">
        <v>38.731999999999999</v>
      </c>
      <c r="IG12" s="9">
        <v>20.806999999999999</v>
      </c>
      <c r="IH12" s="9">
        <v>17.925000000000001</v>
      </c>
      <c r="II12" s="9">
        <v>3.1019999999999999</v>
      </c>
      <c r="IJ12" s="9">
        <v>2.7040000000000002</v>
      </c>
      <c r="IK12" s="9">
        <v>0.39900000000000002</v>
      </c>
      <c r="IL12" s="9">
        <v>12.882</v>
      </c>
      <c r="IM12" s="9">
        <v>8.2249999999999996</v>
      </c>
      <c r="IN12" s="9">
        <v>4.657</v>
      </c>
      <c r="IO12" s="9">
        <v>32.581000000000003</v>
      </c>
      <c r="IP12" s="9">
        <v>15.172000000000001</v>
      </c>
      <c r="IQ12" s="9">
        <v>17.408999999999999</v>
      </c>
    </row>
    <row r="13" spans="1:251">
      <c r="A13" s="10">
        <v>42767</v>
      </c>
      <c r="B13" s="9">
        <v>23.119</v>
      </c>
      <c r="C13" s="9">
        <v>23.390999999999998</v>
      </c>
      <c r="D13" s="9">
        <v>12.019</v>
      </c>
      <c r="E13" s="9">
        <v>11.371</v>
      </c>
      <c r="F13" s="9">
        <v>181.99700000000001</v>
      </c>
      <c r="G13" s="9">
        <v>101.051</v>
      </c>
      <c r="H13" s="9">
        <v>80.945999999999998</v>
      </c>
      <c r="I13" s="9">
        <v>86.495000000000005</v>
      </c>
      <c r="J13" s="9">
        <v>45.578000000000003</v>
      </c>
      <c r="K13" s="9">
        <v>40.917000000000002</v>
      </c>
      <c r="L13" s="9">
        <v>76.896000000000001</v>
      </c>
      <c r="M13" s="9">
        <v>44.991999999999997</v>
      </c>
      <c r="N13" s="9">
        <v>31.902999999999999</v>
      </c>
      <c r="O13" s="9">
        <v>15.585000000000001</v>
      </c>
      <c r="P13" s="9">
        <v>6.5609999999999999</v>
      </c>
      <c r="Q13" s="9">
        <v>9.0239999999999991</v>
      </c>
      <c r="R13" s="9">
        <v>40.374000000000002</v>
      </c>
      <c r="S13" s="9">
        <v>18.135000000000002</v>
      </c>
      <c r="T13" s="9">
        <v>22.239000000000001</v>
      </c>
      <c r="U13" s="9">
        <v>20.898</v>
      </c>
      <c r="V13" s="9">
        <v>11.52</v>
      </c>
      <c r="W13" s="9">
        <v>9.3780000000000001</v>
      </c>
      <c r="X13" s="9">
        <v>4.2489999999999997</v>
      </c>
      <c r="Y13" s="9">
        <v>1.7969999999999999</v>
      </c>
      <c r="Z13" s="9">
        <v>2.4510000000000001</v>
      </c>
      <c r="AA13" s="9">
        <v>571.09900000000005</v>
      </c>
      <c r="AB13" s="9">
        <v>293.44900000000001</v>
      </c>
      <c r="AC13" s="9">
        <v>277.64999999999998</v>
      </c>
      <c r="AD13" s="9">
        <v>100.76</v>
      </c>
      <c r="AE13" s="9">
        <v>48.561999999999998</v>
      </c>
      <c r="AF13" s="9">
        <v>52.198</v>
      </c>
      <c r="AG13" s="9">
        <v>419.85899999999998</v>
      </c>
      <c r="AH13" s="9">
        <v>210.40700000000001</v>
      </c>
      <c r="AI13" s="9">
        <v>209.452</v>
      </c>
      <c r="AJ13" s="9">
        <v>15.477</v>
      </c>
      <c r="AK13" s="9">
        <v>6.5289999999999999</v>
      </c>
      <c r="AL13" s="9">
        <v>8.9480000000000004</v>
      </c>
      <c r="AM13" s="9">
        <v>44.5</v>
      </c>
      <c r="AN13" s="9">
        <v>20.346</v>
      </c>
      <c r="AO13" s="9">
        <v>24.154</v>
      </c>
      <c r="AP13" s="9">
        <v>2.601</v>
      </c>
      <c r="AQ13" s="9">
        <v>1.5369999999999999</v>
      </c>
      <c r="AR13" s="9">
        <v>1.0640000000000001</v>
      </c>
      <c r="AS13" s="9">
        <v>12.401999999999999</v>
      </c>
      <c r="AT13" s="9">
        <v>5.5970000000000004</v>
      </c>
      <c r="AU13" s="9">
        <v>6.8049999999999997</v>
      </c>
      <c r="AV13" s="9">
        <v>30.591000000000001</v>
      </c>
      <c r="AW13" s="9">
        <v>16.952999999999999</v>
      </c>
      <c r="AX13" s="9">
        <v>13.638</v>
      </c>
      <c r="AY13" s="9">
        <v>168.631</v>
      </c>
      <c r="AZ13" s="9">
        <v>84.381</v>
      </c>
      <c r="BA13" s="9">
        <v>84.25</v>
      </c>
      <c r="BB13" s="9">
        <v>15.448</v>
      </c>
      <c r="BC13" s="9">
        <v>6.4260000000000002</v>
      </c>
      <c r="BD13" s="9">
        <v>9.0220000000000002</v>
      </c>
      <c r="BE13" s="9">
        <v>55.564</v>
      </c>
      <c r="BF13" s="9">
        <v>24.548999999999999</v>
      </c>
      <c r="BG13" s="9">
        <v>31.015000000000001</v>
      </c>
      <c r="BH13" s="9">
        <v>27.091000000000001</v>
      </c>
      <c r="BI13" s="9">
        <v>12.903</v>
      </c>
      <c r="BJ13" s="9">
        <v>14.188000000000001</v>
      </c>
      <c r="BK13" s="9">
        <v>113.19799999999999</v>
      </c>
      <c r="BL13" s="9">
        <v>63.71</v>
      </c>
      <c r="BM13" s="9">
        <v>49.487000000000002</v>
      </c>
      <c r="BN13" s="9">
        <v>7.649</v>
      </c>
      <c r="BO13" s="9">
        <v>3.0470000000000002</v>
      </c>
      <c r="BP13" s="9">
        <v>4.6020000000000003</v>
      </c>
      <c r="BQ13" s="9">
        <v>11.194000000000001</v>
      </c>
      <c r="BR13" s="9">
        <v>4.2789999999999999</v>
      </c>
      <c r="BS13" s="9">
        <v>6.915</v>
      </c>
      <c r="BT13" s="9">
        <v>0.622</v>
      </c>
      <c r="BU13" s="9">
        <v>0.622</v>
      </c>
      <c r="BV13" s="9">
        <v>0</v>
      </c>
      <c r="BW13" s="9">
        <v>4.024</v>
      </c>
      <c r="BX13" s="9">
        <v>2.6219999999999999</v>
      </c>
      <c r="BY13" s="9">
        <v>1.4019999999999999</v>
      </c>
      <c r="BZ13" s="9">
        <v>1.2809999999999999</v>
      </c>
      <c r="CA13" s="9">
        <v>0.54600000000000004</v>
      </c>
      <c r="CB13" s="9">
        <v>0.73499999999999999</v>
      </c>
      <c r="CC13" s="9">
        <v>10.346</v>
      </c>
      <c r="CD13" s="9">
        <v>4.923</v>
      </c>
      <c r="CE13" s="9">
        <v>5.4240000000000004</v>
      </c>
      <c r="CF13" s="9">
        <v>109.414</v>
      </c>
      <c r="CG13" s="9">
        <v>66.268000000000001</v>
      </c>
      <c r="CH13" s="9">
        <v>43.146000000000001</v>
      </c>
      <c r="CI13" s="9">
        <v>259.84899999999999</v>
      </c>
      <c r="CJ13" s="9">
        <v>141.02500000000001</v>
      </c>
      <c r="CK13" s="9">
        <v>118.82299999999999</v>
      </c>
      <c r="CL13" s="9">
        <v>201.01900000000001</v>
      </c>
      <c r="CM13" s="9">
        <v>99.563999999999993</v>
      </c>
      <c r="CN13" s="9">
        <v>101.456</v>
      </c>
      <c r="CO13" s="9">
        <v>580.15499999999997</v>
      </c>
      <c r="CP13" s="9">
        <v>311.13200000000001</v>
      </c>
      <c r="CQ13" s="9">
        <v>269.02199999999999</v>
      </c>
      <c r="CR13" s="9">
        <v>198.999</v>
      </c>
      <c r="CS13" s="9">
        <v>97.887</v>
      </c>
      <c r="CT13" s="9">
        <v>101.11199999999999</v>
      </c>
      <c r="CU13" s="9">
        <v>572.95399999999995</v>
      </c>
      <c r="CV13" s="9">
        <v>306.18900000000002</v>
      </c>
      <c r="CW13" s="9">
        <v>266.76499999999999</v>
      </c>
      <c r="CX13" s="9">
        <v>72.248999999999995</v>
      </c>
      <c r="CY13" s="9">
        <v>37.091999999999999</v>
      </c>
      <c r="CZ13" s="9">
        <v>35.156999999999996</v>
      </c>
      <c r="DA13" s="9">
        <v>180.96299999999999</v>
      </c>
      <c r="DB13" s="9">
        <v>97.744</v>
      </c>
      <c r="DC13" s="9">
        <v>83.218999999999994</v>
      </c>
      <c r="DD13" s="9">
        <v>78.114999999999995</v>
      </c>
      <c r="DE13" s="9">
        <v>34.073999999999998</v>
      </c>
      <c r="DF13" s="9">
        <v>44.04</v>
      </c>
      <c r="DG13" s="9">
        <v>288.39299999999997</v>
      </c>
      <c r="DH13" s="9">
        <v>157.422</v>
      </c>
      <c r="DI13" s="9">
        <v>130.97</v>
      </c>
      <c r="DJ13" s="9">
        <v>44.308999999999997</v>
      </c>
      <c r="DK13" s="9">
        <v>20.126999999999999</v>
      </c>
      <c r="DL13" s="9">
        <v>24.181999999999999</v>
      </c>
      <c r="DM13" s="9">
        <v>190.833</v>
      </c>
      <c r="DN13" s="9">
        <v>101.298</v>
      </c>
      <c r="DO13" s="9">
        <v>89.534000000000006</v>
      </c>
      <c r="DP13" s="9">
        <v>33.805999999999997</v>
      </c>
      <c r="DQ13" s="9">
        <v>13.948</v>
      </c>
      <c r="DR13" s="9">
        <v>19.858000000000001</v>
      </c>
      <c r="DS13" s="9">
        <v>97.56</v>
      </c>
      <c r="DT13" s="9">
        <v>56.124000000000002</v>
      </c>
      <c r="DU13" s="9">
        <v>41.436</v>
      </c>
      <c r="DV13" s="9">
        <v>48.634999999999998</v>
      </c>
      <c r="DW13" s="9">
        <v>26.72</v>
      </c>
      <c r="DX13" s="9">
        <v>21.914999999999999</v>
      </c>
      <c r="DY13" s="9">
        <v>103.598</v>
      </c>
      <c r="DZ13" s="9">
        <v>51.023000000000003</v>
      </c>
      <c r="EA13" s="9">
        <v>52.576000000000001</v>
      </c>
      <c r="EB13" s="9">
        <v>29.131</v>
      </c>
      <c r="EC13" s="9">
        <v>15.875</v>
      </c>
      <c r="ED13" s="9">
        <v>13.256</v>
      </c>
      <c r="EE13" s="9">
        <v>72.561999999999998</v>
      </c>
      <c r="EF13" s="9">
        <v>32.970999999999997</v>
      </c>
      <c r="EG13" s="9">
        <v>39.591000000000001</v>
      </c>
      <c r="EH13" s="9">
        <v>19.503</v>
      </c>
      <c r="EI13" s="9">
        <v>10.845000000000001</v>
      </c>
      <c r="EJ13" s="9">
        <v>8.6590000000000007</v>
      </c>
      <c r="EK13" s="9">
        <v>31.036000000000001</v>
      </c>
      <c r="EL13" s="9">
        <v>18.052</v>
      </c>
      <c r="EM13" s="9">
        <v>12.984999999999999</v>
      </c>
      <c r="EN13" s="9">
        <v>2.0209999999999999</v>
      </c>
      <c r="EO13" s="9">
        <v>1.677</v>
      </c>
      <c r="EP13" s="9">
        <v>0.34399999999999997</v>
      </c>
      <c r="EQ13" s="9">
        <v>7.2009999999999996</v>
      </c>
      <c r="ER13" s="9">
        <v>4.9429999999999996</v>
      </c>
      <c r="ES13" s="9">
        <v>2.2570000000000001</v>
      </c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>
        <v>103.29300000000001</v>
      </c>
      <c r="HO13" s="9">
        <v>50.137</v>
      </c>
      <c r="HP13" s="9">
        <v>53.156999999999996</v>
      </c>
      <c r="HQ13" s="9">
        <v>77.007999999999996</v>
      </c>
      <c r="HR13" s="9">
        <v>36.262999999999998</v>
      </c>
      <c r="HS13" s="9">
        <v>40.744999999999997</v>
      </c>
      <c r="HT13" s="9">
        <v>299.779</v>
      </c>
      <c r="HU13" s="9">
        <v>152.501</v>
      </c>
      <c r="HV13" s="9">
        <v>147.27799999999999</v>
      </c>
      <c r="HW13" s="9">
        <v>16.05</v>
      </c>
      <c r="HX13" s="9">
        <v>10.853</v>
      </c>
      <c r="HY13" s="9">
        <v>5.1970000000000001</v>
      </c>
      <c r="HZ13" s="9">
        <v>212.773</v>
      </c>
      <c r="IA13" s="9">
        <v>123.624</v>
      </c>
      <c r="IB13" s="9">
        <v>89.147999999999996</v>
      </c>
      <c r="IC13" s="9">
        <v>4.0410000000000004</v>
      </c>
      <c r="ID13" s="9">
        <v>1.6839999999999999</v>
      </c>
      <c r="IE13" s="9">
        <v>2.3570000000000002</v>
      </c>
      <c r="IF13" s="9">
        <v>46.255000000000003</v>
      </c>
      <c r="IG13" s="9">
        <v>22.97</v>
      </c>
      <c r="IH13" s="9">
        <v>23.285</v>
      </c>
      <c r="II13" s="9">
        <v>0.627</v>
      </c>
      <c r="IJ13" s="9">
        <v>0.627</v>
      </c>
      <c r="IK13" s="9">
        <v>0</v>
      </c>
      <c r="IL13" s="9">
        <v>21.347000000000001</v>
      </c>
      <c r="IM13" s="9">
        <v>12.037000000000001</v>
      </c>
      <c r="IN13" s="9">
        <v>9.3109999999999999</v>
      </c>
      <c r="IO13" s="9">
        <v>29.353999999999999</v>
      </c>
      <c r="IP13" s="9">
        <v>12.103999999999999</v>
      </c>
      <c r="IQ13" s="9">
        <v>17.25</v>
      </c>
    </row>
    <row r="14" spans="1:251">
      <c r="A14" s="10">
        <v>43132</v>
      </c>
      <c r="B14" s="9">
        <v>27.832999999999998</v>
      </c>
      <c r="C14" s="9">
        <v>23.463000000000001</v>
      </c>
      <c r="D14" s="9">
        <v>12.721</v>
      </c>
      <c r="E14" s="9">
        <v>10.742000000000001</v>
      </c>
      <c r="F14" s="9">
        <v>176.43</v>
      </c>
      <c r="G14" s="9">
        <v>97.582999999999998</v>
      </c>
      <c r="H14" s="9">
        <v>78.846999999999994</v>
      </c>
      <c r="I14" s="9">
        <v>108.90300000000001</v>
      </c>
      <c r="J14" s="9">
        <v>54.134</v>
      </c>
      <c r="K14" s="9">
        <v>54.768999999999998</v>
      </c>
      <c r="L14" s="9">
        <v>85.600999999999999</v>
      </c>
      <c r="M14" s="9">
        <v>51.162999999999997</v>
      </c>
      <c r="N14" s="9">
        <v>34.438000000000002</v>
      </c>
      <c r="O14" s="9">
        <v>16.913</v>
      </c>
      <c r="P14" s="9">
        <v>7.23</v>
      </c>
      <c r="Q14" s="9">
        <v>9.6829999999999998</v>
      </c>
      <c r="R14" s="9">
        <v>37.218000000000004</v>
      </c>
      <c r="S14" s="9">
        <v>17.283999999999999</v>
      </c>
      <c r="T14" s="9">
        <v>19.933</v>
      </c>
      <c r="U14" s="9">
        <v>27.024000000000001</v>
      </c>
      <c r="V14" s="9">
        <v>12.811</v>
      </c>
      <c r="W14" s="9">
        <v>14.212999999999999</v>
      </c>
      <c r="X14" s="9">
        <v>2.613</v>
      </c>
      <c r="Y14" s="9">
        <v>0</v>
      </c>
      <c r="Z14" s="9">
        <v>2.613</v>
      </c>
      <c r="AA14" s="9">
        <v>638.94100000000003</v>
      </c>
      <c r="AB14" s="9">
        <v>344.536</v>
      </c>
      <c r="AC14" s="9">
        <v>294.40600000000001</v>
      </c>
      <c r="AD14" s="9">
        <v>112.256</v>
      </c>
      <c r="AE14" s="9">
        <v>54.746000000000002</v>
      </c>
      <c r="AF14" s="9">
        <v>57.511000000000003</v>
      </c>
      <c r="AG14" s="9">
        <v>480.96199999999999</v>
      </c>
      <c r="AH14" s="9">
        <v>242.49199999999999</v>
      </c>
      <c r="AI14" s="9">
        <v>238.46899999999999</v>
      </c>
      <c r="AJ14" s="9">
        <v>10.132999999999999</v>
      </c>
      <c r="AK14" s="9">
        <v>5.7910000000000004</v>
      </c>
      <c r="AL14" s="9">
        <v>4.3419999999999996</v>
      </c>
      <c r="AM14" s="9">
        <v>67.448999999999998</v>
      </c>
      <c r="AN14" s="9">
        <v>36.286999999999999</v>
      </c>
      <c r="AO14" s="9">
        <v>31.161999999999999</v>
      </c>
      <c r="AP14" s="9">
        <v>4.6890000000000001</v>
      </c>
      <c r="AQ14" s="9">
        <v>1.105</v>
      </c>
      <c r="AR14" s="9">
        <v>3.5840000000000001</v>
      </c>
      <c r="AS14" s="9">
        <v>15.584</v>
      </c>
      <c r="AT14" s="9">
        <v>3.988</v>
      </c>
      <c r="AU14" s="9">
        <v>11.595000000000001</v>
      </c>
      <c r="AV14" s="9">
        <v>30.105</v>
      </c>
      <c r="AW14" s="9">
        <v>13.382999999999999</v>
      </c>
      <c r="AX14" s="9">
        <v>16.721</v>
      </c>
      <c r="AY14" s="9">
        <v>174.88300000000001</v>
      </c>
      <c r="AZ14" s="9">
        <v>82.960999999999999</v>
      </c>
      <c r="BA14" s="9">
        <v>91.921999999999997</v>
      </c>
      <c r="BB14" s="9">
        <v>22.021000000000001</v>
      </c>
      <c r="BC14" s="9">
        <v>7.4459999999999997</v>
      </c>
      <c r="BD14" s="9">
        <v>14.574999999999999</v>
      </c>
      <c r="BE14" s="9">
        <v>70.704999999999998</v>
      </c>
      <c r="BF14" s="9">
        <v>31.021000000000001</v>
      </c>
      <c r="BG14" s="9">
        <v>39.683999999999997</v>
      </c>
      <c r="BH14" s="9">
        <v>31.077000000000002</v>
      </c>
      <c r="BI14" s="9">
        <v>19.280999999999999</v>
      </c>
      <c r="BJ14" s="9">
        <v>11.795999999999999</v>
      </c>
      <c r="BK14" s="9">
        <v>118.916</v>
      </c>
      <c r="BL14" s="9">
        <v>70.375</v>
      </c>
      <c r="BM14" s="9">
        <v>48.540999999999997</v>
      </c>
      <c r="BN14" s="9">
        <v>10.465</v>
      </c>
      <c r="BO14" s="9">
        <v>5.7050000000000001</v>
      </c>
      <c r="BP14" s="9">
        <v>4.76</v>
      </c>
      <c r="BQ14" s="9">
        <v>15.5</v>
      </c>
      <c r="BR14" s="9">
        <v>8.4860000000000007</v>
      </c>
      <c r="BS14" s="9">
        <v>7.0140000000000002</v>
      </c>
      <c r="BT14" s="9">
        <v>0.61399999999999999</v>
      </c>
      <c r="BU14" s="9">
        <v>0.61399999999999999</v>
      </c>
      <c r="BV14" s="9">
        <v>0</v>
      </c>
      <c r="BW14" s="9">
        <v>4.7329999999999997</v>
      </c>
      <c r="BX14" s="9">
        <v>1.2969999999999999</v>
      </c>
      <c r="BY14" s="9">
        <v>3.4359999999999999</v>
      </c>
      <c r="BZ14" s="9">
        <v>3.153</v>
      </c>
      <c r="CA14" s="9">
        <v>1.42</v>
      </c>
      <c r="CB14" s="9">
        <v>1.7330000000000001</v>
      </c>
      <c r="CC14" s="9">
        <v>13.192</v>
      </c>
      <c r="CD14" s="9">
        <v>8.077</v>
      </c>
      <c r="CE14" s="9">
        <v>5.1150000000000002</v>
      </c>
      <c r="CF14" s="9">
        <v>91.245999999999995</v>
      </c>
      <c r="CG14" s="9">
        <v>55.975000000000001</v>
      </c>
      <c r="CH14" s="9">
        <v>35.271000000000001</v>
      </c>
      <c r="CI14" s="9">
        <v>287.82100000000003</v>
      </c>
      <c r="CJ14" s="9">
        <v>164.208</v>
      </c>
      <c r="CK14" s="9">
        <v>123.613</v>
      </c>
      <c r="CL14" s="9">
        <v>193.869</v>
      </c>
      <c r="CM14" s="9">
        <v>97.093000000000004</v>
      </c>
      <c r="CN14" s="9">
        <v>96.775999999999996</v>
      </c>
      <c r="CO14" s="9">
        <v>633.83900000000006</v>
      </c>
      <c r="CP14" s="9">
        <v>311.72800000000001</v>
      </c>
      <c r="CQ14" s="9">
        <v>322.11099999999999</v>
      </c>
      <c r="CR14" s="9">
        <v>192.33099999999999</v>
      </c>
      <c r="CS14" s="9">
        <v>96.081000000000003</v>
      </c>
      <c r="CT14" s="9">
        <v>96.251000000000005</v>
      </c>
      <c r="CU14" s="9">
        <v>630.62400000000002</v>
      </c>
      <c r="CV14" s="9">
        <v>309.25900000000001</v>
      </c>
      <c r="CW14" s="9">
        <v>321.36500000000001</v>
      </c>
      <c r="CX14" s="9">
        <v>77.207999999999998</v>
      </c>
      <c r="CY14" s="9">
        <v>41.261000000000003</v>
      </c>
      <c r="CZ14" s="9">
        <v>35.947000000000003</v>
      </c>
      <c r="DA14" s="9">
        <v>208.11</v>
      </c>
      <c r="DB14" s="9">
        <v>96.873000000000005</v>
      </c>
      <c r="DC14" s="9">
        <v>111.23699999999999</v>
      </c>
      <c r="DD14" s="9">
        <v>66.436999999999998</v>
      </c>
      <c r="DE14" s="9">
        <v>32.725000000000001</v>
      </c>
      <c r="DF14" s="9">
        <v>33.712000000000003</v>
      </c>
      <c r="DG14" s="9">
        <v>324.78399999999999</v>
      </c>
      <c r="DH14" s="9">
        <v>160.9</v>
      </c>
      <c r="DI14" s="9">
        <v>163.88399999999999</v>
      </c>
      <c r="DJ14" s="9">
        <v>40.546999999999997</v>
      </c>
      <c r="DK14" s="9">
        <v>20.167000000000002</v>
      </c>
      <c r="DL14" s="9">
        <v>20.38</v>
      </c>
      <c r="DM14" s="9">
        <v>206.46</v>
      </c>
      <c r="DN14" s="9">
        <v>105.98</v>
      </c>
      <c r="DO14" s="9">
        <v>100.48</v>
      </c>
      <c r="DP14" s="9">
        <v>25.890999999999998</v>
      </c>
      <c r="DQ14" s="9">
        <v>12.558</v>
      </c>
      <c r="DR14" s="9">
        <v>13.333</v>
      </c>
      <c r="DS14" s="9">
        <v>118.324</v>
      </c>
      <c r="DT14" s="9">
        <v>54.920999999999999</v>
      </c>
      <c r="DU14" s="9">
        <v>63.402999999999999</v>
      </c>
      <c r="DV14" s="9">
        <v>48.686</v>
      </c>
      <c r="DW14" s="9">
        <v>22.094999999999999</v>
      </c>
      <c r="DX14" s="9">
        <v>26.591000000000001</v>
      </c>
      <c r="DY14" s="9">
        <v>97.728999999999999</v>
      </c>
      <c r="DZ14" s="9">
        <v>51.485999999999997</v>
      </c>
      <c r="EA14" s="9">
        <v>46.243000000000002</v>
      </c>
      <c r="EB14" s="9">
        <v>26.353000000000002</v>
      </c>
      <c r="EC14" s="9">
        <v>11.419</v>
      </c>
      <c r="ED14" s="9">
        <v>14.933999999999999</v>
      </c>
      <c r="EE14" s="9">
        <v>65.834000000000003</v>
      </c>
      <c r="EF14" s="9">
        <v>33.941000000000003</v>
      </c>
      <c r="EG14" s="9">
        <v>31.893000000000001</v>
      </c>
      <c r="EH14" s="9">
        <v>22.332999999999998</v>
      </c>
      <c r="EI14" s="9">
        <v>10.676</v>
      </c>
      <c r="EJ14" s="9">
        <v>11.657</v>
      </c>
      <c r="EK14" s="9">
        <v>31.895</v>
      </c>
      <c r="EL14" s="9">
        <v>17.544</v>
      </c>
      <c r="EM14" s="9">
        <v>14.35</v>
      </c>
      <c r="EN14" s="9">
        <v>1.5369999999999999</v>
      </c>
      <c r="EO14" s="9">
        <v>1.012</v>
      </c>
      <c r="EP14" s="9">
        <v>0.52600000000000002</v>
      </c>
      <c r="EQ14" s="9">
        <v>3.2149999999999999</v>
      </c>
      <c r="ER14" s="9">
        <v>2.468</v>
      </c>
      <c r="ES14" s="9">
        <v>0.746</v>
      </c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>
        <v>112.458</v>
      </c>
      <c r="HO14" s="9">
        <v>53.610999999999997</v>
      </c>
      <c r="HP14" s="9">
        <v>58.847000000000001</v>
      </c>
      <c r="HQ14" s="9">
        <v>55.726999999999997</v>
      </c>
      <c r="HR14" s="9">
        <v>28.117999999999999</v>
      </c>
      <c r="HS14" s="9">
        <v>27.609000000000002</v>
      </c>
      <c r="HT14" s="9">
        <v>315.82100000000003</v>
      </c>
      <c r="HU14" s="9">
        <v>148.77099999999999</v>
      </c>
      <c r="HV14" s="9">
        <v>167.05</v>
      </c>
      <c r="HW14" s="9">
        <v>20.591000000000001</v>
      </c>
      <c r="HX14" s="9">
        <v>11.345000000000001</v>
      </c>
      <c r="HY14" s="9">
        <v>9.2469999999999999</v>
      </c>
      <c r="HZ14" s="9">
        <v>250.54300000000001</v>
      </c>
      <c r="IA14" s="9">
        <v>131.86600000000001</v>
      </c>
      <c r="IB14" s="9">
        <v>118.67700000000001</v>
      </c>
      <c r="IC14" s="9">
        <v>3.5750000000000002</v>
      </c>
      <c r="ID14" s="9">
        <v>2.5009999999999999</v>
      </c>
      <c r="IE14" s="9">
        <v>1.0740000000000001</v>
      </c>
      <c r="IF14" s="9">
        <v>52.798999999999999</v>
      </c>
      <c r="IG14" s="9">
        <v>23.981000000000002</v>
      </c>
      <c r="IH14" s="9">
        <v>28.818999999999999</v>
      </c>
      <c r="II14" s="9">
        <v>1.5169999999999999</v>
      </c>
      <c r="IJ14" s="9">
        <v>1.5169999999999999</v>
      </c>
      <c r="IK14" s="9">
        <v>0</v>
      </c>
      <c r="IL14" s="9">
        <v>14.675000000000001</v>
      </c>
      <c r="IM14" s="9">
        <v>7.109</v>
      </c>
      <c r="IN14" s="9">
        <v>7.5659999999999998</v>
      </c>
      <c r="IO14" s="9">
        <v>28.558</v>
      </c>
      <c r="IP14" s="9">
        <v>14.635999999999999</v>
      </c>
      <c r="IQ14" s="9">
        <v>13.922000000000001</v>
      </c>
    </row>
    <row r="15" spans="1:251">
      <c r="A15" s="10">
        <v>43497</v>
      </c>
      <c r="B15" s="9">
        <v>15.834</v>
      </c>
      <c r="C15" s="9">
        <v>26.439</v>
      </c>
      <c r="D15" s="9">
        <v>8.1059999999999999</v>
      </c>
      <c r="E15" s="9">
        <v>18.332999999999998</v>
      </c>
      <c r="F15" s="9">
        <v>151.994</v>
      </c>
      <c r="G15" s="9">
        <v>79.650000000000006</v>
      </c>
      <c r="H15" s="9">
        <v>72.343999999999994</v>
      </c>
      <c r="I15" s="9">
        <v>110.708</v>
      </c>
      <c r="J15" s="9">
        <v>43.92</v>
      </c>
      <c r="K15" s="9">
        <v>66.787000000000006</v>
      </c>
      <c r="L15" s="9">
        <v>61.838000000000001</v>
      </c>
      <c r="M15" s="9">
        <v>39.703000000000003</v>
      </c>
      <c r="N15" s="9">
        <v>22.135000000000002</v>
      </c>
      <c r="O15" s="9">
        <v>15.148999999999999</v>
      </c>
      <c r="P15" s="9">
        <v>5.8170000000000002</v>
      </c>
      <c r="Q15" s="9">
        <v>9.3330000000000002</v>
      </c>
      <c r="R15" s="9">
        <v>32.97</v>
      </c>
      <c r="S15" s="9">
        <v>18.128</v>
      </c>
      <c r="T15" s="9">
        <v>14.842000000000001</v>
      </c>
      <c r="U15" s="9">
        <v>24.492000000000001</v>
      </c>
      <c r="V15" s="9">
        <v>6.8959999999999999</v>
      </c>
      <c r="W15" s="9">
        <v>17.596</v>
      </c>
      <c r="X15" s="9">
        <v>3.778</v>
      </c>
      <c r="Y15" s="9">
        <v>1.2290000000000001</v>
      </c>
      <c r="Z15" s="9">
        <v>2.5489999999999999</v>
      </c>
      <c r="AA15" s="9">
        <v>615.51300000000003</v>
      </c>
      <c r="AB15" s="9">
        <v>321.19799999999998</v>
      </c>
      <c r="AC15" s="9">
        <v>294.31400000000002</v>
      </c>
      <c r="AD15" s="9">
        <v>97.561999999999998</v>
      </c>
      <c r="AE15" s="9">
        <v>46.64</v>
      </c>
      <c r="AF15" s="9">
        <v>50.921999999999997</v>
      </c>
      <c r="AG15" s="9">
        <v>474.54599999999999</v>
      </c>
      <c r="AH15" s="9">
        <v>224.529</v>
      </c>
      <c r="AI15" s="9">
        <v>250.017</v>
      </c>
      <c r="AJ15" s="9">
        <v>9.6940000000000008</v>
      </c>
      <c r="AK15" s="9">
        <v>5.3280000000000003</v>
      </c>
      <c r="AL15" s="9">
        <v>4.3659999999999997</v>
      </c>
      <c r="AM15" s="9">
        <v>77.405000000000001</v>
      </c>
      <c r="AN15" s="9">
        <v>31.052</v>
      </c>
      <c r="AO15" s="9">
        <v>46.353000000000002</v>
      </c>
      <c r="AP15" s="9">
        <v>4.3650000000000002</v>
      </c>
      <c r="AQ15" s="9">
        <v>2.855</v>
      </c>
      <c r="AR15" s="9">
        <v>1.51</v>
      </c>
      <c r="AS15" s="9">
        <v>18.677</v>
      </c>
      <c r="AT15" s="9">
        <v>6.3490000000000002</v>
      </c>
      <c r="AU15" s="9">
        <v>12.327999999999999</v>
      </c>
      <c r="AV15" s="9">
        <v>27.678000000000001</v>
      </c>
      <c r="AW15" s="9">
        <v>11.744</v>
      </c>
      <c r="AX15" s="9">
        <v>15.933</v>
      </c>
      <c r="AY15" s="9">
        <v>158.77500000000001</v>
      </c>
      <c r="AZ15" s="9">
        <v>67.534999999999997</v>
      </c>
      <c r="BA15" s="9">
        <v>91.24</v>
      </c>
      <c r="BB15" s="9">
        <v>18.056000000000001</v>
      </c>
      <c r="BC15" s="9">
        <v>4.7960000000000003</v>
      </c>
      <c r="BD15" s="9">
        <v>13.259</v>
      </c>
      <c r="BE15" s="9">
        <v>71.114999999999995</v>
      </c>
      <c r="BF15" s="9">
        <v>30.042000000000002</v>
      </c>
      <c r="BG15" s="9">
        <v>41.073</v>
      </c>
      <c r="BH15" s="9">
        <v>28.152000000000001</v>
      </c>
      <c r="BI15" s="9">
        <v>16.216999999999999</v>
      </c>
      <c r="BJ15" s="9">
        <v>11.935</v>
      </c>
      <c r="BK15" s="9">
        <v>116.319</v>
      </c>
      <c r="BL15" s="9">
        <v>73.179000000000002</v>
      </c>
      <c r="BM15" s="9">
        <v>43.14</v>
      </c>
      <c r="BN15" s="9">
        <v>3.452</v>
      </c>
      <c r="BO15" s="9">
        <v>1.9430000000000001</v>
      </c>
      <c r="BP15" s="9">
        <v>1.5089999999999999</v>
      </c>
      <c r="BQ15" s="9">
        <v>11.000999999999999</v>
      </c>
      <c r="BR15" s="9">
        <v>7.1980000000000004</v>
      </c>
      <c r="BS15" s="9">
        <v>3.8029999999999999</v>
      </c>
      <c r="BT15" s="9">
        <v>0</v>
      </c>
      <c r="BU15" s="9">
        <v>0</v>
      </c>
      <c r="BV15" s="9">
        <v>0</v>
      </c>
      <c r="BW15" s="9">
        <v>5.1120000000000001</v>
      </c>
      <c r="BX15" s="9">
        <v>2.4580000000000002</v>
      </c>
      <c r="BY15" s="9">
        <v>2.6539999999999999</v>
      </c>
      <c r="BZ15" s="9">
        <v>6.165</v>
      </c>
      <c r="CA15" s="9">
        <v>3.758</v>
      </c>
      <c r="CB15" s="9">
        <v>2.4079999999999999</v>
      </c>
      <c r="CC15" s="9">
        <v>16.140999999999998</v>
      </c>
      <c r="CD15" s="9">
        <v>6.7160000000000002</v>
      </c>
      <c r="CE15" s="9">
        <v>9.4250000000000007</v>
      </c>
      <c r="CF15" s="9">
        <v>88.314999999999998</v>
      </c>
      <c r="CG15" s="9">
        <v>53.393999999999998</v>
      </c>
      <c r="CH15" s="9">
        <v>34.920999999999999</v>
      </c>
      <c r="CI15" s="9">
        <v>280.661</v>
      </c>
      <c r="CJ15" s="9">
        <v>154.61099999999999</v>
      </c>
      <c r="CK15" s="9">
        <v>126.05</v>
      </c>
      <c r="CL15" s="9">
        <v>169.774</v>
      </c>
      <c r="CM15" s="9">
        <v>88.603999999999999</v>
      </c>
      <c r="CN15" s="9">
        <v>81.17</v>
      </c>
      <c r="CO15" s="9">
        <v>677.48500000000001</v>
      </c>
      <c r="CP15" s="9">
        <v>346.596</v>
      </c>
      <c r="CQ15" s="9">
        <v>330.88900000000001</v>
      </c>
      <c r="CR15" s="9">
        <v>165.328</v>
      </c>
      <c r="CS15" s="9">
        <v>85.468999999999994</v>
      </c>
      <c r="CT15" s="9">
        <v>79.858999999999995</v>
      </c>
      <c r="CU15" s="9">
        <v>671.745</v>
      </c>
      <c r="CV15" s="9">
        <v>341.78300000000002</v>
      </c>
      <c r="CW15" s="9">
        <v>329.96199999999999</v>
      </c>
      <c r="CX15" s="9">
        <v>64.811000000000007</v>
      </c>
      <c r="CY15" s="9">
        <v>33.805</v>
      </c>
      <c r="CZ15" s="9">
        <v>31.004999999999999</v>
      </c>
      <c r="DA15" s="9">
        <v>217.53</v>
      </c>
      <c r="DB15" s="9">
        <v>104.97499999999999</v>
      </c>
      <c r="DC15" s="9">
        <v>112.55500000000001</v>
      </c>
      <c r="DD15" s="9">
        <v>60.79</v>
      </c>
      <c r="DE15" s="9">
        <v>32.737000000000002</v>
      </c>
      <c r="DF15" s="9">
        <v>28.053000000000001</v>
      </c>
      <c r="DG15" s="9">
        <v>338.11900000000003</v>
      </c>
      <c r="DH15" s="9">
        <v>171.107</v>
      </c>
      <c r="DI15" s="9">
        <v>167.012</v>
      </c>
      <c r="DJ15" s="9">
        <v>29.748999999999999</v>
      </c>
      <c r="DK15" s="9">
        <v>14.529</v>
      </c>
      <c r="DL15" s="9">
        <v>15.22</v>
      </c>
      <c r="DM15" s="9">
        <v>223.56899999999999</v>
      </c>
      <c r="DN15" s="9">
        <v>112.125</v>
      </c>
      <c r="DO15" s="9">
        <v>111.444</v>
      </c>
      <c r="DP15" s="9">
        <v>31.04</v>
      </c>
      <c r="DQ15" s="9">
        <v>18.207999999999998</v>
      </c>
      <c r="DR15" s="9">
        <v>12.833</v>
      </c>
      <c r="DS15" s="9">
        <v>114.55</v>
      </c>
      <c r="DT15" s="9">
        <v>58.981999999999999</v>
      </c>
      <c r="DU15" s="9">
        <v>55.567999999999998</v>
      </c>
      <c r="DV15" s="9">
        <v>39.728000000000002</v>
      </c>
      <c r="DW15" s="9">
        <v>18.927</v>
      </c>
      <c r="DX15" s="9">
        <v>20.800999999999998</v>
      </c>
      <c r="DY15" s="9">
        <v>116.096</v>
      </c>
      <c r="DZ15" s="9">
        <v>65.700999999999993</v>
      </c>
      <c r="EA15" s="9">
        <v>50.395000000000003</v>
      </c>
      <c r="EB15" s="9">
        <v>20.791</v>
      </c>
      <c r="EC15" s="9">
        <v>8.4149999999999991</v>
      </c>
      <c r="ED15" s="9">
        <v>12.375999999999999</v>
      </c>
      <c r="EE15" s="9">
        <v>83.525000000000006</v>
      </c>
      <c r="EF15" s="9">
        <v>43.956000000000003</v>
      </c>
      <c r="EG15" s="9">
        <v>39.569000000000003</v>
      </c>
      <c r="EH15" s="9">
        <v>18.937000000000001</v>
      </c>
      <c r="EI15" s="9">
        <v>10.512</v>
      </c>
      <c r="EJ15" s="9">
        <v>8.4250000000000007</v>
      </c>
      <c r="EK15" s="9">
        <v>32.57</v>
      </c>
      <c r="EL15" s="9">
        <v>21.745000000000001</v>
      </c>
      <c r="EM15" s="9">
        <v>10.826000000000001</v>
      </c>
      <c r="EN15" s="9">
        <v>4.4459999999999997</v>
      </c>
      <c r="EO15" s="9">
        <v>3.1349999999999998</v>
      </c>
      <c r="EP15" s="9">
        <v>1.3109999999999999</v>
      </c>
      <c r="EQ15" s="9">
        <v>5.74</v>
      </c>
      <c r="ER15" s="9">
        <v>4.8129999999999997</v>
      </c>
      <c r="ES15" s="9">
        <v>0.92700000000000005</v>
      </c>
      <c r="ET15" s="9">
        <v>136.61600000000001</v>
      </c>
      <c r="EU15" s="9">
        <v>68.344999999999999</v>
      </c>
      <c r="EV15" s="9">
        <v>68.27</v>
      </c>
      <c r="EW15" s="9">
        <v>534.31100000000004</v>
      </c>
      <c r="EX15" s="9">
        <v>263.596</v>
      </c>
      <c r="EY15" s="9">
        <v>270.71499999999997</v>
      </c>
      <c r="EZ15" s="9">
        <v>59.390999999999998</v>
      </c>
      <c r="FA15" s="9">
        <v>26.539000000000001</v>
      </c>
      <c r="FB15" s="9">
        <v>32.851999999999997</v>
      </c>
      <c r="FC15" s="9">
        <v>316.52800000000002</v>
      </c>
      <c r="FD15" s="9">
        <v>162.84200000000001</v>
      </c>
      <c r="FE15" s="9">
        <v>153.68600000000001</v>
      </c>
      <c r="FF15" s="9">
        <v>35.277999999999999</v>
      </c>
      <c r="FG15" s="9">
        <v>13.035</v>
      </c>
      <c r="FH15" s="9">
        <v>22.242999999999999</v>
      </c>
      <c r="FI15" s="9">
        <v>154.262</v>
      </c>
      <c r="FJ15" s="9">
        <v>81.084999999999994</v>
      </c>
      <c r="FK15" s="9">
        <v>73.177000000000007</v>
      </c>
      <c r="FL15" s="9">
        <v>24.113</v>
      </c>
      <c r="FM15" s="9">
        <v>13.504</v>
      </c>
      <c r="FN15" s="9">
        <v>10.609</v>
      </c>
      <c r="FO15" s="9">
        <v>162.26599999999999</v>
      </c>
      <c r="FP15" s="9">
        <v>81.756</v>
      </c>
      <c r="FQ15" s="9">
        <v>80.509</v>
      </c>
      <c r="FR15" s="9">
        <v>10.472</v>
      </c>
      <c r="FS15" s="9">
        <v>1.903</v>
      </c>
      <c r="FT15" s="9">
        <v>8.57</v>
      </c>
      <c r="FU15" s="9">
        <v>26.456</v>
      </c>
      <c r="FV15" s="9">
        <v>2.5659999999999998</v>
      </c>
      <c r="FW15" s="9">
        <v>23.89</v>
      </c>
      <c r="FX15" s="9">
        <v>31.388000000000002</v>
      </c>
      <c r="FY15" s="9">
        <v>16.873000000000001</v>
      </c>
      <c r="FZ15" s="9">
        <v>14.515000000000001</v>
      </c>
      <c r="GA15" s="9">
        <v>69.600999999999999</v>
      </c>
      <c r="GB15" s="9">
        <v>31.071000000000002</v>
      </c>
      <c r="GC15" s="9">
        <v>38.529000000000003</v>
      </c>
      <c r="GD15" s="9">
        <v>30.509</v>
      </c>
      <c r="GE15" s="9">
        <v>20.065999999999999</v>
      </c>
      <c r="GF15" s="9">
        <v>10.443</v>
      </c>
      <c r="GG15" s="9">
        <v>93.433000000000007</v>
      </c>
      <c r="GH15" s="9">
        <v>52.506999999999998</v>
      </c>
      <c r="GI15" s="9">
        <v>40.926000000000002</v>
      </c>
      <c r="GJ15" s="9">
        <v>4.8550000000000004</v>
      </c>
      <c r="GK15" s="9">
        <v>2.9649999999999999</v>
      </c>
      <c r="GL15" s="9">
        <v>1.891</v>
      </c>
      <c r="GM15" s="9">
        <v>28.294</v>
      </c>
      <c r="GN15" s="9">
        <v>14.61</v>
      </c>
      <c r="GO15" s="9">
        <v>13.683999999999999</v>
      </c>
      <c r="GP15" s="9">
        <v>32.148000000000003</v>
      </c>
      <c r="GQ15" s="9">
        <v>19.248999999999999</v>
      </c>
      <c r="GR15" s="9">
        <v>12.898999999999999</v>
      </c>
      <c r="GS15" s="9">
        <v>135.76400000000001</v>
      </c>
      <c r="GT15" s="9">
        <v>76.174000000000007</v>
      </c>
      <c r="GU15" s="9">
        <v>59.59</v>
      </c>
      <c r="GV15" s="9">
        <v>18.757999999999999</v>
      </c>
      <c r="GW15" s="9">
        <v>11.907</v>
      </c>
      <c r="GX15" s="9">
        <v>6.851</v>
      </c>
      <c r="GY15" s="9">
        <v>56.924999999999997</v>
      </c>
      <c r="GZ15" s="9">
        <v>34.511000000000003</v>
      </c>
      <c r="HA15" s="9">
        <v>22.414000000000001</v>
      </c>
      <c r="HB15" s="9">
        <v>13.39</v>
      </c>
      <c r="HC15" s="9">
        <v>7.3410000000000002</v>
      </c>
      <c r="HD15" s="9">
        <v>6.048</v>
      </c>
      <c r="HE15" s="9">
        <v>78.838999999999999</v>
      </c>
      <c r="HF15" s="9">
        <v>41.661999999999999</v>
      </c>
      <c r="HG15" s="9">
        <v>37.176000000000002</v>
      </c>
      <c r="HH15" s="9">
        <v>1.0109999999999999</v>
      </c>
      <c r="HI15" s="9">
        <v>1.0109999999999999</v>
      </c>
      <c r="HJ15" s="9">
        <v>0</v>
      </c>
      <c r="HK15" s="9">
        <v>7.4089999999999998</v>
      </c>
      <c r="HL15" s="9">
        <v>6.8259999999999996</v>
      </c>
      <c r="HM15" s="9">
        <v>0.58399999999999996</v>
      </c>
      <c r="HN15" s="9">
        <v>91.27</v>
      </c>
      <c r="HO15" s="9">
        <v>44.948999999999998</v>
      </c>
      <c r="HP15" s="9">
        <v>46.32</v>
      </c>
      <c r="HQ15" s="9">
        <v>58.070999999999998</v>
      </c>
      <c r="HR15" s="9">
        <v>33.982999999999997</v>
      </c>
      <c r="HS15" s="9">
        <v>24.088000000000001</v>
      </c>
      <c r="HT15" s="9">
        <v>337.11799999999999</v>
      </c>
      <c r="HU15" s="9">
        <v>168.751</v>
      </c>
      <c r="HV15" s="9">
        <v>168.36699999999999</v>
      </c>
      <c r="HW15" s="9">
        <v>14.72</v>
      </c>
      <c r="HX15" s="9">
        <v>7.2809999999999997</v>
      </c>
      <c r="HY15" s="9">
        <v>7.4390000000000001</v>
      </c>
      <c r="HZ15" s="9">
        <v>268.64600000000002</v>
      </c>
      <c r="IA15" s="9">
        <v>143.68899999999999</v>
      </c>
      <c r="IB15" s="9">
        <v>124.95699999999999</v>
      </c>
      <c r="IC15" s="9">
        <v>4.66</v>
      </c>
      <c r="ID15" s="9">
        <v>1.9810000000000001</v>
      </c>
      <c r="IE15" s="9">
        <v>2.6789999999999998</v>
      </c>
      <c r="IF15" s="9">
        <v>50.813000000000002</v>
      </c>
      <c r="IG15" s="9">
        <v>24.666</v>
      </c>
      <c r="IH15" s="9">
        <v>26.148</v>
      </c>
      <c r="II15" s="9">
        <v>1.054</v>
      </c>
      <c r="IJ15" s="9">
        <v>0.41</v>
      </c>
      <c r="IK15" s="9">
        <v>0.64300000000000002</v>
      </c>
      <c r="IL15" s="9">
        <v>20.907</v>
      </c>
      <c r="IM15" s="9">
        <v>9.49</v>
      </c>
      <c r="IN15" s="9">
        <v>11.417</v>
      </c>
      <c r="IO15" s="9">
        <v>32.152000000000001</v>
      </c>
      <c r="IP15" s="9">
        <v>14.250999999999999</v>
      </c>
      <c r="IQ15" s="9">
        <v>17.901</v>
      </c>
    </row>
    <row r="16" spans="1:251">
      <c r="A16" s="10">
        <v>43862</v>
      </c>
      <c r="B16" s="9">
        <v>22.478999999999999</v>
      </c>
      <c r="C16" s="9">
        <v>35.4</v>
      </c>
      <c r="D16" s="9">
        <v>19.634</v>
      </c>
      <c r="E16" s="9">
        <v>15.766</v>
      </c>
      <c r="F16" s="9">
        <v>174.20400000000001</v>
      </c>
      <c r="G16" s="9">
        <v>94.120999999999995</v>
      </c>
      <c r="H16" s="9">
        <v>80.084000000000003</v>
      </c>
      <c r="I16" s="9">
        <v>109.842</v>
      </c>
      <c r="J16" s="9">
        <v>50.749000000000002</v>
      </c>
      <c r="K16" s="9">
        <v>59.093000000000004</v>
      </c>
      <c r="L16" s="9">
        <v>70.73</v>
      </c>
      <c r="M16" s="9">
        <v>40.381</v>
      </c>
      <c r="N16" s="9">
        <v>30.349</v>
      </c>
      <c r="O16" s="9">
        <v>13.944000000000001</v>
      </c>
      <c r="P16" s="9">
        <v>8.2769999999999992</v>
      </c>
      <c r="Q16" s="9">
        <v>5.6669999999999998</v>
      </c>
      <c r="R16" s="9">
        <v>41.863</v>
      </c>
      <c r="S16" s="9">
        <v>23.902000000000001</v>
      </c>
      <c r="T16" s="9">
        <v>17.960999999999999</v>
      </c>
      <c r="U16" s="9">
        <v>33.856999999999999</v>
      </c>
      <c r="V16" s="9">
        <v>14.727</v>
      </c>
      <c r="W16" s="9">
        <v>19.13</v>
      </c>
      <c r="X16" s="9">
        <v>4.7939999999999996</v>
      </c>
      <c r="Y16" s="9">
        <v>1.288</v>
      </c>
      <c r="Z16" s="9">
        <v>3.5059999999999998</v>
      </c>
      <c r="AA16" s="9">
        <v>608.54499999999996</v>
      </c>
      <c r="AB16" s="9">
        <v>306.012</v>
      </c>
      <c r="AC16" s="9">
        <v>302.53300000000002</v>
      </c>
      <c r="AD16" s="9">
        <v>101.47799999999999</v>
      </c>
      <c r="AE16" s="9">
        <v>51.125</v>
      </c>
      <c r="AF16" s="9">
        <v>50.353000000000002</v>
      </c>
      <c r="AG16" s="9">
        <v>494.82400000000001</v>
      </c>
      <c r="AH16" s="9">
        <v>235.714</v>
      </c>
      <c r="AI16" s="9">
        <v>259.11</v>
      </c>
      <c r="AJ16" s="9">
        <v>16.597000000000001</v>
      </c>
      <c r="AK16" s="9">
        <v>11.135</v>
      </c>
      <c r="AL16" s="9">
        <v>5.4619999999999997</v>
      </c>
      <c r="AM16" s="9">
        <v>74.432000000000002</v>
      </c>
      <c r="AN16" s="9">
        <v>35.015000000000001</v>
      </c>
      <c r="AO16" s="9">
        <v>39.417999999999999</v>
      </c>
      <c r="AP16" s="9">
        <v>3.7789999999999999</v>
      </c>
      <c r="AQ16" s="9">
        <v>2.1269999999999998</v>
      </c>
      <c r="AR16" s="9">
        <v>1.6519999999999999</v>
      </c>
      <c r="AS16" s="9">
        <v>20.288</v>
      </c>
      <c r="AT16" s="9">
        <v>8.3689999999999998</v>
      </c>
      <c r="AU16" s="9">
        <v>11.919</v>
      </c>
      <c r="AV16" s="9">
        <v>31.42</v>
      </c>
      <c r="AW16" s="9">
        <v>15.246</v>
      </c>
      <c r="AX16" s="9">
        <v>16.173999999999999</v>
      </c>
      <c r="AY16" s="9">
        <v>190.578</v>
      </c>
      <c r="AZ16" s="9">
        <v>79.418000000000006</v>
      </c>
      <c r="BA16" s="9">
        <v>111.161</v>
      </c>
      <c r="BB16" s="9">
        <v>12.711</v>
      </c>
      <c r="BC16" s="9">
        <v>6.9470000000000001</v>
      </c>
      <c r="BD16" s="9">
        <v>5.7640000000000002</v>
      </c>
      <c r="BE16" s="9">
        <v>63.637</v>
      </c>
      <c r="BF16" s="9">
        <v>30.887</v>
      </c>
      <c r="BG16" s="9">
        <v>32.75</v>
      </c>
      <c r="BH16" s="9">
        <v>29.757000000000001</v>
      </c>
      <c r="BI16" s="9">
        <v>12.593</v>
      </c>
      <c r="BJ16" s="9">
        <v>17.164999999999999</v>
      </c>
      <c r="BK16" s="9">
        <v>110.95399999999999</v>
      </c>
      <c r="BL16" s="9">
        <v>63.243000000000002</v>
      </c>
      <c r="BM16" s="9">
        <v>47.712000000000003</v>
      </c>
      <c r="BN16" s="9">
        <v>3.9590000000000001</v>
      </c>
      <c r="BO16" s="9">
        <v>1.2529999999999999</v>
      </c>
      <c r="BP16" s="9">
        <v>2.706</v>
      </c>
      <c r="BQ16" s="9">
        <v>13.744</v>
      </c>
      <c r="BR16" s="9">
        <v>4.1959999999999997</v>
      </c>
      <c r="BS16" s="9">
        <v>9.5489999999999995</v>
      </c>
      <c r="BT16" s="9">
        <v>2.0070000000000001</v>
      </c>
      <c r="BU16" s="9">
        <v>0.57699999999999996</v>
      </c>
      <c r="BV16" s="9">
        <v>1.43</v>
      </c>
      <c r="BW16" s="9">
        <v>7.7759999999999998</v>
      </c>
      <c r="BX16" s="9">
        <v>3.8769999999999998</v>
      </c>
      <c r="BY16" s="9">
        <v>3.899</v>
      </c>
      <c r="BZ16" s="9">
        <v>1.2470000000000001</v>
      </c>
      <c r="CA16" s="9">
        <v>1.2470000000000001</v>
      </c>
      <c r="CB16" s="9">
        <v>0</v>
      </c>
      <c r="CC16" s="9">
        <v>13.414</v>
      </c>
      <c r="CD16" s="9">
        <v>10.711</v>
      </c>
      <c r="CE16" s="9">
        <v>2.7029999999999998</v>
      </c>
      <c r="CF16" s="9">
        <v>99.346999999999994</v>
      </c>
      <c r="CG16" s="9">
        <v>56.057000000000002</v>
      </c>
      <c r="CH16" s="9">
        <v>43.29</v>
      </c>
      <c r="CI16" s="9">
        <v>242.655</v>
      </c>
      <c r="CJ16" s="9">
        <v>127.459</v>
      </c>
      <c r="CK16" s="9">
        <v>115.19499999999999</v>
      </c>
      <c r="CL16" s="9">
        <v>193.39500000000001</v>
      </c>
      <c r="CM16" s="9">
        <v>101.161</v>
      </c>
      <c r="CN16" s="9">
        <v>92.233999999999995</v>
      </c>
      <c r="CO16" s="9">
        <v>670.71699999999998</v>
      </c>
      <c r="CP16" s="9">
        <v>347.79199999999997</v>
      </c>
      <c r="CQ16" s="9">
        <v>322.92399999999998</v>
      </c>
      <c r="CR16" s="9">
        <v>190.11</v>
      </c>
      <c r="CS16" s="9">
        <v>99.95</v>
      </c>
      <c r="CT16" s="9">
        <v>90.161000000000001</v>
      </c>
      <c r="CU16" s="9">
        <v>667.90200000000004</v>
      </c>
      <c r="CV16" s="9">
        <v>345.488</v>
      </c>
      <c r="CW16" s="9">
        <v>322.41399999999999</v>
      </c>
      <c r="CX16" s="9">
        <v>74.903000000000006</v>
      </c>
      <c r="CY16" s="9">
        <v>41.018999999999998</v>
      </c>
      <c r="CZ16" s="9">
        <v>33.884</v>
      </c>
      <c r="DA16" s="9">
        <v>195.40899999999999</v>
      </c>
      <c r="DB16" s="9">
        <v>97.668999999999997</v>
      </c>
      <c r="DC16" s="9">
        <v>97.739000000000004</v>
      </c>
      <c r="DD16" s="9">
        <v>68.155000000000001</v>
      </c>
      <c r="DE16" s="9">
        <v>35.417999999999999</v>
      </c>
      <c r="DF16" s="9">
        <v>32.735999999999997</v>
      </c>
      <c r="DG16" s="9">
        <v>351.2</v>
      </c>
      <c r="DH16" s="9">
        <v>188.14099999999999</v>
      </c>
      <c r="DI16" s="9">
        <v>163.06</v>
      </c>
      <c r="DJ16" s="9">
        <v>40.418999999999997</v>
      </c>
      <c r="DK16" s="9">
        <v>22.457000000000001</v>
      </c>
      <c r="DL16" s="9">
        <v>17.962</v>
      </c>
      <c r="DM16" s="9">
        <v>220.42500000000001</v>
      </c>
      <c r="DN16" s="9">
        <v>119.848</v>
      </c>
      <c r="DO16" s="9">
        <v>100.577</v>
      </c>
      <c r="DP16" s="9">
        <v>27.736000000000001</v>
      </c>
      <c r="DQ16" s="9">
        <v>12.962</v>
      </c>
      <c r="DR16" s="9">
        <v>14.773999999999999</v>
      </c>
      <c r="DS16" s="9">
        <v>130.77500000000001</v>
      </c>
      <c r="DT16" s="9">
        <v>68.293000000000006</v>
      </c>
      <c r="DU16" s="9">
        <v>62.481999999999999</v>
      </c>
      <c r="DV16" s="9">
        <v>47.052999999999997</v>
      </c>
      <c r="DW16" s="9">
        <v>23.513000000000002</v>
      </c>
      <c r="DX16" s="9">
        <v>23.541</v>
      </c>
      <c r="DY16" s="9">
        <v>121.29300000000001</v>
      </c>
      <c r="DZ16" s="9">
        <v>59.677999999999997</v>
      </c>
      <c r="EA16" s="9">
        <v>61.615000000000002</v>
      </c>
      <c r="EB16" s="9">
        <v>29.704999999999998</v>
      </c>
      <c r="EC16" s="9">
        <v>13.731999999999999</v>
      </c>
      <c r="ED16" s="9">
        <v>15.973000000000001</v>
      </c>
      <c r="EE16" s="9">
        <v>79.960999999999999</v>
      </c>
      <c r="EF16" s="9">
        <v>40.51</v>
      </c>
      <c r="EG16" s="9">
        <v>39.451000000000001</v>
      </c>
      <c r="EH16" s="9">
        <v>17.347999999999999</v>
      </c>
      <c r="EI16" s="9">
        <v>9.7799999999999994</v>
      </c>
      <c r="EJ16" s="9">
        <v>7.5679999999999996</v>
      </c>
      <c r="EK16" s="9">
        <v>41.332999999999998</v>
      </c>
      <c r="EL16" s="9">
        <v>19.167999999999999</v>
      </c>
      <c r="EM16" s="9">
        <v>22.164000000000001</v>
      </c>
      <c r="EN16" s="9">
        <v>3.2850000000000001</v>
      </c>
      <c r="EO16" s="9">
        <v>1.2110000000000001</v>
      </c>
      <c r="EP16" s="9">
        <v>2.0739999999999998</v>
      </c>
      <c r="EQ16" s="9">
        <v>2.8140000000000001</v>
      </c>
      <c r="ER16" s="9">
        <v>2.3039999999999998</v>
      </c>
      <c r="ES16" s="9">
        <v>0.51</v>
      </c>
      <c r="ET16" s="9">
        <v>158.858</v>
      </c>
      <c r="EU16" s="9">
        <v>80.046999999999997</v>
      </c>
      <c r="EV16" s="9">
        <v>78.811000000000007</v>
      </c>
      <c r="EW16" s="9">
        <v>526.65</v>
      </c>
      <c r="EX16" s="9">
        <v>262.077</v>
      </c>
      <c r="EY16" s="9">
        <v>264.57299999999998</v>
      </c>
      <c r="EZ16" s="9">
        <v>69.525999999999996</v>
      </c>
      <c r="FA16" s="9">
        <v>30.260999999999999</v>
      </c>
      <c r="FB16" s="9">
        <v>39.265000000000001</v>
      </c>
      <c r="FC16" s="9">
        <v>317.14800000000002</v>
      </c>
      <c r="FD16" s="9">
        <v>166.96600000000001</v>
      </c>
      <c r="FE16" s="9">
        <v>150.18199999999999</v>
      </c>
      <c r="FF16" s="9">
        <v>36.417999999999999</v>
      </c>
      <c r="FG16" s="9">
        <v>15.635</v>
      </c>
      <c r="FH16" s="9">
        <v>20.783999999999999</v>
      </c>
      <c r="FI16" s="9">
        <v>171.42400000000001</v>
      </c>
      <c r="FJ16" s="9">
        <v>89.692999999999998</v>
      </c>
      <c r="FK16" s="9">
        <v>81.730999999999995</v>
      </c>
      <c r="FL16" s="9">
        <v>33.107999999999997</v>
      </c>
      <c r="FM16" s="9">
        <v>14.625999999999999</v>
      </c>
      <c r="FN16" s="9">
        <v>18.481000000000002</v>
      </c>
      <c r="FO16" s="9">
        <v>145.72399999999999</v>
      </c>
      <c r="FP16" s="9">
        <v>77.272999999999996</v>
      </c>
      <c r="FQ16" s="9">
        <v>68.450999999999993</v>
      </c>
      <c r="FR16" s="9">
        <v>8.282</v>
      </c>
      <c r="FS16" s="9">
        <v>0.501</v>
      </c>
      <c r="FT16" s="9">
        <v>7.7809999999999997</v>
      </c>
      <c r="FU16" s="9">
        <v>28.068000000000001</v>
      </c>
      <c r="FV16" s="9">
        <v>5.5940000000000003</v>
      </c>
      <c r="FW16" s="9">
        <v>22.472999999999999</v>
      </c>
      <c r="FX16" s="9">
        <v>36.456000000000003</v>
      </c>
      <c r="FY16" s="9">
        <v>18.436</v>
      </c>
      <c r="FZ16" s="9">
        <v>18.02</v>
      </c>
      <c r="GA16" s="9">
        <v>68.83</v>
      </c>
      <c r="GB16" s="9">
        <v>28.588000000000001</v>
      </c>
      <c r="GC16" s="9">
        <v>40.241999999999997</v>
      </c>
      <c r="GD16" s="9">
        <v>36.502000000000002</v>
      </c>
      <c r="GE16" s="9">
        <v>24.367999999999999</v>
      </c>
      <c r="GF16" s="9">
        <v>12.132999999999999</v>
      </c>
      <c r="GG16" s="9">
        <v>90.328999999999994</v>
      </c>
      <c r="GH16" s="9">
        <v>50.334000000000003</v>
      </c>
      <c r="GI16" s="9">
        <v>39.994999999999997</v>
      </c>
      <c r="GJ16" s="9">
        <v>8.0920000000000005</v>
      </c>
      <c r="GK16" s="9">
        <v>6.4809999999999999</v>
      </c>
      <c r="GL16" s="9">
        <v>1.611</v>
      </c>
      <c r="GM16" s="9">
        <v>22.274999999999999</v>
      </c>
      <c r="GN16" s="9">
        <v>10.595000000000001</v>
      </c>
      <c r="GO16" s="9">
        <v>11.68</v>
      </c>
      <c r="GP16" s="9">
        <v>30.84</v>
      </c>
      <c r="GQ16" s="9">
        <v>18.809999999999999</v>
      </c>
      <c r="GR16" s="9">
        <v>12.03</v>
      </c>
      <c r="GS16" s="9">
        <v>135.023</v>
      </c>
      <c r="GT16" s="9">
        <v>81.239000000000004</v>
      </c>
      <c r="GU16" s="9">
        <v>53.783999999999999</v>
      </c>
      <c r="GV16" s="9">
        <v>17.879000000000001</v>
      </c>
      <c r="GW16" s="9">
        <v>11.231999999999999</v>
      </c>
      <c r="GX16" s="9">
        <v>6.6470000000000002</v>
      </c>
      <c r="GY16" s="9">
        <v>55.097999999999999</v>
      </c>
      <c r="GZ16" s="9">
        <v>28.663</v>
      </c>
      <c r="HA16" s="9">
        <v>26.434999999999999</v>
      </c>
      <c r="HB16" s="9">
        <v>12.961</v>
      </c>
      <c r="HC16" s="9">
        <v>7.5780000000000003</v>
      </c>
      <c r="HD16" s="9">
        <v>5.383</v>
      </c>
      <c r="HE16" s="9">
        <v>79.924999999999997</v>
      </c>
      <c r="HF16" s="9">
        <v>52.576000000000001</v>
      </c>
      <c r="HG16" s="9">
        <v>27.349</v>
      </c>
      <c r="HH16" s="9">
        <v>3.6970000000000001</v>
      </c>
      <c r="HI16" s="9">
        <v>2.3039999999999998</v>
      </c>
      <c r="HJ16" s="9">
        <v>1.393</v>
      </c>
      <c r="HK16" s="9">
        <v>9.0440000000000005</v>
      </c>
      <c r="HL16" s="9">
        <v>4.476</v>
      </c>
      <c r="HM16" s="9">
        <v>4.5679999999999996</v>
      </c>
      <c r="HN16" s="9">
        <v>112.34399999999999</v>
      </c>
      <c r="HO16" s="9">
        <v>52.017000000000003</v>
      </c>
      <c r="HP16" s="9">
        <v>60.328000000000003</v>
      </c>
      <c r="HQ16" s="9">
        <v>65.055999999999997</v>
      </c>
      <c r="HR16" s="9">
        <v>38.770000000000003</v>
      </c>
      <c r="HS16" s="9">
        <v>26.286000000000001</v>
      </c>
      <c r="HT16" s="9">
        <v>322.774</v>
      </c>
      <c r="HU16" s="9">
        <v>150.71799999999999</v>
      </c>
      <c r="HV16" s="9">
        <v>172.05500000000001</v>
      </c>
      <c r="HW16" s="9">
        <v>9.8879999999999999</v>
      </c>
      <c r="HX16" s="9">
        <v>6.3049999999999997</v>
      </c>
      <c r="HY16" s="9">
        <v>3.5819999999999999</v>
      </c>
      <c r="HZ16" s="9">
        <v>274.60700000000003</v>
      </c>
      <c r="IA16" s="9">
        <v>153.47999999999999</v>
      </c>
      <c r="IB16" s="9">
        <v>121.127</v>
      </c>
      <c r="IC16" s="9">
        <v>2.8029999999999999</v>
      </c>
      <c r="ID16" s="9">
        <v>2.2869999999999999</v>
      </c>
      <c r="IE16" s="9">
        <v>0.51500000000000001</v>
      </c>
      <c r="IF16" s="9">
        <v>52.988999999999997</v>
      </c>
      <c r="IG16" s="9">
        <v>31.056999999999999</v>
      </c>
      <c r="IH16" s="9">
        <v>21.933</v>
      </c>
      <c r="II16" s="9">
        <v>3.3050000000000002</v>
      </c>
      <c r="IJ16" s="9">
        <v>1.782</v>
      </c>
      <c r="IK16" s="9">
        <v>1.5229999999999999</v>
      </c>
      <c r="IL16" s="9">
        <v>20.347000000000001</v>
      </c>
      <c r="IM16" s="9">
        <v>12.538</v>
      </c>
      <c r="IN16" s="9">
        <v>7.8090000000000002</v>
      </c>
      <c r="IO16" s="9">
        <v>41.045999999999999</v>
      </c>
      <c r="IP16" s="9">
        <v>19.501000000000001</v>
      </c>
      <c r="IQ16" s="9">
        <v>21.545999999999999</v>
      </c>
    </row>
    <row r="17" spans="1:251">
      <c r="A17" s="10">
        <v>44228</v>
      </c>
      <c r="B17" s="9">
        <v>20.516999999999999</v>
      </c>
      <c r="C17" s="9">
        <v>19.282</v>
      </c>
      <c r="D17" s="9">
        <v>9.0069999999999997</v>
      </c>
      <c r="E17" s="9">
        <v>10.275</v>
      </c>
      <c r="F17" s="9">
        <v>205.28700000000001</v>
      </c>
      <c r="G17" s="9">
        <v>117.532</v>
      </c>
      <c r="H17" s="9">
        <v>87.754000000000005</v>
      </c>
      <c r="I17" s="9">
        <v>91.713999999999999</v>
      </c>
      <c r="J17" s="9">
        <v>42.057000000000002</v>
      </c>
      <c r="K17" s="9">
        <v>49.656999999999996</v>
      </c>
      <c r="L17" s="9">
        <v>128.26599999999999</v>
      </c>
      <c r="M17" s="9">
        <v>74.448999999999998</v>
      </c>
      <c r="N17" s="9">
        <v>53.817</v>
      </c>
      <c r="O17" s="9">
        <v>28.635999999999999</v>
      </c>
      <c r="P17" s="9">
        <v>15.702</v>
      </c>
      <c r="Q17" s="9">
        <v>12.935</v>
      </c>
      <c r="R17" s="9">
        <v>53.942999999999998</v>
      </c>
      <c r="S17" s="9">
        <v>27.324000000000002</v>
      </c>
      <c r="T17" s="9">
        <v>26.617999999999999</v>
      </c>
      <c r="U17" s="9">
        <v>31.024999999999999</v>
      </c>
      <c r="V17" s="9">
        <v>16.763000000000002</v>
      </c>
      <c r="W17" s="9">
        <v>14.263</v>
      </c>
      <c r="X17" s="9">
        <v>4.5010000000000003</v>
      </c>
      <c r="Y17" s="9">
        <v>3.3639999999999999</v>
      </c>
      <c r="Z17" s="9">
        <v>1.137</v>
      </c>
      <c r="AA17" s="9">
        <v>592.15700000000004</v>
      </c>
      <c r="AB17" s="9">
        <v>307.19400000000002</v>
      </c>
      <c r="AC17" s="9">
        <v>284.96300000000002</v>
      </c>
      <c r="AD17" s="9">
        <v>129.77099999999999</v>
      </c>
      <c r="AE17" s="9">
        <v>71.995000000000005</v>
      </c>
      <c r="AF17" s="9">
        <v>57.776000000000003</v>
      </c>
      <c r="AG17" s="9">
        <v>438.18599999999998</v>
      </c>
      <c r="AH17" s="9">
        <v>211.26</v>
      </c>
      <c r="AI17" s="9">
        <v>226.92599999999999</v>
      </c>
      <c r="AJ17" s="9">
        <v>17.914000000000001</v>
      </c>
      <c r="AK17" s="9">
        <v>10.522</v>
      </c>
      <c r="AL17" s="9">
        <v>7.391</v>
      </c>
      <c r="AM17" s="9">
        <v>56.765999999999998</v>
      </c>
      <c r="AN17" s="9">
        <v>26.172000000000001</v>
      </c>
      <c r="AO17" s="9">
        <v>30.594000000000001</v>
      </c>
      <c r="AP17" s="9">
        <v>7.9009999999999998</v>
      </c>
      <c r="AQ17" s="9">
        <v>5.1139999999999999</v>
      </c>
      <c r="AR17" s="9">
        <v>2.7869999999999999</v>
      </c>
      <c r="AS17" s="9">
        <v>13.984</v>
      </c>
      <c r="AT17" s="9">
        <v>7.0229999999999997</v>
      </c>
      <c r="AU17" s="9">
        <v>6.96</v>
      </c>
      <c r="AV17" s="9">
        <v>40.463999999999999</v>
      </c>
      <c r="AW17" s="9">
        <v>22.312000000000001</v>
      </c>
      <c r="AX17" s="9">
        <v>18.152000000000001</v>
      </c>
      <c r="AY17" s="9">
        <v>179.94200000000001</v>
      </c>
      <c r="AZ17" s="9">
        <v>83.921000000000006</v>
      </c>
      <c r="BA17" s="9">
        <v>96.021000000000001</v>
      </c>
      <c r="BB17" s="9">
        <v>19.957000000000001</v>
      </c>
      <c r="BC17" s="9">
        <v>8.7349999999999994</v>
      </c>
      <c r="BD17" s="9">
        <v>11.222</v>
      </c>
      <c r="BE17" s="9">
        <v>57.429000000000002</v>
      </c>
      <c r="BF17" s="9">
        <v>21.806999999999999</v>
      </c>
      <c r="BG17" s="9">
        <v>35.622</v>
      </c>
      <c r="BH17" s="9">
        <v>29.914999999999999</v>
      </c>
      <c r="BI17" s="9">
        <v>19.015999999999998</v>
      </c>
      <c r="BJ17" s="9">
        <v>10.898999999999999</v>
      </c>
      <c r="BK17" s="9">
        <v>107.97</v>
      </c>
      <c r="BL17" s="9">
        <v>58.134999999999998</v>
      </c>
      <c r="BM17" s="9">
        <v>49.835000000000001</v>
      </c>
      <c r="BN17" s="9">
        <v>11.29</v>
      </c>
      <c r="BO17" s="9">
        <v>4.9320000000000004</v>
      </c>
      <c r="BP17" s="9">
        <v>6.3579999999999997</v>
      </c>
      <c r="BQ17" s="9">
        <v>11.805999999999999</v>
      </c>
      <c r="BR17" s="9">
        <v>6.274</v>
      </c>
      <c r="BS17" s="9">
        <v>5.532</v>
      </c>
      <c r="BT17" s="9">
        <v>0.51300000000000001</v>
      </c>
      <c r="BU17" s="9">
        <v>0</v>
      </c>
      <c r="BV17" s="9">
        <v>0.51300000000000001</v>
      </c>
      <c r="BW17" s="9">
        <v>4.5010000000000003</v>
      </c>
      <c r="BX17" s="9">
        <v>3.2949999999999999</v>
      </c>
      <c r="BY17" s="9">
        <v>1.2070000000000001</v>
      </c>
      <c r="BZ17" s="9">
        <v>1.8169999999999999</v>
      </c>
      <c r="CA17" s="9">
        <v>1.363</v>
      </c>
      <c r="CB17" s="9">
        <v>0.45400000000000001</v>
      </c>
      <c r="CC17" s="9">
        <v>5.7889999999999997</v>
      </c>
      <c r="CD17" s="9">
        <v>4.6340000000000003</v>
      </c>
      <c r="CE17" s="9">
        <v>1.1539999999999999</v>
      </c>
      <c r="CF17" s="9">
        <v>115.447</v>
      </c>
      <c r="CG17" s="9">
        <v>66.447000000000003</v>
      </c>
      <c r="CH17" s="9">
        <v>49</v>
      </c>
      <c r="CI17" s="9">
        <v>271.096</v>
      </c>
      <c r="CJ17" s="9">
        <v>153.50399999999999</v>
      </c>
      <c r="CK17" s="9">
        <v>117.592</v>
      </c>
      <c r="CL17" s="9">
        <v>207.54400000000001</v>
      </c>
      <c r="CM17" s="9">
        <v>106.789</v>
      </c>
      <c r="CN17" s="9">
        <v>100.755</v>
      </c>
      <c r="CO17" s="9">
        <v>567.89400000000001</v>
      </c>
      <c r="CP17" s="9">
        <v>278.24099999999999</v>
      </c>
      <c r="CQ17" s="9">
        <v>289.65300000000002</v>
      </c>
      <c r="CR17" s="9">
        <v>203.52699999999999</v>
      </c>
      <c r="CS17" s="9">
        <v>105.398</v>
      </c>
      <c r="CT17" s="9">
        <v>98.13</v>
      </c>
      <c r="CU17" s="9">
        <v>562.55200000000002</v>
      </c>
      <c r="CV17" s="9">
        <v>274.52999999999997</v>
      </c>
      <c r="CW17" s="9">
        <v>288.02100000000002</v>
      </c>
      <c r="CX17" s="9">
        <v>67.55</v>
      </c>
      <c r="CY17" s="9">
        <v>35.35</v>
      </c>
      <c r="CZ17" s="9">
        <v>32.200000000000003</v>
      </c>
      <c r="DA17" s="9">
        <v>186.38300000000001</v>
      </c>
      <c r="DB17" s="9">
        <v>85.605999999999995</v>
      </c>
      <c r="DC17" s="9">
        <v>100.777</v>
      </c>
      <c r="DD17" s="9">
        <v>88.683000000000007</v>
      </c>
      <c r="DE17" s="9">
        <v>47.313000000000002</v>
      </c>
      <c r="DF17" s="9">
        <v>41.37</v>
      </c>
      <c r="DG17" s="9">
        <v>271.452</v>
      </c>
      <c r="DH17" s="9">
        <v>135.82599999999999</v>
      </c>
      <c r="DI17" s="9">
        <v>135.625</v>
      </c>
      <c r="DJ17" s="9">
        <v>53.74</v>
      </c>
      <c r="DK17" s="9">
        <v>32.076999999999998</v>
      </c>
      <c r="DL17" s="9">
        <v>21.663</v>
      </c>
      <c r="DM17" s="9">
        <v>161.21299999999999</v>
      </c>
      <c r="DN17" s="9">
        <v>84.766000000000005</v>
      </c>
      <c r="DO17" s="9">
        <v>76.445999999999998</v>
      </c>
      <c r="DP17" s="9">
        <v>34.942999999999998</v>
      </c>
      <c r="DQ17" s="9">
        <v>15.236000000000001</v>
      </c>
      <c r="DR17" s="9">
        <v>19.707000000000001</v>
      </c>
      <c r="DS17" s="9">
        <v>110.239</v>
      </c>
      <c r="DT17" s="9">
        <v>51.06</v>
      </c>
      <c r="DU17" s="9">
        <v>59.179000000000002</v>
      </c>
      <c r="DV17" s="9">
        <v>47.295000000000002</v>
      </c>
      <c r="DW17" s="9">
        <v>22.734000000000002</v>
      </c>
      <c r="DX17" s="9">
        <v>24.56</v>
      </c>
      <c r="DY17" s="9">
        <v>104.717</v>
      </c>
      <c r="DZ17" s="9">
        <v>53.097000000000001</v>
      </c>
      <c r="EA17" s="9">
        <v>51.619</v>
      </c>
      <c r="EB17" s="9">
        <v>27.16</v>
      </c>
      <c r="EC17" s="9">
        <v>11.778</v>
      </c>
      <c r="ED17" s="9">
        <v>15.382</v>
      </c>
      <c r="EE17" s="9">
        <v>67.962999999999994</v>
      </c>
      <c r="EF17" s="9">
        <v>30.297000000000001</v>
      </c>
      <c r="EG17" s="9">
        <v>37.665999999999997</v>
      </c>
      <c r="EH17" s="9">
        <v>20.134</v>
      </c>
      <c r="EI17" s="9">
        <v>10.956</v>
      </c>
      <c r="EJ17" s="9">
        <v>9.1780000000000008</v>
      </c>
      <c r="EK17" s="9">
        <v>36.753999999999998</v>
      </c>
      <c r="EL17" s="9">
        <v>22.8</v>
      </c>
      <c r="EM17" s="9">
        <v>13.954000000000001</v>
      </c>
      <c r="EN17" s="9">
        <v>4.0170000000000003</v>
      </c>
      <c r="EO17" s="9">
        <v>1.391</v>
      </c>
      <c r="EP17" s="9">
        <v>2.6259999999999999</v>
      </c>
      <c r="EQ17" s="9">
        <v>5.3419999999999996</v>
      </c>
      <c r="ER17" s="9">
        <v>3.71</v>
      </c>
      <c r="ES17" s="9">
        <v>1.6319999999999999</v>
      </c>
      <c r="ET17" s="9">
        <v>168.32400000000001</v>
      </c>
      <c r="EU17" s="9">
        <v>85.716999999999999</v>
      </c>
      <c r="EV17" s="9">
        <v>82.605999999999995</v>
      </c>
      <c r="EW17" s="9">
        <v>474.233</v>
      </c>
      <c r="EX17" s="9">
        <v>231.69</v>
      </c>
      <c r="EY17" s="9">
        <v>242.54300000000001</v>
      </c>
      <c r="EZ17" s="9">
        <v>73.820999999999998</v>
      </c>
      <c r="FA17" s="9">
        <v>32.011000000000003</v>
      </c>
      <c r="FB17" s="9">
        <v>41.81</v>
      </c>
      <c r="FC17" s="9">
        <v>254.798</v>
      </c>
      <c r="FD17" s="9">
        <v>131.44300000000001</v>
      </c>
      <c r="FE17" s="9">
        <v>123.35599999999999</v>
      </c>
      <c r="FF17" s="9">
        <v>40.881</v>
      </c>
      <c r="FG17" s="9">
        <v>17.593</v>
      </c>
      <c r="FH17" s="9">
        <v>23.288</v>
      </c>
      <c r="FI17" s="9">
        <v>127.65</v>
      </c>
      <c r="FJ17" s="9">
        <v>68.159000000000006</v>
      </c>
      <c r="FK17" s="9">
        <v>59.491</v>
      </c>
      <c r="FL17" s="9">
        <v>32.94</v>
      </c>
      <c r="FM17" s="9">
        <v>14.419</v>
      </c>
      <c r="FN17" s="9">
        <v>18.521999999999998</v>
      </c>
      <c r="FO17" s="9">
        <v>127.148</v>
      </c>
      <c r="FP17" s="9">
        <v>63.283999999999999</v>
      </c>
      <c r="FQ17" s="9">
        <v>63.863999999999997</v>
      </c>
      <c r="FR17" s="9">
        <v>11.303000000000001</v>
      </c>
      <c r="FS17" s="9">
        <v>3.4079999999999999</v>
      </c>
      <c r="FT17" s="9">
        <v>7.8959999999999999</v>
      </c>
      <c r="FU17" s="9">
        <v>23.71</v>
      </c>
      <c r="FV17" s="9">
        <v>1.631</v>
      </c>
      <c r="FW17" s="9">
        <v>22.079000000000001</v>
      </c>
      <c r="FX17" s="9">
        <v>32.051000000000002</v>
      </c>
      <c r="FY17" s="9">
        <v>15.795</v>
      </c>
      <c r="FZ17" s="9">
        <v>16.256</v>
      </c>
      <c r="GA17" s="9">
        <v>80.894999999999996</v>
      </c>
      <c r="GB17" s="9">
        <v>33.283000000000001</v>
      </c>
      <c r="GC17" s="9">
        <v>47.612000000000002</v>
      </c>
      <c r="GD17" s="9">
        <v>45.792999999999999</v>
      </c>
      <c r="GE17" s="9">
        <v>31.96</v>
      </c>
      <c r="GF17" s="9">
        <v>13.833</v>
      </c>
      <c r="GG17" s="9">
        <v>91.694999999999993</v>
      </c>
      <c r="GH17" s="9">
        <v>51.604999999999997</v>
      </c>
      <c r="GI17" s="9">
        <v>40.090000000000003</v>
      </c>
      <c r="GJ17" s="9">
        <v>5.3550000000000004</v>
      </c>
      <c r="GK17" s="9">
        <v>2.5419999999999998</v>
      </c>
      <c r="GL17" s="9">
        <v>2.8130000000000002</v>
      </c>
      <c r="GM17" s="9">
        <v>23.135000000000002</v>
      </c>
      <c r="GN17" s="9">
        <v>13.728</v>
      </c>
      <c r="GO17" s="9">
        <v>9.407</v>
      </c>
      <c r="GP17" s="9">
        <v>36.097000000000001</v>
      </c>
      <c r="GQ17" s="9">
        <v>18.506</v>
      </c>
      <c r="GR17" s="9">
        <v>17.591000000000001</v>
      </c>
      <c r="GS17" s="9">
        <v>91.474000000000004</v>
      </c>
      <c r="GT17" s="9">
        <v>45.176000000000002</v>
      </c>
      <c r="GU17" s="9">
        <v>46.298999999999999</v>
      </c>
      <c r="GV17" s="9">
        <v>21.773</v>
      </c>
      <c r="GW17" s="9">
        <v>13.298999999999999</v>
      </c>
      <c r="GX17" s="9">
        <v>8.4740000000000002</v>
      </c>
      <c r="GY17" s="9">
        <v>47.19</v>
      </c>
      <c r="GZ17" s="9">
        <v>23.940999999999999</v>
      </c>
      <c r="HA17" s="9">
        <v>23.248999999999999</v>
      </c>
      <c r="HB17" s="9">
        <v>14.324</v>
      </c>
      <c r="HC17" s="9">
        <v>5.2069999999999999</v>
      </c>
      <c r="HD17" s="9">
        <v>9.1170000000000009</v>
      </c>
      <c r="HE17" s="9">
        <v>44.283999999999999</v>
      </c>
      <c r="HF17" s="9">
        <v>21.234999999999999</v>
      </c>
      <c r="HG17" s="9">
        <v>23.05</v>
      </c>
      <c r="HH17" s="9">
        <v>3.1230000000000002</v>
      </c>
      <c r="HI17" s="9">
        <v>2.5659999999999998</v>
      </c>
      <c r="HJ17" s="9">
        <v>0.55800000000000005</v>
      </c>
      <c r="HK17" s="9">
        <v>2.1859999999999999</v>
      </c>
      <c r="HL17" s="9">
        <v>1.375</v>
      </c>
      <c r="HM17" s="9">
        <v>0.81200000000000006</v>
      </c>
      <c r="HN17" s="9">
        <v>127.096</v>
      </c>
      <c r="HO17" s="9">
        <v>63.171999999999997</v>
      </c>
      <c r="HP17" s="9">
        <v>63.923999999999999</v>
      </c>
      <c r="HQ17" s="9">
        <v>66.341999999999999</v>
      </c>
      <c r="HR17" s="9">
        <v>36.244</v>
      </c>
      <c r="HS17" s="9">
        <v>30.097999999999999</v>
      </c>
      <c r="HT17" s="9">
        <v>270.70600000000002</v>
      </c>
      <c r="HU17" s="9">
        <v>133.93100000000001</v>
      </c>
      <c r="HV17" s="9">
        <v>136.77600000000001</v>
      </c>
      <c r="HW17" s="9">
        <v>12.46</v>
      </c>
      <c r="HX17" s="9">
        <v>6.8</v>
      </c>
      <c r="HY17" s="9">
        <v>5.6609999999999996</v>
      </c>
      <c r="HZ17" s="9">
        <v>233.92500000000001</v>
      </c>
      <c r="IA17" s="9">
        <v>116.822</v>
      </c>
      <c r="IB17" s="9">
        <v>117.102</v>
      </c>
      <c r="IC17" s="9">
        <v>1.6459999999999999</v>
      </c>
      <c r="ID17" s="9">
        <v>0.57399999999999995</v>
      </c>
      <c r="IE17" s="9">
        <v>1.0720000000000001</v>
      </c>
      <c r="IF17" s="9">
        <v>46.683999999999997</v>
      </c>
      <c r="IG17" s="9">
        <v>21.009</v>
      </c>
      <c r="IH17" s="9">
        <v>25.675000000000001</v>
      </c>
      <c r="II17" s="9">
        <v>0</v>
      </c>
      <c r="IJ17" s="9">
        <v>0</v>
      </c>
      <c r="IK17" s="9">
        <v>0</v>
      </c>
      <c r="IL17" s="9">
        <v>16.579000000000001</v>
      </c>
      <c r="IM17" s="9">
        <v>6.4779999999999998</v>
      </c>
      <c r="IN17" s="9">
        <v>10.1</v>
      </c>
      <c r="IO17" s="9">
        <v>37.927</v>
      </c>
      <c r="IP17" s="9">
        <v>17.315999999999999</v>
      </c>
      <c r="IQ17" s="9">
        <v>20.611000000000001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1350</v>
      </c>
      <c r="C1" s="3" t="s">
        <v>1351</v>
      </c>
      <c r="D1" s="3" t="s">
        <v>1352</v>
      </c>
      <c r="E1" s="3" t="s">
        <v>1353</v>
      </c>
      <c r="F1" s="3" t="s">
        <v>1354</v>
      </c>
      <c r="G1" s="3" t="s">
        <v>1355</v>
      </c>
      <c r="H1" s="3" t="s">
        <v>1356</v>
      </c>
      <c r="I1" s="3" t="s">
        <v>1357</v>
      </c>
      <c r="J1" s="3" t="s">
        <v>1358</v>
      </c>
      <c r="K1" s="3" t="s">
        <v>1359</v>
      </c>
      <c r="L1" s="3" t="s">
        <v>1360</v>
      </c>
      <c r="M1" s="3" t="s">
        <v>1361</v>
      </c>
      <c r="N1" s="3" t="s">
        <v>1362</v>
      </c>
      <c r="O1" s="3" t="s">
        <v>1363</v>
      </c>
      <c r="P1" s="3" t="s">
        <v>1364</v>
      </c>
      <c r="Q1" s="3" t="s">
        <v>1365</v>
      </c>
      <c r="R1" s="3" t="s">
        <v>1366</v>
      </c>
      <c r="S1" s="3" t="s">
        <v>1367</v>
      </c>
      <c r="T1" s="3" t="s">
        <v>1368</v>
      </c>
      <c r="U1" s="3" t="s">
        <v>1369</v>
      </c>
      <c r="V1" s="3" t="s">
        <v>1370</v>
      </c>
      <c r="W1" s="3" t="s">
        <v>1371</v>
      </c>
      <c r="X1" s="3" t="s">
        <v>1372</v>
      </c>
      <c r="Y1" s="3" t="s">
        <v>1373</v>
      </c>
      <c r="Z1" s="3" t="s">
        <v>1374</v>
      </c>
      <c r="AA1" s="3" t="s">
        <v>1375</v>
      </c>
      <c r="AB1" s="3" t="s">
        <v>1376</v>
      </c>
      <c r="AC1" s="3" t="s">
        <v>1377</v>
      </c>
      <c r="AD1" s="3" t="s">
        <v>1378</v>
      </c>
      <c r="AE1" s="3" t="s">
        <v>1379</v>
      </c>
      <c r="AF1" s="3" t="s">
        <v>1380</v>
      </c>
      <c r="AG1" s="3" t="s">
        <v>1381</v>
      </c>
      <c r="AH1" s="3" t="s">
        <v>1382</v>
      </c>
      <c r="AI1" s="3" t="s">
        <v>1383</v>
      </c>
      <c r="AJ1" s="3" t="s">
        <v>1384</v>
      </c>
      <c r="AK1" s="3" t="s">
        <v>1385</v>
      </c>
      <c r="AL1" s="3" t="s">
        <v>1386</v>
      </c>
      <c r="AM1" s="3" t="s">
        <v>1387</v>
      </c>
      <c r="AN1" s="3" t="s">
        <v>1388</v>
      </c>
      <c r="AO1" s="3" t="s">
        <v>1389</v>
      </c>
      <c r="AP1" s="3" t="s">
        <v>1390</v>
      </c>
      <c r="AQ1" s="3" t="s">
        <v>1391</v>
      </c>
      <c r="AR1" s="3" t="s">
        <v>1392</v>
      </c>
      <c r="AS1" s="3" t="s">
        <v>1393</v>
      </c>
      <c r="AT1" s="3" t="s">
        <v>1394</v>
      </c>
      <c r="AU1" s="3" t="s">
        <v>1395</v>
      </c>
      <c r="AV1" s="3" t="s">
        <v>1396</v>
      </c>
      <c r="AW1" s="3" t="s">
        <v>1397</v>
      </c>
      <c r="AX1" s="3" t="s">
        <v>1398</v>
      </c>
      <c r="AY1" s="3" t="s">
        <v>1399</v>
      </c>
      <c r="AZ1" s="3" t="s">
        <v>1400</v>
      </c>
      <c r="BA1" s="3" t="s">
        <v>1401</v>
      </c>
      <c r="BB1" s="3" t="s">
        <v>1402</v>
      </c>
      <c r="BC1" s="3" t="s">
        <v>1403</v>
      </c>
      <c r="BD1" s="3" t="s">
        <v>1404</v>
      </c>
      <c r="BE1" s="3" t="s">
        <v>1405</v>
      </c>
      <c r="BF1" s="3" t="s">
        <v>1406</v>
      </c>
      <c r="BG1" s="3" t="s">
        <v>1407</v>
      </c>
      <c r="BH1" s="3" t="s">
        <v>1408</v>
      </c>
      <c r="BI1" s="3" t="s">
        <v>1409</v>
      </c>
      <c r="BJ1" s="3" t="s">
        <v>1410</v>
      </c>
      <c r="BK1" s="3" t="s">
        <v>1411</v>
      </c>
      <c r="BL1" s="3" t="s">
        <v>1412</v>
      </c>
      <c r="BM1" s="3" t="s">
        <v>1413</v>
      </c>
      <c r="BN1" s="3" t="s">
        <v>1414</v>
      </c>
      <c r="BO1" s="3" t="s">
        <v>1415</v>
      </c>
      <c r="BP1" s="3" t="s">
        <v>1416</v>
      </c>
      <c r="BQ1" s="3" t="s">
        <v>1417</v>
      </c>
      <c r="BR1" s="3" t="s">
        <v>1418</v>
      </c>
      <c r="BS1" s="3" t="s">
        <v>1419</v>
      </c>
      <c r="BT1" s="3" t="s">
        <v>1420</v>
      </c>
      <c r="BU1" s="3" t="s">
        <v>1421</v>
      </c>
      <c r="BV1" s="3" t="s">
        <v>1422</v>
      </c>
      <c r="BW1" s="3" t="s">
        <v>1423</v>
      </c>
      <c r="BX1" s="3" t="s">
        <v>1424</v>
      </c>
      <c r="BY1" s="3" t="s">
        <v>1425</v>
      </c>
      <c r="BZ1" s="3" t="s">
        <v>1426</v>
      </c>
      <c r="CA1" s="3" t="s">
        <v>1427</v>
      </c>
      <c r="CB1" s="3" t="s">
        <v>1428</v>
      </c>
      <c r="CC1" s="3" t="s">
        <v>1429</v>
      </c>
      <c r="CD1" s="3" t="s">
        <v>1430</v>
      </c>
      <c r="CE1" s="3" t="s">
        <v>1431</v>
      </c>
      <c r="CF1" s="3" t="s">
        <v>1432</v>
      </c>
      <c r="CG1" s="3" t="s">
        <v>1433</v>
      </c>
      <c r="CH1" s="3" t="s">
        <v>1434</v>
      </c>
      <c r="CI1" s="3" t="s">
        <v>1435</v>
      </c>
      <c r="CJ1" s="3" t="s">
        <v>1436</v>
      </c>
      <c r="CK1" s="3" t="s">
        <v>1437</v>
      </c>
      <c r="CL1" s="3" t="s">
        <v>1438</v>
      </c>
      <c r="CM1" s="3" t="s">
        <v>1439</v>
      </c>
      <c r="CN1" s="3" t="s">
        <v>1440</v>
      </c>
      <c r="CO1" s="3" t="s">
        <v>1441</v>
      </c>
      <c r="CP1" s="3" t="s">
        <v>1442</v>
      </c>
      <c r="CQ1" s="3" t="s">
        <v>1443</v>
      </c>
      <c r="CR1" s="3" t="s">
        <v>1444</v>
      </c>
      <c r="CS1" s="3" t="s">
        <v>1445</v>
      </c>
      <c r="CT1" s="3" t="s">
        <v>1446</v>
      </c>
      <c r="CU1" s="3" t="s">
        <v>1447</v>
      </c>
      <c r="CV1" s="3" t="s">
        <v>1448</v>
      </c>
      <c r="CW1" s="3" t="s">
        <v>1449</v>
      </c>
      <c r="CX1" s="3" t="s">
        <v>1450</v>
      </c>
      <c r="CY1" s="3" t="s">
        <v>1451</v>
      </c>
      <c r="CZ1" s="3" t="s">
        <v>1452</v>
      </c>
      <c r="DA1" s="3" t="s">
        <v>1453</v>
      </c>
      <c r="DB1" s="3" t="s">
        <v>1454</v>
      </c>
      <c r="DC1" s="3" t="s">
        <v>1455</v>
      </c>
      <c r="DD1" s="3" t="s">
        <v>1456</v>
      </c>
      <c r="DE1" s="3" t="s">
        <v>1457</v>
      </c>
      <c r="DF1" s="3" t="s">
        <v>1458</v>
      </c>
      <c r="DG1" s="3" t="s">
        <v>1459</v>
      </c>
      <c r="DH1" s="3" t="s">
        <v>1460</v>
      </c>
      <c r="DI1" s="3" t="s">
        <v>1461</v>
      </c>
      <c r="DJ1" s="3" t="s">
        <v>1462</v>
      </c>
      <c r="DK1" s="3" t="s">
        <v>1463</v>
      </c>
      <c r="DL1" s="3" t="s">
        <v>1464</v>
      </c>
      <c r="DM1" s="3" t="s">
        <v>1465</v>
      </c>
      <c r="DN1" s="3" t="s">
        <v>1466</v>
      </c>
      <c r="DO1" s="3" t="s">
        <v>1467</v>
      </c>
      <c r="DP1" s="3" t="s">
        <v>1468</v>
      </c>
      <c r="DQ1" s="3" t="s">
        <v>1469</v>
      </c>
      <c r="DR1" s="3" t="s">
        <v>1470</v>
      </c>
      <c r="DS1" s="3" t="s">
        <v>1471</v>
      </c>
      <c r="DT1" s="3" t="s">
        <v>1472</v>
      </c>
      <c r="DU1" s="3" t="s">
        <v>1473</v>
      </c>
      <c r="DV1" s="3" t="s">
        <v>1474</v>
      </c>
      <c r="DW1" s="3" t="s">
        <v>1475</v>
      </c>
      <c r="DX1" s="3" t="s">
        <v>1476</v>
      </c>
      <c r="DY1" s="3" t="s">
        <v>1477</v>
      </c>
      <c r="DZ1" s="3" t="s">
        <v>1478</v>
      </c>
      <c r="EA1" s="3" t="s">
        <v>1479</v>
      </c>
      <c r="EB1" s="3" t="s">
        <v>1480</v>
      </c>
      <c r="EC1" s="3" t="s">
        <v>1481</v>
      </c>
      <c r="ED1" s="3" t="s">
        <v>1482</v>
      </c>
      <c r="EE1" s="3" t="s">
        <v>1483</v>
      </c>
      <c r="EF1" s="3" t="s">
        <v>1484</v>
      </c>
      <c r="EG1" s="3" t="s">
        <v>1485</v>
      </c>
      <c r="EH1" s="3" t="s">
        <v>1486</v>
      </c>
      <c r="EI1" s="3" t="s">
        <v>1487</v>
      </c>
      <c r="EJ1" s="3" t="s">
        <v>4958</v>
      </c>
      <c r="EK1" s="3" t="s">
        <v>4959</v>
      </c>
      <c r="EL1" s="3" t="s">
        <v>4960</v>
      </c>
      <c r="EM1" s="3" t="s">
        <v>4961</v>
      </c>
      <c r="EN1" s="3" t="s">
        <v>4962</v>
      </c>
      <c r="EO1" s="3" t="s">
        <v>4963</v>
      </c>
      <c r="EP1" s="3" t="s">
        <v>4964</v>
      </c>
      <c r="EQ1" s="3" t="s">
        <v>4965</v>
      </c>
      <c r="ER1" s="3" t="s">
        <v>4966</v>
      </c>
      <c r="ES1" s="3" t="s">
        <v>4967</v>
      </c>
      <c r="ET1" s="3" t="s">
        <v>4968</v>
      </c>
      <c r="EU1" s="3" t="s">
        <v>4969</v>
      </c>
      <c r="EV1" s="3" t="s">
        <v>5066</v>
      </c>
      <c r="EW1" s="3" t="s">
        <v>5067</v>
      </c>
      <c r="EX1" s="3" t="s">
        <v>5068</v>
      </c>
      <c r="EY1" s="3" t="s">
        <v>5069</v>
      </c>
      <c r="EZ1" s="3" t="s">
        <v>5070</v>
      </c>
      <c r="FA1" s="3" t="s">
        <v>5071</v>
      </c>
      <c r="FB1" s="3" t="s">
        <v>5072</v>
      </c>
      <c r="FC1" s="3" t="s">
        <v>5073</v>
      </c>
      <c r="FD1" s="3" t="s">
        <v>5074</v>
      </c>
      <c r="FE1" s="3" t="s">
        <v>5075</v>
      </c>
      <c r="FF1" s="3" t="s">
        <v>5076</v>
      </c>
      <c r="FG1" s="3" t="s">
        <v>5077</v>
      </c>
      <c r="FH1" s="3" t="s">
        <v>5156</v>
      </c>
      <c r="FI1" s="3" t="s">
        <v>5157</v>
      </c>
      <c r="FJ1" s="3" t="s">
        <v>5158</v>
      </c>
      <c r="FK1" s="3" t="s">
        <v>5159</v>
      </c>
      <c r="FL1" s="3" t="s">
        <v>5160</v>
      </c>
      <c r="FM1" s="3" t="s">
        <v>5161</v>
      </c>
      <c r="FN1" s="3" t="s">
        <v>5228</v>
      </c>
      <c r="FO1" s="3" t="s">
        <v>5229</v>
      </c>
      <c r="FP1" s="3" t="s">
        <v>5230</v>
      </c>
      <c r="FQ1" s="3" t="s">
        <v>5231</v>
      </c>
      <c r="FR1" s="3" t="s">
        <v>5232</v>
      </c>
      <c r="FS1" s="3" t="s">
        <v>5233</v>
      </c>
      <c r="FT1" s="3" t="s">
        <v>5234</v>
      </c>
      <c r="FU1" s="3" t="s">
        <v>5235</v>
      </c>
      <c r="FV1" s="3" t="s">
        <v>5236</v>
      </c>
      <c r="FW1" s="3" t="s">
        <v>5237</v>
      </c>
      <c r="FX1" s="3" t="s">
        <v>5238</v>
      </c>
      <c r="FY1" s="3" t="s">
        <v>5239</v>
      </c>
      <c r="FZ1" s="3" t="s">
        <v>5318</v>
      </c>
      <c r="GA1" s="3" t="s">
        <v>5319</v>
      </c>
      <c r="GB1" s="3" t="s">
        <v>5320</v>
      </c>
      <c r="GC1" s="3" t="s">
        <v>5321</v>
      </c>
      <c r="GD1" s="3" t="s">
        <v>5322</v>
      </c>
      <c r="GE1" s="3" t="s">
        <v>5323</v>
      </c>
      <c r="GF1" s="3" t="s">
        <v>5372</v>
      </c>
      <c r="GG1" s="3" t="s">
        <v>5373</v>
      </c>
      <c r="GH1" s="3" t="s">
        <v>5374</v>
      </c>
      <c r="GI1" s="3" t="s">
        <v>5375</v>
      </c>
      <c r="GJ1" s="3" t="s">
        <v>5376</v>
      </c>
      <c r="GK1" s="3" t="s">
        <v>5377</v>
      </c>
      <c r="GL1" s="3" t="s">
        <v>1488</v>
      </c>
      <c r="GM1" s="3" t="s">
        <v>1489</v>
      </c>
      <c r="GN1" s="3" t="s">
        <v>1490</v>
      </c>
      <c r="GO1" s="3" t="s">
        <v>1491</v>
      </c>
      <c r="GP1" s="3" t="s">
        <v>1492</v>
      </c>
      <c r="GQ1" s="3" t="s">
        <v>1493</v>
      </c>
      <c r="GR1" s="3" t="s">
        <v>1494</v>
      </c>
      <c r="GS1" s="3" t="s">
        <v>1495</v>
      </c>
      <c r="GT1" s="3" t="s">
        <v>1496</v>
      </c>
      <c r="GU1" s="3" t="s">
        <v>1497</v>
      </c>
      <c r="GV1" s="3" t="s">
        <v>1498</v>
      </c>
      <c r="GW1" s="3" t="s">
        <v>1499</v>
      </c>
      <c r="GX1" s="3" t="s">
        <v>1500</v>
      </c>
      <c r="GY1" s="3" t="s">
        <v>1501</v>
      </c>
      <c r="GZ1" s="3" t="s">
        <v>1502</v>
      </c>
      <c r="HA1" s="3" t="s">
        <v>1503</v>
      </c>
      <c r="HB1" s="3" t="s">
        <v>1504</v>
      </c>
      <c r="HC1" s="3" t="s">
        <v>1505</v>
      </c>
      <c r="HD1" s="3" t="s">
        <v>1506</v>
      </c>
      <c r="HE1" s="3" t="s">
        <v>1507</v>
      </c>
      <c r="HF1" s="3" t="s">
        <v>1508</v>
      </c>
      <c r="HG1" s="3" t="s">
        <v>1509</v>
      </c>
      <c r="HH1" s="3" t="s">
        <v>1510</v>
      </c>
      <c r="HI1" s="3" t="s">
        <v>1511</v>
      </c>
      <c r="HJ1" s="3" t="s">
        <v>1512</v>
      </c>
      <c r="HK1" s="3" t="s">
        <v>1513</v>
      </c>
      <c r="HL1" s="3" t="s">
        <v>1514</v>
      </c>
      <c r="HM1" s="3" t="s">
        <v>1515</v>
      </c>
      <c r="HN1" s="3" t="s">
        <v>1516</v>
      </c>
      <c r="HO1" s="3" t="s">
        <v>1517</v>
      </c>
      <c r="HP1" s="3" t="s">
        <v>1518</v>
      </c>
      <c r="HQ1" s="3" t="s">
        <v>1519</v>
      </c>
      <c r="HR1" s="3" t="s">
        <v>1520</v>
      </c>
      <c r="HS1" s="3" t="s">
        <v>1521</v>
      </c>
      <c r="HT1" s="3" t="s">
        <v>1522</v>
      </c>
      <c r="HU1" s="3" t="s">
        <v>1523</v>
      </c>
      <c r="HV1" s="3" t="s">
        <v>1524</v>
      </c>
      <c r="HW1" s="3" t="s">
        <v>1525</v>
      </c>
      <c r="HX1" s="3" t="s">
        <v>1526</v>
      </c>
      <c r="HY1" s="3" t="s">
        <v>1527</v>
      </c>
      <c r="HZ1" s="3" t="s">
        <v>1528</v>
      </c>
      <c r="IA1" s="3" t="s">
        <v>1529</v>
      </c>
      <c r="IB1" s="3" t="s">
        <v>1530</v>
      </c>
      <c r="IC1" s="3" t="s">
        <v>1531</v>
      </c>
      <c r="ID1" s="3" t="s">
        <v>1532</v>
      </c>
      <c r="IE1" s="3" t="s">
        <v>1533</v>
      </c>
      <c r="IF1" s="3" t="s">
        <v>1534</v>
      </c>
      <c r="IG1" s="3" t="s">
        <v>1535</v>
      </c>
      <c r="IH1" s="3" t="s">
        <v>1536</v>
      </c>
      <c r="II1" s="3" t="s">
        <v>1537</v>
      </c>
      <c r="IJ1" s="3" t="s">
        <v>1538</v>
      </c>
      <c r="IK1" s="3" t="s">
        <v>1539</v>
      </c>
      <c r="IL1" s="3" t="s">
        <v>1540</v>
      </c>
      <c r="IM1" s="3" t="s">
        <v>1541</v>
      </c>
      <c r="IN1" s="3" t="s">
        <v>1542</v>
      </c>
      <c r="IO1" s="3" t="s">
        <v>1543</v>
      </c>
      <c r="IP1" s="3" t="s">
        <v>1544</v>
      </c>
      <c r="IQ1" s="3" t="s">
        <v>1545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1546</v>
      </c>
      <c r="C10" s="8" t="s">
        <v>1547</v>
      </c>
      <c r="D10" s="8" t="s">
        <v>1548</v>
      </c>
      <c r="E10" s="8" t="s">
        <v>1549</v>
      </c>
      <c r="F10" s="8" t="s">
        <v>1550</v>
      </c>
      <c r="G10" s="8" t="s">
        <v>1551</v>
      </c>
      <c r="H10" s="8" t="s">
        <v>1552</v>
      </c>
      <c r="I10" s="8" t="s">
        <v>1553</v>
      </c>
      <c r="J10" s="8" t="s">
        <v>1554</v>
      </c>
      <c r="K10" s="8" t="s">
        <v>1555</v>
      </c>
      <c r="L10" s="8" t="s">
        <v>1556</v>
      </c>
      <c r="M10" s="8" t="s">
        <v>1557</v>
      </c>
      <c r="N10" s="8" t="s">
        <v>1558</v>
      </c>
      <c r="O10" s="8" t="s">
        <v>1559</v>
      </c>
      <c r="P10" s="8" t="s">
        <v>1560</v>
      </c>
      <c r="Q10" s="8" t="s">
        <v>1561</v>
      </c>
      <c r="R10" s="8" t="s">
        <v>1562</v>
      </c>
      <c r="S10" s="8" t="s">
        <v>1563</v>
      </c>
      <c r="T10" s="8" t="s">
        <v>1564</v>
      </c>
      <c r="U10" s="8" t="s">
        <v>1565</v>
      </c>
      <c r="V10" s="8" t="s">
        <v>1566</v>
      </c>
      <c r="W10" s="8" t="s">
        <v>1567</v>
      </c>
      <c r="X10" s="8" t="s">
        <v>1568</v>
      </c>
      <c r="Y10" s="8" t="s">
        <v>1569</v>
      </c>
      <c r="Z10" s="8" t="s">
        <v>1570</v>
      </c>
      <c r="AA10" s="8" t="s">
        <v>1571</v>
      </c>
      <c r="AB10" s="8" t="s">
        <v>1572</v>
      </c>
      <c r="AC10" s="8" t="s">
        <v>1573</v>
      </c>
      <c r="AD10" s="8" t="s">
        <v>1574</v>
      </c>
      <c r="AE10" s="8" t="s">
        <v>1575</v>
      </c>
      <c r="AF10" s="8" t="s">
        <v>1576</v>
      </c>
      <c r="AG10" s="8" t="s">
        <v>1577</v>
      </c>
      <c r="AH10" s="8" t="s">
        <v>1578</v>
      </c>
      <c r="AI10" s="8" t="s">
        <v>1579</v>
      </c>
      <c r="AJ10" s="8" t="s">
        <v>1580</v>
      </c>
      <c r="AK10" s="8" t="s">
        <v>1581</v>
      </c>
      <c r="AL10" s="8" t="s">
        <v>1582</v>
      </c>
      <c r="AM10" s="8" t="s">
        <v>1583</v>
      </c>
      <c r="AN10" s="8" t="s">
        <v>1584</v>
      </c>
      <c r="AO10" s="8" t="s">
        <v>1585</v>
      </c>
      <c r="AP10" s="8" t="s">
        <v>1586</v>
      </c>
      <c r="AQ10" s="8" t="s">
        <v>1587</v>
      </c>
      <c r="AR10" s="8" t="s">
        <v>1588</v>
      </c>
      <c r="AS10" s="8" t="s">
        <v>1589</v>
      </c>
      <c r="AT10" s="8" t="s">
        <v>1590</v>
      </c>
      <c r="AU10" s="8" t="s">
        <v>1591</v>
      </c>
      <c r="AV10" s="8" t="s">
        <v>1592</v>
      </c>
      <c r="AW10" s="8" t="s">
        <v>1593</v>
      </c>
      <c r="AX10" s="8" t="s">
        <v>1594</v>
      </c>
      <c r="AY10" s="8" t="s">
        <v>1595</v>
      </c>
      <c r="AZ10" s="8" t="s">
        <v>1596</v>
      </c>
      <c r="BA10" s="8" t="s">
        <v>1597</v>
      </c>
      <c r="BB10" s="8" t="s">
        <v>1598</v>
      </c>
      <c r="BC10" s="8" t="s">
        <v>1599</v>
      </c>
      <c r="BD10" s="8" t="s">
        <v>1600</v>
      </c>
      <c r="BE10" s="8" t="s">
        <v>1601</v>
      </c>
      <c r="BF10" s="8" t="s">
        <v>1602</v>
      </c>
      <c r="BG10" s="8" t="s">
        <v>1603</v>
      </c>
      <c r="BH10" s="8" t="s">
        <v>1604</v>
      </c>
      <c r="BI10" s="8" t="s">
        <v>1605</v>
      </c>
      <c r="BJ10" s="8" t="s">
        <v>1606</v>
      </c>
      <c r="BK10" s="8" t="s">
        <v>1607</v>
      </c>
      <c r="BL10" s="8" t="s">
        <v>1608</v>
      </c>
      <c r="BM10" s="8" t="s">
        <v>1609</v>
      </c>
      <c r="BN10" s="8" t="s">
        <v>1610</v>
      </c>
      <c r="BO10" s="8" t="s">
        <v>1611</v>
      </c>
      <c r="BP10" s="8" t="s">
        <v>1612</v>
      </c>
      <c r="BQ10" s="8" t="s">
        <v>1613</v>
      </c>
      <c r="BR10" s="8" t="s">
        <v>1614</v>
      </c>
      <c r="BS10" s="8" t="s">
        <v>1615</v>
      </c>
      <c r="BT10" s="8" t="s">
        <v>1616</v>
      </c>
      <c r="BU10" s="8" t="s">
        <v>1617</v>
      </c>
      <c r="BV10" s="8" t="s">
        <v>1618</v>
      </c>
      <c r="BW10" s="8" t="s">
        <v>1619</v>
      </c>
      <c r="BX10" s="8" t="s">
        <v>1620</v>
      </c>
      <c r="BY10" s="8" t="s">
        <v>1621</v>
      </c>
      <c r="BZ10" s="8" t="s">
        <v>1622</v>
      </c>
      <c r="CA10" s="8" t="s">
        <v>1623</v>
      </c>
      <c r="CB10" s="8" t="s">
        <v>1624</v>
      </c>
      <c r="CC10" s="8" t="s">
        <v>1625</v>
      </c>
      <c r="CD10" s="8" t="s">
        <v>1626</v>
      </c>
      <c r="CE10" s="8" t="s">
        <v>1627</v>
      </c>
      <c r="CF10" s="8" t="s">
        <v>1628</v>
      </c>
      <c r="CG10" s="8" t="s">
        <v>1629</v>
      </c>
      <c r="CH10" s="8" t="s">
        <v>1630</v>
      </c>
      <c r="CI10" s="8" t="s">
        <v>1631</v>
      </c>
      <c r="CJ10" s="8" t="s">
        <v>1632</v>
      </c>
      <c r="CK10" s="8" t="s">
        <v>1633</v>
      </c>
      <c r="CL10" s="8" t="s">
        <v>1634</v>
      </c>
      <c r="CM10" s="8" t="s">
        <v>1635</v>
      </c>
      <c r="CN10" s="8" t="s">
        <v>1636</v>
      </c>
      <c r="CO10" s="8" t="s">
        <v>1637</v>
      </c>
      <c r="CP10" s="8" t="s">
        <v>1638</v>
      </c>
      <c r="CQ10" s="8" t="s">
        <v>1639</v>
      </c>
      <c r="CR10" s="8" t="s">
        <v>1640</v>
      </c>
      <c r="CS10" s="8" t="s">
        <v>1641</v>
      </c>
      <c r="CT10" s="8" t="s">
        <v>1642</v>
      </c>
      <c r="CU10" s="8" t="s">
        <v>1643</v>
      </c>
      <c r="CV10" s="8" t="s">
        <v>1644</v>
      </c>
      <c r="CW10" s="8" t="s">
        <v>1645</v>
      </c>
      <c r="CX10" s="8" t="s">
        <v>1646</v>
      </c>
      <c r="CY10" s="8" t="s">
        <v>1647</v>
      </c>
      <c r="CZ10" s="8" t="s">
        <v>1648</v>
      </c>
      <c r="DA10" s="8" t="s">
        <v>1649</v>
      </c>
      <c r="DB10" s="8" t="s">
        <v>1650</v>
      </c>
      <c r="DC10" s="8" t="s">
        <v>1651</v>
      </c>
      <c r="DD10" s="8" t="s">
        <v>1652</v>
      </c>
      <c r="DE10" s="8" t="s">
        <v>1653</v>
      </c>
      <c r="DF10" s="8" t="s">
        <v>1654</v>
      </c>
      <c r="DG10" s="8" t="s">
        <v>1655</v>
      </c>
      <c r="DH10" s="8" t="s">
        <v>1656</v>
      </c>
      <c r="DI10" s="8" t="s">
        <v>1657</v>
      </c>
      <c r="DJ10" s="8" t="s">
        <v>1658</v>
      </c>
      <c r="DK10" s="8" t="s">
        <v>1659</v>
      </c>
      <c r="DL10" s="8" t="s">
        <v>1660</v>
      </c>
      <c r="DM10" s="8" t="s">
        <v>1661</v>
      </c>
      <c r="DN10" s="8" t="s">
        <v>1662</v>
      </c>
      <c r="DO10" s="8" t="s">
        <v>1663</v>
      </c>
      <c r="DP10" s="8" t="s">
        <v>1664</v>
      </c>
      <c r="DQ10" s="8" t="s">
        <v>1665</v>
      </c>
      <c r="DR10" s="8" t="s">
        <v>1666</v>
      </c>
      <c r="DS10" s="8" t="s">
        <v>1667</v>
      </c>
      <c r="DT10" s="8" t="s">
        <v>1668</v>
      </c>
      <c r="DU10" s="8" t="s">
        <v>1669</v>
      </c>
      <c r="DV10" s="8" t="s">
        <v>1670</v>
      </c>
      <c r="DW10" s="8" t="s">
        <v>1671</v>
      </c>
      <c r="DX10" s="8" t="s">
        <v>1672</v>
      </c>
      <c r="DY10" s="8" t="s">
        <v>1673</v>
      </c>
      <c r="DZ10" s="8" t="s">
        <v>1674</v>
      </c>
      <c r="EA10" s="8" t="s">
        <v>1675</v>
      </c>
      <c r="EB10" s="8" t="s">
        <v>1676</v>
      </c>
      <c r="EC10" s="8" t="s">
        <v>1677</v>
      </c>
      <c r="ED10" s="8" t="s">
        <v>1678</v>
      </c>
      <c r="EE10" s="8" t="s">
        <v>1679</v>
      </c>
      <c r="EF10" s="8" t="s">
        <v>1680</v>
      </c>
      <c r="EG10" s="8" t="s">
        <v>1681</v>
      </c>
      <c r="EH10" s="8" t="s">
        <v>1682</v>
      </c>
      <c r="EI10" s="8" t="s">
        <v>1683</v>
      </c>
      <c r="EJ10" s="8" t="s">
        <v>1684</v>
      </c>
      <c r="EK10" s="8" t="s">
        <v>1685</v>
      </c>
      <c r="EL10" s="8" t="s">
        <v>1686</v>
      </c>
      <c r="EM10" s="8" t="s">
        <v>1687</v>
      </c>
      <c r="EN10" s="8" t="s">
        <v>1688</v>
      </c>
      <c r="EO10" s="8" t="s">
        <v>1689</v>
      </c>
      <c r="EP10" s="8" t="s">
        <v>1690</v>
      </c>
      <c r="EQ10" s="8" t="s">
        <v>1691</v>
      </c>
      <c r="ER10" s="8" t="s">
        <v>1692</v>
      </c>
      <c r="ES10" s="8" t="s">
        <v>1693</v>
      </c>
      <c r="ET10" s="8" t="s">
        <v>1694</v>
      </c>
      <c r="EU10" s="8" t="s">
        <v>1695</v>
      </c>
      <c r="EV10" s="8" t="s">
        <v>1696</v>
      </c>
      <c r="EW10" s="8" t="s">
        <v>1697</v>
      </c>
      <c r="EX10" s="8" t="s">
        <v>1698</v>
      </c>
      <c r="EY10" s="8" t="s">
        <v>1699</v>
      </c>
      <c r="EZ10" s="8" t="s">
        <v>1700</v>
      </c>
      <c r="FA10" s="8" t="s">
        <v>1701</v>
      </c>
      <c r="FB10" s="8" t="s">
        <v>1702</v>
      </c>
      <c r="FC10" s="8" t="s">
        <v>1703</v>
      </c>
      <c r="FD10" s="8" t="s">
        <v>1704</v>
      </c>
      <c r="FE10" s="8" t="s">
        <v>1705</v>
      </c>
      <c r="FF10" s="8" t="s">
        <v>1706</v>
      </c>
      <c r="FG10" s="8" t="s">
        <v>1707</v>
      </c>
      <c r="FH10" s="8" t="s">
        <v>1708</v>
      </c>
      <c r="FI10" s="8" t="s">
        <v>1709</v>
      </c>
      <c r="FJ10" s="8" t="s">
        <v>1710</v>
      </c>
      <c r="FK10" s="8" t="s">
        <v>1711</v>
      </c>
      <c r="FL10" s="8" t="s">
        <v>1712</v>
      </c>
      <c r="FM10" s="8" t="s">
        <v>1713</v>
      </c>
      <c r="FN10" s="8" t="s">
        <v>1714</v>
      </c>
      <c r="FO10" s="8" t="s">
        <v>1715</v>
      </c>
      <c r="FP10" s="8" t="s">
        <v>1716</v>
      </c>
      <c r="FQ10" s="8" t="s">
        <v>1717</v>
      </c>
      <c r="FR10" s="8" t="s">
        <v>1718</v>
      </c>
      <c r="FS10" s="8" t="s">
        <v>1719</v>
      </c>
      <c r="FT10" s="8" t="s">
        <v>1720</v>
      </c>
      <c r="FU10" s="8" t="s">
        <v>1721</v>
      </c>
      <c r="FV10" s="8" t="s">
        <v>1722</v>
      </c>
      <c r="FW10" s="8" t="s">
        <v>1723</v>
      </c>
      <c r="FX10" s="8" t="s">
        <v>1724</v>
      </c>
      <c r="FY10" s="8" t="s">
        <v>1725</v>
      </c>
      <c r="FZ10" s="8" t="s">
        <v>1726</v>
      </c>
      <c r="GA10" s="8" t="s">
        <v>1727</v>
      </c>
      <c r="GB10" s="8" t="s">
        <v>1728</v>
      </c>
      <c r="GC10" s="8" t="s">
        <v>1729</v>
      </c>
      <c r="GD10" s="8" t="s">
        <v>1730</v>
      </c>
      <c r="GE10" s="8" t="s">
        <v>1731</v>
      </c>
      <c r="GF10" s="8" t="s">
        <v>1732</v>
      </c>
      <c r="GG10" s="8" t="s">
        <v>1733</v>
      </c>
      <c r="GH10" s="8" t="s">
        <v>1734</v>
      </c>
      <c r="GI10" s="8" t="s">
        <v>1735</v>
      </c>
      <c r="GJ10" s="8" t="s">
        <v>1736</v>
      </c>
      <c r="GK10" s="8" t="s">
        <v>1737</v>
      </c>
      <c r="GL10" s="8" t="s">
        <v>1738</v>
      </c>
      <c r="GM10" s="8" t="s">
        <v>1739</v>
      </c>
      <c r="GN10" s="8" t="s">
        <v>1740</v>
      </c>
      <c r="GO10" s="8" t="s">
        <v>1741</v>
      </c>
      <c r="GP10" s="8" t="s">
        <v>1742</v>
      </c>
      <c r="GQ10" s="8" t="s">
        <v>1743</v>
      </c>
      <c r="GR10" s="8" t="s">
        <v>1744</v>
      </c>
      <c r="GS10" s="8" t="s">
        <v>1745</v>
      </c>
      <c r="GT10" s="8" t="s">
        <v>1746</v>
      </c>
      <c r="GU10" s="8" t="s">
        <v>1747</v>
      </c>
      <c r="GV10" s="8" t="s">
        <v>1748</v>
      </c>
      <c r="GW10" s="8" t="s">
        <v>1749</v>
      </c>
      <c r="GX10" s="8" t="s">
        <v>1750</v>
      </c>
      <c r="GY10" s="8" t="s">
        <v>1751</v>
      </c>
      <c r="GZ10" s="8" t="s">
        <v>1752</v>
      </c>
      <c r="HA10" s="8" t="s">
        <v>1753</v>
      </c>
      <c r="HB10" s="8" t="s">
        <v>1754</v>
      </c>
      <c r="HC10" s="8" t="s">
        <v>1755</v>
      </c>
      <c r="HD10" s="8" t="s">
        <v>1756</v>
      </c>
      <c r="HE10" s="8" t="s">
        <v>1757</v>
      </c>
      <c r="HF10" s="8" t="s">
        <v>1758</v>
      </c>
      <c r="HG10" s="8" t="s">
        <v>1759</v>
      </c>
      <c r="HH10" s="8" t="s">
        <v>1760</v>
      </c>
      <c r="HI10" s="8" t="s">
        <v>1761</v>
      </c>
      <c r="HJ10" s="8" t="s">
        <v>1762</v>
      </c>
      <c r="HK10" s="8" t="s">
        <v>1763</v>
      </c>
      <c r="HL10" s="8" t="s">
        <v>1764</v>
      </c>
      <c r="HM10" s="8" t="s">
        <v>1765</v>
      </c>
      <c r="HN10" s="8" t="s">
        <v>1766</v>
      </c>
      <c r="HO10" s="8" t="s">
        <v>1767</v>
      </c>
      <c r="HP10" s="8" t="s">
        <v>1768</v>
      </c>
      <c r="HQ10" s="8" t="s">
        <v>1769</v>
      </c>
      <c r="HR10" s="8" t="s">
        <v>1770</v>
      </c>
      <c r="HS10" s="8" t="s">
        <v>1771</v>
      </c>
      <c r="HT10" s="8" t="s">
        <v>1772</v>
      </c>
      <c r="HU10" s="8" t="s">
        <v>1773</v>
      </c>
      <c r="HV10" s="8" t="s">
        <v>1774</v>
      </c>
      <c r="HW10" s="8" t="s">
        <v>1775</v>
      </c>
      <c r="HX10" s="8" t="s">
        <v>1776</v>
      </c>
      <c r="HY10" s="8" t="s">
        <v>1777</v>
      </c>
      <c r="HZ10" s="8" t="s">
        <v>1778</v>
      </c>
      <c r="IA10" s="8" t="s">
        <v>1779</v>
      </c>
      <c r="IB10" s="8" t="s">
        <v>1780</v>
      </c>
      <c r="IC10" s="8" t="s">
        <v>1781</v>
      </c>
      <c r="ID10" s="8" t="s">
        <v>1782</v>
      </c>
      <c r="IE10" s="8" t="s">
        <v>1783</v>
      </c>
      <c r="IF10" s="8" t="s">
        <v>1784</v>
      </c>
      <c r="IG10" s="8" t="s">
        <v>1785</v>
      </c>
      <c r="IH10" s="8" t="s">
        <v>1786</v>
      </c>
      <c r="II10" s="8" t="s">
        <v>1787</v>
      </c>
      <c r="IJ10" s="8" t="s">
        <v>1788</v>
      </c>
      <c r="IK10" s="8" t="s">
        <v>1789</v>
      </c>
      <c r="IL10" s="8" t="s">
        <v>1790</v>
      </c>
      <c r="IM10" s="8" t="s">
        <v>1791</v>
      </c>
      <c r="IN10" s="8" t="s">
        <v>1792</v>
      </c>
      <c r="IO10" s="8" t="s">
        <v>1793</v>
      </c>
      <c r="IP10" s="8" t="s">
        <v>1794</v>
      </c>
      <c r="IQ10" s="8" t="s">
        <v>1795</v>
      </c>
    </row>
    <row r="11" spans="1:251">
      <c r="A11" s="10">
        <v>42036</v>
      </c>
      <c r="B11" s="9">
        <v>172.12700000000001</v>
      </c>
      <c r="C11" s="9">
        <v>90.444999999999993</v>
      </c>
      <c r="D11" s="9">
        <v>81.682000000000002</v>
      </c>
      <c r="E11" s="9">
        <v>82.876999999999995</v>
      </c>
      <c r="F11" s="9">
        <v>39.442</v>
      </c>
      <c r="G11" s="9">
        <v>43.435000000000002</v>
      </c>
      <c r="H11" s="9">
        <v>139.672</v>
      </c>
      <c r="I11" s="9">
        <v>72.682000000000002</v>
      </c>
      <c r="J11" s="9">
        <v>66.989999999999995</v>
      </c>
      <c r="K11" s="9">
        <v>71.474999999999994</v>
      </c>
      <c r="L11" s="9">
        <v>34.238999999999997</v>
      </c>
      <c r="M11" s="9">
        <v>37.235999999999997</v>
      </c>
      <c r="N11" s="9">
        <v>75.926000000000002</v>
      </c>
      <c r="O11" s="9">
        <v>39.265999999999998</v>
      </c>
      <c r="P11" s="9">
        <v>36.659999999999997</v>
      </c>
      <c r="Q11" s="9">
        <v>54.371000000000002</v>
      </c>
      <c r="R11" s="9">
        <v>26.097000000000001</v>
      </c>
      <c r="S11" s="9">
        <v>28.273</v>
      </c>
      <c r="T11" s="9">
        <v>93.194000000000003</v>
      </c>
      <c r="U11" s="9">
        <v>54.924999999999997</v>
      </c>
      <c r="V11" s="9">
        <v>38.270000000000003</v>
      </c>
      <c r="W11" s="9">
        <v>50.933999999999997</v>
      </c>
      <c r="X11" s="9">
        <v>22.78</v>
      </c>
      <c r="Y11" s="9">
        <v>28.154</v>
      </c>
      <c r="Z11" s="9">
        <v>10.272</v>
      </c>
      <c r="AA11" s="9">
        <v>6.181</v>
      </c>
      <c r="AB11" s="9">
        <v>4.0910000000000002</v>
      </c>
      <c r="AC11" s="9">
        <v>18.738</v>
      </c>
      <c r="AD11" s="9">
        <v>7.4870000000000001</v>
      </c>
      <c r="AE11" s="9">
        <v>11.250999999999999</v>
      </c>
      <c r="AF11" s="9">
        <v>15.052</v>
      </c>
      <c r="AG11" s="9">
        <v>10.412000000000001</v>
      </c>
      <c r="AH11" s="9">
        <v>4.6399999999999997</v>
      </c>
      <c r="AI11" s="9">
        <v>7.3959999999999999</v>
      </c>
      <c r="AJ11" s="9">
        <v>2.3410000000000002</v>
      </c>
      <c r="AK11" s="9">
        <v>5.0549999999999997</v>
      </c>
      <c r="AL11" s="9">
        <v>73.665999999999997</v>
      </c>
      <c r="AM11" s="9">
        <v>40.933999999999997</v>
      </c>
      <c r="AN11" s="9">
        <v>32.731000000000002</v>
      </c>
      <c r="AO11" s="9">
        <v>26.815999999999999</v>
      </c>
      <c r="AP11" s="9">
        <v>12.944000000000001</v>
      </c>
      <c r="AQ11" s="9">
        <v>13.872</v>
      </c>
      <c r="AR11" s="9">
        <v>51.591999999999999</v>
      </c>
      <c r="AS11" s="9">
        <v>25.722999999999999</v>
      </c>
      <c r="AT11" s="9">
        <v>25.869</v>
      </c>
      <c r="AU11" s="9">
        <v>26.97</v>
      </c>
      <c r="AV11" s="9">
        <v>9.6530000000000005</v>
      </c>
      <c r="AW11" s="9">
        <v>17.317</v>
      </c>
      <c r="AX11" s="9">
        <v>166.65</v>
      </c>
      <c r="AY11" s="9">
        <v>90.686000000000007</v>
      </c>
      <c r="AZ11" s="9">
        <v>75.963999999999999</v>
      </c>
      <c r="BA11" s="9">
        <v>99.509</v>
      </c>
      <c r="BB11" s="9">
        <v>50.158999999999999</v>
      </c>
      <c r="BC11" s="9">
        <v>49.348999999999997</v>
      </c>
      <c r="BD11" s="9">
        <v>75.369</v>
      </c>
      <c r="BE11" s="9">
        <v>45.752000000000002</v>
      </c>
      <c r="BF11" s="9">
        <v>29.617000000000001</v>
      </c>
      <c r="BG11" s="9">
        <v>22.004000000000001</v>
      </c>
      <c r="BH11" s="9">
        <v>10.486000000000001</v>
      </c>
      <c r="BI11" s="9">
        <v>11.518000000000001</v>
      </c>
      <c r="BJ11" s="9">
        <v>37.817999999999998</v>
      </c>
      <c r="BK11" s="9">
        <v>19.018000000000001</v>
      </c>
      <c r="BL11" s="9">
        <v>18.8</v>
      </c>
      <c r="BM11" s="9">
        <v>24.619</v>
      </c>
      <c r="BN11" s="9">
        <v>9.9130000000000003</v>
      </c>
      <c r="BO11" s="9">
        <v>14.706</v>
      </c>
      <c r="BP11" s="9">
        <v>2.085</v>
      </c>
      <c r="BQ11" s="9">
        <v>0.49</v>
      </c>
      <c r="BR11" s="9">
        <v>1.595</v>
      </c>
      <c r="BS11" s="9">
        <v>429.10599999999999</v>
      </c>
      <c r="BT11" s="9">
        <v>235.166</v>
      </c>
      <c r="BU11" s="9">
        <v>193.94</v>
      </c>
      <c r="BV11" s="9">
        <v>97.022999999999996</v>
      </c>
      <c r="BW11" s="9">
        <v>46.414999999999999</v>
      </c>
      <c r="BX11" s="9">
        <v>50.607999999999997</v>
      </c>
      <c r="BY11" s="9">
        <v>346.70499999999998</v>
      </c>
      <c r="BZ11" s="9">
        <v>184.47800000000001</v>
      </c>
      <c r="CA11" s="9">
        <v>162.226</v>
      </c>
      <c r="CB11" s="9">
        <v>8.7550000000000008</v>
      </c>
      <c r="CC11" s="9">
        <v>5.024</v>
      </c>
      <c r="CD11" s="9">
        <v>3.73</v>
      </c>
      <c r="CE11" s="9">
        <v>38.387999999999998</v>
      </c>
      <c r="CF11" s="9">
        <v>16.483000000000001</v>
      </c>
      <c r="CG11" s="9">
        <v>21.904</v>
      </c>
      <c r="CH11" s="9">
        <v>4.8689999999999998</v>
      </c>
      <c r="CI11" s="9">
        <v>1.1890000000000001</v>
      </c>
      <c r="CJ11" s="9">
        <v>3.68</v>
      </c>
      <c r="CK11" s="9">
        <v>20.163</v>
      </c>
      <c r="CL11" s="9">
        <v>7.2889999999999997</v>
      </c>
      <c r="CM11" s="9">
        <v>12.872999999999999</v>
      </c>
      <c r="CN11" s="9">
        <v>22.734000000000002</v>
      </c>
      <c r="CO11" s="9">
        <v>10.273999999999999</v>
      </c>
      <c r="CP11" s="9">
        <v>12.461</v>
      </c>
      <c r="CQ11" s="9">
        <v>114.465</v>
      </c>
      <c r="CR11" s="9">
        <v>59.215000000000003</v>
      </c>
      <c r="CS11" s="9">
        <v>55.25</v>
      </c>
      <c r="CT11" s="9">
        <v>16.439</v>
      </c>
      <c r="CU11" s="9">
        <v>8.7390000000000008</v>
      </c>
      <c r="CV11" s="9">
        <v>7.7009999999999996</v>
      </c>
      <c r="CW11" s="9">
        <v>51.912999999999997</v>
      </c>
      <c r="CX11" s="9">
        <v>25.516999999999999</v>
      </c>
      <c r="CY11" s="9">
        <v>26.395</v>
      </c>
      <c r="CZ11" s="9">
        <v>33.069000000000003</v>
      </c>
      <c r="DA11" s="9">
        <v>17.164000000000001</v>
      </c>
      <c r="DB11" s="9">
        <v>15.904</v>
      </c>
      <c r="DC11" s="9">
        <v>96.218999999999994</v>
      </c>
      <c r="DD11" s="9">
        <v>61.682000000000002</v>
      </c>
      <c r="DE11" s="9">
        <v>34.536999999999999</v>
      </c>
      <c r="DF11" s="9">
        <v>8.7479999999999993</v>
      </c>
      <c r="DG11" s="9">
        <v>4.024</v>
      </c>
      <c r="DH11" s="9">
        <v>4.7240000000000002</v>
      </c>
      <c r="DI11" s="9">
        <v>13.178000000000001</v>
      </c>
      <c r="DJ11" s="9">
        <v>8.1140000000000008</v>
      </c>
      <c r="DK11" s="9">
        <v>5.0640000000000001</v>
      </c>
      <c r="DL11" s="9">
        <v>1.5009999999999999</v>
      </c>
      <c r="DM11" s="9">
        <v>0</v>
      </c>
      <c r="DN11" s="9">
        <v>1.5009999999999999</v>
      </c>
      <c r="DO11" s="9">
        <v>5.04</v>
      </c>
      <c r="DP11" s="9">
        <v>2.806</v>
      </c>
      <c r="DQ11" s="9">
        <v>2.2349999999999999</v>
      </c>
      <c r="DR11" s="9">
        <v>0.90700000000000003</v>
      </c>
      <c r="DS11" s="9">
        <v>0</v>
      </c>
      <c r="DT11" s="9">
        <v>0.90700000000000003</v>
      </c>
      <c r="DU11" s="9">
        <v>7.3390000000000004</v>
      </c>
      <c r="DV11" s="9">
        <v>3.371</v>
      </c>
      <c r="DW11" s="9">
        <v>3.968</v>
      </c>
      <c r="DX11" s="9">
        <v>90.781999999999996</v>
      </c>
      <c r="DY11" s="9">
        <v>52.72</v>
      </c>
      <c r="DZ11" s="9">
        <v>38.061</v>
      </c>
      <c r="EA11" s="9">
        <v>200.89</v>
      </c>
      <c r="EB11" s="9">
        <v>109.369</v>
      </c>
      <c r="EC11" s="9">
        <v>91.52</v>
      </c>
      <c r="ED11" s="9">
        <v>163.095</v>
      </c>
      <c r="EE11" s="9">
        <v>93.206000000000003</v>
      </c>
      <c r="EF11" s="9">
        <v>69.89</v>
      </c>
      <c r="EG11" s="9">
        <v>460.83100000000002</v>
      </c>
      <c r="EH11" s="9">
        <v>231.827</v>
      </c>
      <c r="EI11" s="9">
        <v>229.00399999999999</v>
      </c>
      <c r="EJ11" s="9">
        <v>161.20500000000001</v>
      </c>
      <c r="EK11" s="9">
        <v>91.701999999999998</v>
      </c>
      <c r="EL11" s="9">
        <v>69.503</v>
      </c>
      <c r="EM11" s="9">
        <v>453.39800000000002</v>
      </c>
      <c r="EN11" s="9">
        <v>228.00899999999999</v>
      </c>
      <c r="EO11" s="9">
        <v>225.39</v>
      </c>
      <c r="EP11" s="9">
        <v>62.244999999999997</v>
      </c>
      <c r="EQ11" s="9">
        <v>35.963000000000001</v>
      </c>
      <c r="ER11" s="9">
        <v>26.282</v>
      </c>
      <c r="ES11" s="9">
        <v>160.155</v>
      </c>
      <c r="ET11" s="9">
        <v>81.043999999999997</v>
      </c>
      <c r="EU11" s="9">
        <v>79.11</v>
      </c>
      <c r="EV11" s="9">
        <v>60.378</v>
      </c>
      <c r="EW11" s="9">
        <v>33.005000000000003</v>
      </c>
      <c r="EX11" s="9">
        <v>27.373000000000001</v>
      </c>
      <c r="EY11" s="9">
        <v>197.74100000000001</v>
      </c>
      <c r="EZ11" s="9">
        <v>95.6</v>
      </c>
      <c r="FA11" s="9">
        <v>102.14100000000001</v>
      </c>
      <c r="FB11" s="9">
        <v>31.427</v>
      </c>
      <c r="FC11" s="9">
        <v>17.768999999999998</v>
      </c>
      <c r="FD11" s="9">
        <v>13.657999999999999</v>
      </c>
      <c r="FE11" s="9">
        <v>121.82</v>
      </c>
      <c r="FF11" s="9">
        <v>58.908999999999999</v>
      </c>
      <c r="FG11" s="9">
        <v>62.911000000000001</v>
      </c>
      <c r="FH11" s="9">
        <v>28.951000000000001</v>
      </c>
      <c r="FI11" s="9">
        <v>15.236000000000001</v>
      </c>
      <c r="FJ11" s="9">
        <v>13.715</v>
      </c>
      <c r="FK11" s="9">
        <v>75.921000000000006</v>
      </c>
      <c r="FL11" s="9">
        <v>36.691000000000003</v>
      </c>
      <c r="FM11" s="9">
        <v>39.229999999999997</v>
      </c>
      <c r="FN11" s="9">
        <v>38.582000000000001</v>
      </c>
      <c r="FO11" s="9">
        <v>22.734000000000002</v>
      </c>
      <c r="FP11" s="9">
        <v>15.847</v>
      </c>
      <c r="FQ11" s="9">
        <v>95.503</v>
      </c>
      <c r="FR11" s="9">
        <v>51.363999999999997</v>
      </c>
      <c r="FS11" s="9">
        <v>44.137999999999998</v>
      </c>
      <c r="FT11" s="9">
        <v>20.795000000000002</v>
      </c>
      <c r="FU11" s="9">
        <v>11.601000000000001</v>
      </c>
      <c r="FV11" s="9">
        <v>9.1950000000000003</v>
      </c>
      <c r="FW11" s="9">
        <v>68.149000000000001</v>
      </c>
      <c r="FX11" s="9">
        <v>32.914999999999999</v>
      </c>
      <c r="FY11" s="9">
        <v>35.234000000000002</v>
      </c>
      <c r="FZ11" s="9">
        <v>17.786000000000001</v>
      </c>
      <c r="GA11" s="9">
        <v>11.134</v>
      </c>
      <c r="GB11" s="9">
        <v>6.6529999999999996</v>
      </c>
      <c r="GC11" s="9">
        <v>27.353999999999999</v>
      </c>
      <c r="GD11" s="9">
        <v>18.449000000000002</v>
      </c>
      <c r="GE11" s="9">
        <v>8.9049999999999994</v>
      </c>
      <c r="GF11" s="9">
        <v>1.89</v>
      </c>
      <c r="GG11" s="9">
        <v>1.5029999999999999</v>
      </c>
      <c r="GH11" s="9">
        <v>0.38700000000000001</v>
      </c>
      <c r="GI11" s="9">
        <v>7.4329999999999998</v>
      </c>
      <c r="GJ11" s="9">
        <v>3.819</v>
      </c>
      <c r="GK11" s="9">
        <v>3.6139999999999999</v>
      </c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174.32</v>
      </c>
      <c r="C12" s="9">
        <v>91.418000000000006</v>
      </c>
      <c r="D12" s="9">
        <v>82.902000000000001</v>
      </c>
      <c r="E12" s="9">
        <v>80.132999999999996</v>
      </c>
      <c r="F12" s="9">
        <v>37.201000000000001</v>
      </c>
      <c r="G12" s="9">
        <v>42.933</v>
      </c>
      <c r="H12" s="9">
        <v>139.49</v>
      </c>
      <c r="I12" s="9">
        <v>70.933999999999997</v>
      </c>
      <c r="J12" s="9">
        <v>68.555999999999997</v>
      </c>
      <c r="K12" s="9">
        <v>73.510999999999996</v>
      </c>
      <c r="L12" s="9">
        <v>36.149000000000001</v>
      </c>
      <c r="M12" s="9">
        <v>37.362000000000002</v>
      </c>
      <c r="N12" s="9">
        <v>85.100999999999999</v>
      </c>
      <c r="O12" s="9">
        <v>45.978999999999999</v>
      </c>
      <c r="P12" s="9">
        <v>39.122</v>
      </c>
      <c r="Q12" s="9">
        <v>59.456000000000003</v>
      </c>
      <c r="R12" s="9">
        <v>28.795999999999999</v>
      </c>
      <c r="S12" s="9">
        <v>30.661000000000001</v>
      </c>
      <c r="T12" s="9">
        <v>104.20399999999999</v>
      </c>
      <c r="U12" s="9">
        <v>58.093000000000004</v>
      </c>
      <c r="V12" s="9">
        <v>46.11</v>
      </c>
      <c r="W12" s="9">
        <v>62.353000000000002</v>
      </c>
      <c r="X12" s="9">
        <v>35.116</v>
      </c>
      <c r="Y12" s="9">
        <v>27.236999999999998</v>
      </c>
      <c r="Z12" s="9">
        <v>8.8219999999999992</v>
      </c>
      <c r="AA12" s="9">
        <v>6.016</v>
      </c>
      <c r="AB12" s="9">
        <v>2.806</v>
      </c>
      <c r="AC12" s="9">
        <v>10.138</v>
      </c>
      <c r="AD12" s="9">
        <v>5.34</v>
      </c>
      <c r="AE12" s="9">
        <v>4.798</v>
      </c>
      <c r="AF12" s="9">
        <v>14.173999999999999</v>
      </c>
      <c r="AG12" s="9">
        <v>7.0780000000000003</v>
      </c>
      <c r="AH12" s="9">
        <v>7.0960000000000001</v>
      </c>
      <c r="AI12" s="9">
        <v>11.608000000000001</v>
      </c>
      <c r="AJ12" s="9">
        <v>4.1390000000000002</v>
      </c>
      <c r="AK12" s="9">
        <v>7.4690000000000003</v>
      </c>
      <c r="AL12" s="9">
        <v>66.415000000000006</v>
      </c>
      <c r="AM12" s="9">
        <v>35.795999999999999</v>
      </c>
      <c r="AN12" s="9">
        <v>30.619</v>
      </c>
      <c r="AO12" s="9">
        <v>19.009</v>
      </c>
      <c r="AP12" s="9">
        <v>8.0090000000000003</v>
      </c>
      <c r="AQ12" s="9">
        <v>11</v>
      </c>
      <c r="AR12" s="9">
        <v>53.021000000000001</v>
      </c>
      <c r="AS12" s="9">
        <v>26.651</v>
      </c>
      <c r="AT12" s="9">
        <v>26.370999999999999</v>
      </c>
      <c r="AU12" s="9">
        <v>30.911000000000001</v>
      </c>
      <c r="AV12" s="9">
        <v>18.305</v>
      </c>
      <c r="AW12" s="9">
        <v>12.606</v>
      </c>
      <c r="AX12" s="9">
        <v>163.08000000000001</v>
      </c>
      <c r="AY12" s="9">
        <v>82.738</v>
      </c>
      <c r="AZ12" s="9">
        <v>80.341999999999999</v>
      </c>
      <c r="BA12" s="9">
        <v>93.274000000000001</v>
      </c>
      <c r="BB12" s="9">
        <v>45.506999999999998</v>
      </c>
      <c r="BC12" s="9">
        <v>47.767000000000003</v>
      </c>
      <c r="BD12" s="9">
        <v>75.472999999999999</v>
      </c>
      <c r="BE12" s="9">
        <v>42.494</v>
      </c>
      <c r="BF12" s="9">
        <v>32.978999999999999</v>
      </c>
      <c r="BG12" s="9">
        <v>15.355</v>
      </c>
      <c r="BH12" s="9">
        <v>7.125</v>
      </c>
      <c r="BI12" s="9">
        <v>8.23</v>
      </c>
      <c r="BJ12" s="9">
        <v>35.462000000000003</v>
      </c>
      <c r="BK12" s="9">
        <v>17.625</v>
      </c>
      <c r="BL12" s="9">
        <v>17.837</v>
      </c>
      <c r="BM12" s="9">
        <v>15.172000000000001</v>
      </c>
      <c r="BN12" s="9">
        <v>8.2430000000000003</v>
      </c>
      <c r="BO12" s="9">
        <v>6.9290000000000003</v>
      </c>
      <c r="BP12" s="9">
        <v>1.462</v>
      </c>
      <c r="BQ12" s="9">
        <v>1.1859999999999999</v>
      </c>
      <c r="BR12" s="9">
        <v>0.27600000000000002</v>
      </c>
      <c r="BS12" s="9">
        <v>460.303</v>
      </c>
      <c r="BT12" s="9">
        <v>253.08099999999999</v>
      </c>
      <c r="BU12" s="9">
        <v>207.22200000000001</v>
      </c>
      <c r="BV12" s="9">
        <v>102.786</v>
      </c>
      <c r="BW12" s="9">
        <v>49.231999999999999</v>
      </c>
      <c r="BX12" s="9">
        <v>53.554000000000002</v>
      </c>
      <c r="BY12" s="9">
        <v>372.68599999999998</v>
      </c>
      <c r="BZ12" s="9">
        <v>188.19</v>
      </c>
      <c r="CA12" s="9">
        <v>184.49600000000001</v>
      </c>
      <c r="CB12" s="9">
        <v>8.2170000000000005</v>
      </c>
      <c r="CC12" s="9">
        <v>4.2279999999999998</v>
      </c>
      <c r="CD12" s="9">
        <v>3.99</v>
      </c>
      <c r="CE12" s="9">
        <v>44.658000000000001</v>
      </c>
      <c r="CF12" s="9">
        <v>17.872</v>
      </c>
      <c r="CG12" s="9">
        <v>26.786000000000001</v>
      </c>
      <c r="CH12" s="9">
        <v>4.2290000000000001</v>
      </c>
      <c r="CI12" s="9">
        <v>1.8280000000000001</v>
      </c>
      <c r="CJ12" s="9">
        <v>2.4020000000000001</v>
      </c>
      <c r="CK12" s="9">
        <v>20.289000000000001</v>
      </c>
      <c r="CL12" s="9">
        <v>10.098000000000001</v>
      </c>
      <c r="CM12" s="9">
        <v>10.191000000000001</v>
      </c>
      <c r="CN12" s="9">
        <v>31.346</v>
      </c>
      <c r="CO12" s="9">
        <v>14.348000000000001</v>
      </c>
      <c r="CP12" s="9">
        <v>16.998000000000001</v>
      </c>
      <c r="CQ12" s="9">
        <v>133.911</v>
      </c>
      <c r="CR12" s="9">
        <v>64.108999999999995</v>
      </c>
      <c r="CS12" s="9">
        <v>69.802000000000007</v>
      </c>
      <c r="CT12" s="9">
        <v>17.271999999999998</v>
      </c>
      <c r="CU12" s="9">
        <v>5.0590000000000002</v>
      </c>
      <c r="CV12" s="9">
        <v>12.212999999999999</v>
      </c>
      <c r="CW12" s="9">
        <v>61.006</v>
      </c>
      <c r="CX12" s="9">
        <v>28.053999999999998</v>
      </c>
      <c r="CY12" s="9">
        <v>32.951999999999998</v>
      </c>
      <c r="CZ12" s="9">
        <v>29.513999999999999</v>
      </c>
      <c r="DA12" s="9">
        <v>18.32</v>
      </c>
      <c r="DB12" s="9">
        <v>11.194000000000001</v>
      </c>
      <c r="DC12" s="9">
        <v>88.739000000000004</v>
      </c>
      <c r="DD12" s="9">
        <v>55.002000000000002</v>
      </c>
      <c r="DE12" s="9">
        <v>33.737000000000002</v>
      </c>
      <c r="DF12" s="9">
        <v>8.0960000000000001</v>
      </c>
      <c r="DG12" s="9">
        <v>4.2279999999999998</v>
      </c>
      <c r="DH12" s="9">
        <v>3.8690000000000002</v>
      </c>
      <c r="DI12" s="9">
        <v>17.933</v>
      </c>
      <c r="DJ12" s="9">
        <v>9.2550000000000008</v>
      </c>
      <c r="DK12" s="9">
        <v>8.6780000000000008</v>
      </c>
      <c r="DL12" s="9">
        <v>1.367</v>
      </c>
      <c r="DM12" s="9">
        <v>0.66100000000000003</v>
      </c>
      <c r="DN12" s="9">
        <v>0.70599999999999996</v>
      </c>
      <c r="DO12" s="9">
        <v>3.839</v>
      </c>
      <c r="DP12" s="9">
        <v>3.1920000000000002</v>
      </c>
      <c r="DQ12" s="9">
        <v>0.64700000000000002</v>
      </c>
      <c r="DR12" s="9">
        <v>2.7450000000000001</v>
      </c>
      <c r="DS12" s="9">
        <v>0.56200000000000006</v>
      </c>
      <c r="DT12" s="9">
        <v>2.1819999999999999</v>
      </c>
      <c r="DU12" s="9">
        <v>2.3109999999999999</v>
      </c>
      <c r="DV12" s="9">
        <v>0.60699999999999998</v>
      </c>
      <c r="DW12" s="9">
        <v>1.704</v>
      </c>
      <c r="DX12" s="9">
        <v>86.225999999999999</v>
      </c>
      <c r="DY12" s="9">
        <v>52.042999999999999</v>
      </c>
      <c r="DZ12" s="9">
        <v>34.183</v>
      </c>
      <c r="EA12" s="9">
        <v>198.93199999999999</v>
      </c>
      <c r="EB12" s="9">
        <v>120.932</v>
      </c>
      <c r="EC12" s="9">
        <v>78</v>
      </c>
      <c r="ED12" s="9">
        <v>138.208</v>
      </c>
      <c r="EE12" s="9">
        <v>68.557000000000002</v>
      </c>
      <c r="EF12" s="9">
        <v>69.650999999999996</v>
      </c>
      <c r="EG12" s="9">
        <v>439.88900000000001</v>
      </c>
      <c r="EH12" s="9">
        <v>240.40100000000001</v>
      </c>
      <c r="EI12" s="9">
        <v>199.488</v>
      </c>
      <c r="EJ12" s="9">
        <v>136.96100000000001</v>
      </c>
      <c r="EK12" s="9">
        <v>68.263000000000005</v>
      </c>
      <c r="EL12" s="9">
        <v>68.698999999999998</v>
      </c>
      <c r="EM12" s="9">
        <v>435.07400000000001</v>
      </c>
      <c r="EN12" s="9">
        <v>236.53399999999999</v>
      </c>
      <c r="EO12" s="9">
        <v>198.53899999999999</v>
      </c>
      <c r="EP12" s="9">
        <v>50.688000000000002</v>
      </c>
      <c r="EQ12" s="9">
        <v>28.821999999999999</v>
      </c>
      <c r="ER12" s="9">
        <v>21.866</v>
      </c>
      <c r="ES12" s="9">
        <v>147.21700000000001</v>
      </c>
      <c r="ET12" s="9">
        <v>78.147999999999996</v>
      </c>
      <c r="EU12" s="9">
        <v>69.069000000000003</v>
      </c>
      <c r="EV12" s="9">
        <v>55.607999999999997</v>
      </c>
      <c r="EW12" s="9">
        <v>25.196999999999999</v>
      </c>
      <c r="EX12" s="9">
        <v>30.411000000000001</v>
      </c>
      <c r="EY12" s="9">
        <v>200.28200000000001</v>
      </c>
      <c r="EZ12" s="9">
        <v>107.068</v>
      </c>
      <c r="FA12" s="9">
        <v>93.212999999999994</v>
      </c>
      <c r="FB12" s="9">
        <v>24.45</v>
      </c>
      <c r="FC12" s="9">
        <v>11.638999999999999</v>
      </c>
      <c r="FD12" s="9">
        <v>12.81</v>
      </c>
      <c r="FE12" s="9">
        <v>124.172</v>
      </c>
      <c r="FF12" s="9">
        <v>65.697000000000003</v>
      </c>
      <c r="FG12" s="9">
        <v>58.475000000000001</v>
      </c>
      <c r="FH12" s="9">
        <v>31.158999999999999</v>
      </c>
      <c r="FI12" s="9">
        <v>13.558</v>
      </c>
      <c r="FJ12" s="9">
        <v>17.600000000000001</v>
      </c>
      <c r="FK12" s="9">
        <v>76.11</v>
      </c>
      <c r="FL12" s="9">
        <v>41.372</v>
      </c>
      <c r="FM12" s="9">
        <v>34.738</v>
      </c>
      <c r="FN12" s="9">
        <v>30.664999999999999</v>
      </c>
      <c r="FO12" s="9">
        <v>14.243</v>
      </c>
      <c r="FP12" s="9">
        <v>16.422000000000001</v>
      </c>
      <c r="FQ12" s="9">
        <v>87.575000000000003</v>
      </c>
      <c r="FR12" s="9">
        <v>51.317999999999998</v>
      </c>
      <c r="FS12" s="9">
        <v>36.256999999999998</v>
      </c>
      <c r="FT12" s="9">
        <v>17.07</v>
      </c>
      <c r="FU12" s="9">
        <v>7.6449999999999996</v>
      </c>
      <c r="FV12" s="9">
        <v>9.4250000000000007</v>
      </c>
      <c r="FW12" s="9">
        <v>59.762</v>
      </c>
      <c r="FX12" s="9">
        <v>33.35</v>
      </c>
      <c r="FY12" s="9">
        <v>26.411999999999999</v>
      </c>
      <c r="FZ12" s="9">
        <v>13.595000000000001</v>
      </c>
      <c r="GA12" s="9">
        <v>6.5979999999999999</v>
      </c>
      <c r="GB12" s="9">
        <v>6.9969999999999999</v>
      </c>
      <c r="GC12" s="9">
        <v>27.812999999999999</v>
      </c>
      <c r="GD12" s="9">
        <v>17.968</v>
      </c>
      <c r="GE12" s="9">
        <v>9.8450000000000006</v>
      </c>
      <c r="GF12" s="9">
        <v>1.2470000000000001</v>
      </c>
      <c r="GG12" s="9">
        <v>0.29399999999999998</v>
      </c>
      <c r="GH12" s="9">
        <v>0.95299999999999996</v>
      </c>
      <c r="GI12" s="9">
        <v>4.8150000000000004</v>
      </c>
      <c r="GJ12" s="9">
        <v>3.8660000000000001</v>
      </c>
      <c r="GK12" s="9">
        <v>0.94899999999999995</v>
      </c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185.21600000000001</v>
      </c>
      <c r="C13" s="9">
        <v>93.478999999999999</v>
      </c>
      <c r="D13" s="9">
        <v>91.736999999999995</v>
      </c>
      <c r="E13" s="9">
        <v>81.391999999999996</v>
      </c>
      <c r="F13" s="9">
        <v>37.590000000000003</v>
      </c>
      <c r="G13" s="9">
        <v>43.802</v>
      </c>
      <c r="H13" s="9">
        <v>152.84299999999999</v>
      </c>
      <c r="I13" s="9">
        <v>75.352999999999994</v>
      </c>
      <c r="J13" s="9">
        <v>77.489999999999995</v>
      </c>
      <c r="K13" s="9">
        <v>68.010999999999996</v>
      </c>
      <c r="L13" s="9">
        <v>28.446999999999999</v>
      </c>
      <c r="M13" s="9">
        <v>39.564</v>
      </c>
      <c r="N13" s="9">
        <v>77.001999999999995</v>
      </c>
      <c r="O13" s="9">
        <v>34.667999999999999</v>
      </c>
      <c r="P13" s="9">
        <v>42.334000000000003</v>
      </c>
      <c r="Q13" s="9">
        <v>55.073999999999998</v>
      </c>
      <c r="R13" s="9">
        <v>23.763999999999999</v>
      </c>
      <c r="S13" s="9">
        <v>31.31</v>
      </c>
      <c r="T13" s="9">
        <v>102.94799999999999</v>
      </c>
      <c r="U13" s="9">
        <v>49.512</v>
      </c>
      <c r="V13" s="9">
        <v>53.436</v>
      </c>
      <c r="W13" s="9">
        <v>49.274999999999999</v>
      </c>
      <c r="X13" s="9">
        <v>23.327000000000002</v>
      </c>
      <c r="Y13" s="9">
        <v>25.948</v>
      </c>
      <c r="Z13" s="9">
        <v>10.756</v>
      </c>
      <c r="AA13" s="9">
        <v>8.109</v>
      </c>
      <c r="AB13" s="9">
        <v>2.6469999999999998</v>
      </c>
      <c r="AC13" s="9">
        <v>7.7160000000000002</v>
      </c>
      <c r="AD13" s="9">
        <v>3.3940000000000001</v>
      </c>
      <c r="AE13" s="9">
        <v>4.3220000000000001</v>
      </c>
      <c r="AF13" s="9">
        <v>19.997</v>
      </c>
      <c r="AG13" s="9">
        <v>9.3000000000000007</v>
      </c>
      <c r="AH13" s="9">
        <v>10.696999999999999</v>
      </c>
      <c r="AI13" s="9">
        <v>11.477</v>
      </c>
      <c r="AJ13" s="9">
        <v>7.8920000000000003</v>
      </c>
      <c r="AK13" s="9">
        <v>3.585</v>
      </c>
      <c r="AL13" s="9">
        <v>71.668999999999997</v>
      </c>
      <c r="AM13" s="9">
        <v>38.173999999999999</v>
      </c>
      <c r="AN13" s="9">
        <v>33.494999999999997</v>
      </c>
      <c r="AO13" s="9">
        <v>25.297999999999998</v>
      </c>
      <c r="AP13" s="9">
        <v>10.821</v>
      </c>
      <c r="AQ13" s="9">
        <v>14.477</v>
      </c>
      <c r="AR13" s="9">
        <v>60.856000000000002</v>
      </c>
      <c r="AS13" s="9">
        <v>32.134</v>
      </c>
      <c r="AT13" s="9">
        <v>28.722999999999999</v>
      </c>
      <c r="AU13" s="9">
        <v>24.975999999999999</v>
      </c>
      <c r="AV13" s="9">
        <v>11.999000000000001</v>
      </c>
      <c r="AW13" s="9">
        <v>12.978</v>
      </c>
      <c r="AX13" s="9">
        <v>180.81700000000001</v>
      </c>
      <c r="AY13" s="9">
        <v>90.052000000000007</v>
      </c>
      <c r="AZ13" s="9">
        <v>90.765000000000001</v>
      </c>
      <c r="BA13" s="9">
        <v>89.373000000000005</v>
      </c>
      <c r="BB13" s="9">
        <v>37.82</v>
      </c>
      <c r="BC13" s="9">
        <v>51.552999999999997</v>
      </c>
      <c r="BD13" s="9">
        <v>77.802000000000007</v>
      </c>
      <c r="BE13" s="9">
        <v>41.347000000000001</v>
      </c>
      <c r="BF13" s="9">
        <v>36.456000000000003</v>
      </c>
      <c r="BG13" s="9">
        <v>23.957000000000001</v>
      </c>
      <c r="BH13" s="9">
        <v>11.351000000000001</v>
      </c>
      <c r="BI13" s="9">
        <v>12.606</v>
      </c>
      <c r="BJ13" s="9">
        <v>28.701000000000001</v>
      </c>
      <c r="BK13" s="9">
        <v>16.744</v>
      </c>
      <c r="BL13" s="9">
        <v>11.957000000000001</v>
      </c>
      <c r="BM13" s="9">
        <v>17.251000000000001</v>
      </c>
      <c r="BN13" s="9">
        <v>7.6369999999999996</v>
      </c>
      <c r="BO13" s="9">
        <v>9.6129999999999995</v>
      </c>
      <c r="BP13" s="9">
        <v>4.3630000000000004</v>
      </c>
      <c r="BQ13" s="9">
        <v>1.7529999999999999</v>
      </c>
      <c r="BR13" s="9">
        <v>2.61</v>
      </c>
      <c r="BS13" s="9">
        <v>469.86799999999999</v>
      </c>
      <c r="BT13" s="9">
        <v>261.03300000000002</v>
      </c>
      <c r="BU13" s="9">
        <v>208.83500000000001</v>
      </c>
      <c r="BV13" s="9">
        <v>104.045</v>
      </c>
      <c r="BW13" s="9">
        <v>43.652999999999999</v>
      </c>
      <c r="BX13" s="9">
        <v>60.392000000000003</v>
      </c>
      <c r="BY13" s="9">
        <v>379.88</v>
      </c>
      <c r="BZ13" s="9">
        <v>198.96600000000001</v>
      </c>
      <c r="CA13" s="9">
        <v>180.91499999999999</v>
      </c>
      <c r="CB13" s="9">
        <v>9.9149999999999991</v>
      </c>
      <c r="CC13" s="9">
        <v>3.6640000000000001</v>
      </c>
      <c r="CD13" s="9">
        <v>6.2510000000000003</v>
      </c>
      <c r="CE13" s="9">
        <v>49.124000000000002</v>
      </c>
      <c r="CF13" s="9">
        <v>22.631</v>
      </c>
      <c r="CG13" s="9">
        <v>26.494</v>
      </c>
      <c r="CH13" s="9">
        <v>4.0709999999999997</v>
      </c>
      <c r="CI13" s="9">
        <v>1.659</v>
      </c>
      <c r="CJ13" s="9">
        <v>2.4119999999999999</v>
      </c>
      <c r="CK13" s="9">
        <v>14.497</v>
      </c>
      <c r="CL13" s="9">
        <v>5.0579999999999998</v>
      </c>
      <c r="CM13" s="9">
        <v>9.4390000000000001</v>
      </c>
      <c r="CN13" s="9">
        <v>29.771000000000001</v>
      </c>
      <c r="CO13" s="9">
        <v>8.7859999999999996</v>
      </c>
      <c r="CP13" s="9">
        <v>20.984999999999999</v>
      </c>
      <c r="CQ13" s="9">
        <v>133.49600000000001</v>
      </c>
      <c r="CR13" s="9">
        <v>74.44</v>
      </c>
      <c r="CS13" s="9">
        <v>59.055</v>
      </c>
      <c r="CT13" s="9">
        <v>17.012</v>
      </c>
      <c r="CU13" s="9">
        <v>8.0239999999999991</v>
      </c>
      <c r="CV13" s="9">
        <v>8.9890000000000008</v>
      </c>
      <c r="CW13" s="9">
        <v>58.152999999999999</v>
      </c>
      <c r="CX13" s="9">
        <v>24.43</v>
      </c>
      <c r="CY13" s="9">
        <v>33.722999999999999</v>
      </c>
      <c r="CZ13" s="9">
        <v>30.186</v>
      </c>
      <c r="DA13" s="9">
        <v>15.23</v>
      </c>
      <c r="DB13" s="9">
        <v>14.956</v>
      </c>
      <c r="DC13" s="9">
        <v>95.611999999999995</v>
      </c>
      <c r="DD13" s="9">
        <v>56.591999999999999</v>
      </c>
      <c r="DE13" s="9">
        <v>39.020000000000003</v>
      </c>
      <c r="DF13" s="9">
        <v>8.1929999999999996</v>
      </c>
      <c r="DG13" s="9">
        <v>3.0529999999999999</v>
      </c>
      <c r="DH13" s="9">
        <v>5.1390000000000002</v>
      </c>
      <c r="DI13" s="9">
        <v>11.353999999999999</v>
      </c>
      <c r="DJ13" s="9">
        <v>6.9290000000000003</v>
      </c>
      <c r="DK13" s="9">
        <v>4.4249999999999998</v>
      </c>
      <c r="DL13" s="9">
        <v>1.1020000000000001</v>
      </c>
      <c r="DM13" s="9">
        <v>0.64900000000000002</v>
      </c>
      <c r="DN13" s="9">
        <v>0.45300000000000001</v>
      </c>
      <c r="DO13" s="9">
        <v>5.9909999999999997</v>
      </c>
      <c r="DP13" s="9">
        <v>1.472</v>
      </c>
      <c r="DQ13" s="9">
        <v>4.5190000000000001</v>
      </c>
      <c r="DR13" s="9">
        <v>3.7949999999999999</v>
      </c>
      <c r="DS13" s="9">
        <v>2.5880000000000001</v>
      </c>
      <c r="DT13" s="9">
        <v>1.2070000000000001</v>
      </c>
      <c r="DU13" s="9">
        <v>11.653</v>
      </c>
      <c r="DV13" s="9">
        <v>7.4130000000000003</v>
      </c>
      <c r="DW13" s="9">
        <v>4.24</v>
      </c>
      <c r="DX13" s="9">
        <v>96.974999999999994</v>
      </c>
      <c r="DY13" s="9">
        <v>55.911000000000001</v>
      </c>
      <c r="DZ13" s="9">
        <v>41.063000000000002</v>
      </c>
      <c r="EA13" s="9">
        <v>200.274</v>
      </c>
      <c r="EB13" s="9">
        <v>112.167</v>
      </c>
      <c r="EC13" s="9">
        <v>88.108000000000004</v>
      </c>
      <c r="ED13" s="9">
        <v>169.155</v>
      </c>
      <c r="EE13" s="9">
        <v>91.912999999999997</v>
      </c>
      <c r="EF13" s="9">
        <v>77.242000000000004</v>
      </c>
      <c r="EG13" s="9">
        <v>477.64400000000001</v>
      </c>
      <c r="EH13" s="9">
        <v>269.82</v>
      </c>
      <c r="EI13" s="9">
        <v>207.82400000000001</v>
      </c>
      <c r="EJ13" s="9">
        <v>168.11699999999999</v>
      </c>
      <c r="EK13" s="9">
        <v>91.227000000000004</v>
      </c>
      <c r="EL13" s="9">
        <v>76.89</v>
      </c>
      <c r="EM13" s="9">
        <v>472.52</v>
      </c>
      <c r="EN13" s="9">
        <v>266.14400000000001</v>
      </c>
      <c r="EO13" s="9">
        <v>206.37700000000001</v>
      </c>
      <c r="EP13" s="9">
        <v>59.097999999999999</v>
      </c>
      <c r="EQ13" s="9">
        <v>35.600999999999999</v>
      </c>
      <c r="ER13" s="9">
        <v>23.497</v>
      </c>
      <c r="ES13" s="9">
        <v>158.065</v>
      </c>
      <c r="ET13" s="9">
        <v>82.456000000000003</v>
      </c>
      <c r="EU13" s="9">
        <v>75.61</v>
      </c>
      <c r="EV13" s="9">
        <v>66.465999999999994</v>
      </c>
      <c r="EW13" s="9">
        <v>35.759</v>
      </c>
      <c r="EX13" s="9">
        <v>30.707000000000001</v>
      </c>
      <c r="EY13" s="9">
        <v>219.52600000000001</v>
      </c>
      <c r="EZ13" s="9">
        <v>124.56100000000001</v>
      </c>
      <c r="FA13" s="9">
        <v>94.965000000000003</v>
      </c>
      <c r="FB13" s="9">
        <v>35.752000000000002</v>
      </c>
      <c r="FC13" s="9">
        <v>21.99</v>
      </c>
      <c r="FD13" s="9">
        <v>13.762</v>
      </c>
      <c r="FE13" s="9">
        <v>127.83799999999999</v>
      </c>
      <c r="FF13" s="9">
        <v>72.994</v>
      </c>
      <c r="FG13" s="9">
        <v>54.844000000000001</v>
      </c>
      <c r="FH13" s="9">
        <v>30.713999999999999</v>
      </c>
      <c r="FI13" s="9">
        <v>13.769</v>
      </c>
      <c r="FJ13" s="9">
        <v>16.945</v>
      </c>
      <c r="FK13" s="9">
        <v>91.688000000000002</v>
      </c>
      <c r="FL13" s="9">
        <v>51.567</v>
      </c>
      <c r="FM13" s="9">
        <v>40.122</v>
      </c>
      <c r="FN13" s="9">
        <v>42.554000000000002</v>
      </c>
      <c r="FO13" s="9">
        <v>19.867999999999999</v>
      </c>
      <c r="FP13" s="9">
        <v>22.686</v>
      </c>
      <c r="FQ13" s="9">
        <v>94.929000000000002</v>
      </c>
      <c r="FR13" s="9">
        <v>59.127000000000002</v>
      </c>
      <c r="FS13" s="9">
        <v>35.802</v>
      </c>
      <c r="FT13" s="9">
        <v>28.484999999999999</v>
      </c>
      <c r="FU13" s="9">
        <v>13.853</v>
      </c>
      <c r="FV13" s="9">
        <v>14.632</v>
      </c>
      <c r="FW13" s="9">
        <v>64.736000000000004</v>
      </c>
      <c r="FX13" s="9">
        <v>38.923999999999999</v>
      </c>
      <c r="FY13" s="9">
        <v>25.812000000000001</v>
      </c>
      <c r="FZ13" s="9">
        <v>14.069000000000001</v>
      </c>
      <c r="GA13" s="9">
        <v>6.0149999999999997</v>
      </c>
      <c r="GB13" s="9">
        <v>8.0540000000000003</v>
      </c>
      <c r="GC13" s="9">
        <v>30.193000000000001</v>
      </c>
      <c r="GD13" s="9">
        <v>20.202999999999999</v>
      </c>
      <c r="GE13" s="9">
        <v>9.99</v>
      </c>
      <c r="GF13" s="9">
        <v>1.038</v>
      </c>
      <c r="GG13" s="9">
        <v>0.68600000000000005</v>
      </c>
      <c r="GH13" s="9">
        <v>0.35199999999999998</v>
      </c>
      <c r="GI13" s="9">
        <v>5.1230000000000002</v>
      </c>
      <c r="GJ13" s="9">
        <v>3.6760000000000002</v>
      </c>
      <c r="GK13" s="9">
        <v>1.4470000000000001</v>
      </c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180.465</v>
      </c>
      <c r="C14" s="9">
        <v>90.16</v>
      </c>
      <c r="D14" s="9">
        <v>90.305999999999997</v>
      </c>
      <c r="E14" s="9">
        <v>70.734999999999999</v>
      </c>
      <c r="F14" s="9">
        <v>33.018999999999998</v>
      </c>
      <c r="G14" s="9">
        <v>37.716000000000001</v>
      </c>
      <c r="H14" s="9">
        <v>152.339</v>
      </c>
      <c r="I14" s="9">
        <v>76.418999999999997</v>
      </c>
      <c r="J14" s="9">
        <v>75.92</v>
      </c>
      <c r="K14" s="9">
        <v>68.415999999999997</v>
      </c>
      <c r="L14" s="9">
        <v>32.929000000000002</v>
      </c>
      <c r="M14" s="9">
        <v>35.487000000000002</v>
      </c>
      <c r="N14" s="9">
        <v>84.147000000000006</v>
      </c>
      <c r="O14" s="9">
        <v>42.482999999999997</v>
      </c>
      <c r="P14" s="9">
        <v>41.664000000000001</v>
      </c>
      <c r="Q14" s="9">
        <v>49.820999999999998</v>
      </c>
      <c r="R14" s="9">
        <v>23.574999999999999</v>
      </c>
      <c r="S14" s="9">
        <v>26.245999999999999</v>
      </c>
      <c r="T14" s="9">
        <v>96.44</v>
      </c>
      <c r="U14" s="9">
        <v>53.954000000000001</v>
      </c>
      <c r="V14" s="9">
        <v>42.487000000000002</v>
      </c>
      <c r="W14" s="9">
        <v>47.165999999999997</v>
      </c>
      <c r="X14" s="9">
        <v>24.225000000000001</v>
      </c>
      <c r="Y14" s="9">
        <v>22.940999999999999</v>
      </c>
      <c r="Z14" s="9">
        <v>9.4339999999999993</v>
      </c>
      <c r="AA14" s="9">
        <v>4.68</v>
      </c>
      <c r="AB14" s="9">
        <v>4.7539999999999996</v>
      </c>
      <c r="AC14" s="9">
        <v>7.6760000000000002</v>
      </c>
      <c r="AD14" s="9">
        <v>5.15</v>
      </c>
      <c r="AE14" s="9">
        <v>2.5249999999999999</v>
      </c>
      <c r="AF14" s="9">
        <v>17.850999999999999</v>
      </c>
      <c r="AG14" s="9">
        <v>8.2940000000000005</v>
      </c>
      <c r="AH14" s="9">
        <v>9.5559999999999992</v>
      </c>
      <c r="AI14" s="9">
        <v>6.3380000000000001</v>
      </c>
      <c r="AJ14" s="9">
        <v>3.2309999999999999</v>
      </c>
      <c r="AK14" s="9">
        <v>3.1070000000000002</v>
      </c>
      <c r="AL14" s="9">
        <v>63.268000000000001</v>
      </c>
      <c r="AM14" s="9">
        <v>33.009</v>
      </c>
      <c r="AN14" s="9">
        <v>30.259</v>
      </c>
      <c r="AO14" s="9">
        <v>16.151</v>
      </c>
      <c r="AP14" s="9">
        <v>7.3559999999999999</v>
      </c>
      <c r="AQ14" s="9">
        <v>8.7949999999999999</v>
      </c>
      <c r="AR14" s="9">
        <v>48.18</v>
      </c>
      <c r="AS14" s="9">
        <v>29.645</v>
      </c>
      <c r="AT14" s="9">
        <v>18.536000000000001</v>
      </c>
      <c r="AU14" s="9">
        <v>14.901</v>
      </c>
      <c r="AV14" s="9">
        <v>8.56</v>
      </c>
      <c r="AW14" s="9">
        <v>6.3419999999999996</v>
      </c>
      <c r="AX14" s="9">
        <v>172.74700000000001</v>
      </c>
      <c r="AY14" s="9">
        <v>86.870999999999995</v>
      </c>
      <c r="AZ14" s="9">
        <v>85.876000000000005</v>
      </c>
      <c r="BA14" s="9">
        <v>87.992000000000004</v>
      </c>
      <c r="BB14" s="9">
        <v>36.624000000000002</v>
      </c>
      <c r="BC14" s="9">
        <v>51.368000000000002</v>
      </c>
      <c r="BD14" s="9">
        <v>68.188000000000002</v>
      </c>
      <c r="BE14" s="9">
        <v>36.487000000000002</v>
      </c>
      <c r="BF14" s="9">
        <v>31.701000000000001</v>
      </c>
      <c r="BG14" s="9">
        <v>16.905000000000001</v>
      </c>
      <c r="BH14" s="9">
        <v>7.4989999999999997</v>
      </c>
      <c r="BI14" s="9">
        <v>9.4060000000000006</v>
      </c>
      <c r="BJ14" s="9">
        <v>35.328000000000003</v>
      </c>
      <c r="BK14" s="9">
        <v>20.212</v>
      </c>
      <c r="BL14" s="9">
        <v>15.116</v>
      </c>
      <c r="BM14" s="9">
        <v>17.385000000000002</v>
      </c>
      <c r="BN14" s="9">
        <v>8.4700000000000006</v>
      </c>
      <c r="BO14" s="9">
        <v>8.9149999999999991</v>
      </c>
      <c r="BP14" s="9">
        <v>2.1669999999999998</v>
      </c>
      <c r="BQ14" s="9">
        <v>1.0680000000000001</v>
      </c>
      <c r="BR14" s="9">
        <v>1.099</v>
      </c>
      <c r="BS14" s="9">
        <v>523.44799999999998</v>
      </c>
      <c r="BT14" s="9">
        <v>263.63499999999999</v>
      </c>
      <c r="BU14" s="9">
        <v>259.81299999999999</v>
      </c>
      <c r="BV14" s="9">
        <v>108.04300000000001</v>
      </c>
      <c r="BW14" s="9">
        <v>48.451999999999998</v>
      </c>
      <c r="BX14" s="9">
        <v>59.591000000000001</v>
      </c>
      <c r="BY14" s="9">
        <v>416.83600000000001</v>
      </c>
      <c r="BZ14" s="9">
        <v>201.29400000000001</v>
      </c>
      <c r="CA14" s="9">
        <v>215.54300000000001</v>
      </c>
      <c r="CB14" s="9">
        <v>15.704000000000001</v>
      </c>
      <c r="CC14" s="9">
        <v>4.7160000000000002</v>
      </c>
      <c r="CD14" s="9">
        <v>10.988</v>
      </c>
      <c r="CE14" s="9">
        <v>60.171999999999997</v>
      </c>
      <c r="CF14" s="9">
        <v>29.206</v>
      </c>
      <c r="CG14" s="9">
        <v>30.966000000000001</v>
      </c>
      <c r="CH14" s="9">
        <v>3.0819999999999999</v>
      </c>
      <c r="CI14" s="9">
        <v>1.5129999999999999</v>
      </c>
      <c r="CJ14" s="9">
        <v>1.569</v>
      </c>
      <c r="CK14" s="9">
        <v>13.428000000000001</v>
      </c>
      <c r="CL14" s="9">
        <v>1.306</v>
      </c>
      <c r="CM14" s="9">
        <v>12.122</v>
      </c>
      <c r="CN14" s="9">
        <v>24.268999999999998</v>
      </c>
      <c r="CO14" s="9">
        <v>9.8800000000000008</v>
      </c>
      <c r="CP14" s="9">
        <v>14.388999999999999</v>
      </c>
      <c r="CQ14" s="9">
        <v>142.346</v>
      </c>
      <c r="CR14" s="9">
        <v>62.106000000000002</v>
      </c>
      <c r="CS14" s="9">
        <v>80.239999999999995</v>
      </c>
      <c r="CT14" s="9">
        <v>20.173999999999999</v>
      </c>
      <c r="CU14" s="9">
        <v>8.3740000000000006</v>
      </c>
      <c r="CV14" s="9">
        <v>11.8</v>
      </c>
      <c r="CW14" s="9">
        <v>67.766000000000005</v>
      </c>
      <c r="CX14" s="9">
        <v>30.776</v>
      </c>
      <c r="CY14" s="9">
        <v>36.988999999999997</v>
      </c>
      <c r="CZ14" s="9">
        <v>34.533000000000001</v>
      </c>
      <c r="DA14" s="9">
        <v>18.698</v>
      </c>
      <c r="DB14" s="9">
        <v>15.834</v>
      </c>
      <c r="DC14" s="9">
        <v>108.726</v>
      </c>
      <c r="DD14" s="9">
        <v>65.483000000000004</v>
      </c>
      <c r="DE14" s="9">
        <v>43.241999999999997</v>
      </c>
      <c r="DF14" s="9">
        <v>8.5679999999999996</v>
      </c>
      <c r="DG14" s="9">
        <v>4.0940000000000003</v>
      </c>
      <c r="DH14" s="9">
        <v>4.4740000000000002</v>
      </c>
      <c r="DI14" s="9">
        <v>12.772</v>
      </c>
      <c r="DJ14" s="9">
        <v>6.7690000000000001</v>
      </c>
      <c r="DK14" s="9">
        <v>6.0019999999999998</v>
      </c>
      <c r="DL14" s="9">
        <v>1.1759999999999999</v>
      </c>
      <c r="DM14" s="9">
        <v>0.63900000000000001</v>
      </c>
      <c r="DN14" s="9">
        <v>0.53700000000000003</v>
      </c>
      <c r="DO14" s="9">
        <v>2.7759999999999998</v>
      </c>
      <c r="DP14" s="9">
        <v>1.1140000000000001</v>
      </c>
      <c r="DQ14" s="9">
        <v>1.6619999999999999</v>
      </c>
      <c r="DR14" s="9">
        <v>0.53800000000000003</v>
      </c>
      <c r="DS14" s="9">
        <v>0.53800000000000003</v>
      </c>
      <c r="DT14" s="9">
        <v>0</v>
      </c>
      <c r="DU14" s="9">
        <v>8.8510000000000009</v>
      </c>
      <c r="DV14" s="9">
        <v>4.5330000000000004</v>
      </c>
      <c r="DW14" s="9">
        <v>4.3179999999999996</v>
      </c>
      <c r="DX14" s="9">
        <v>85.825999999999993</v>
      </c>
      <c r="DY14" s="9">
        <v>48.640999999999998</v>
      </c>
      <c r="DZ14" s="9">
        <v>37.186</v>
      </c>
      <c r="EA14" s="9">
        <v>217.00200000000001</v>
      </c>
      <c r="EB14" s="9">
        <v>110.434</v>
      </c>
      <c r="EC14" s="9">
        <v>106.568</v>
      </c>
      <c r="ED14" s="9">
        <v>165.232</v>
      </c>
      <c r="EE14" s="9">
        <v>84.614999999999995</v>
      </c>
      <c r="EF14" s="9">
        <v>80.616</v>
      </c>
      <c r="EG14" s="9">
        <v>489.11799999999999</v>
      </c>
      <c r="EH14" s="9">
        <v>269.57400000000001</v>
      </c>
      <c r="EI14" s="9">
        <v>219.54499999999999</v>
      </c>
      <c r="EJ14" s="9">
        <v>162.089</v>
      </c>
      <c r="EK14" s="9">
        <v>82.415000000000006</v>
      </c>
      <c r="EL14" s="9">
        <v>79.674999999999997</v>
      </c>
      <c r="EM14" s="9">
        <v>484.20699999999999</v>
      </c>
      <c r="EN14" s="9">
        <v>266.14299999999997</v>
      </c>
      <c r="EO14" s="9">
        <v>218.06399999999999</v>
      </c>
      <c r="EP14" s="9">
        <v>67.058999999999997</v>
      </c>
      <c r="EQ14" s="9">
        <v>34.593000000000004</v>
      </c>
      <c r="ER14" s="9">
        <v>32.466000000000001</v>
      </c>
      <c r="ES14" s="9">
        <v>154.44399999999999</v>
      </c>
      <c r="ET14" s="9">
        <v>81.706000000000003</v>
      </c>
      <c r="EU14" s="9">
        <v>72.738</v>
      </c>
      <c r="EV14" s="9">
        <v>61.109000000000002</v>
      </c>
      <c r="EW14" s="9">
        <v>29.006</v>
      </c>
      <c r="EX14" s="9">
        <v>32.101999999999997</v>
      </c>
      <c r="EY14" s="9">
        <v>220.68700000000001</v>
      </c>
      <c r="EZ14" s="9">
        <v>124.535</v>
      </c>
      <c r="FA14" s="9">
        <v>96.152000000000001</v>
      </c>
      <c r="FB14" s="9">
        <v>35.113</v>
      </c>
      <c r="FC14" s="9">
        <v>18.45</v>
      </c>
      <c r="FD14" s="9">
        <v>16.663</v>
      </c>
      <c r="FE14" s="9">
        <v>144.815</v>
      </c>
      <c r="FF14" s="9">
        <v>85.584000000000003</v>
      </c>
      <c r="FG14" s="9">
        <v>59.231999999999999</v>
      </c>
      <c r="FH14" s="9">
        <v>25.995000000000001</v>
      </c>
      <c r="FI14" s="9">
        <v>10.555999999999999</v>
      </c>
      <c r="FJ14" s="9">
        <v>15.439</v>
      </c>
      <c r="FK14" s="9">
        <v>75.872</v>
      </c>
      <c r="FL14" s="9">
        <v>38.951999999999998</v>
      </c>
      <c r="FM14" s="9">
        <v>36.92</v>
      </c>
      <c r="FN14" s="9">
        <v>33.921999999999997</v>
      </c>
      <c r="FO14" s="9">
        <v>18.815000000000001</v>
      </c>
      <c r="FP14" s="9">
        <v>15.106999999999999</v>
      </c>
      <c r="FQ14" s="9">
        <v>109.07599999999999</v>
      </c>
      <c r="FR14" s="9">
        <v>59.902000000000001</v>
      </c>
      <c r="FS14" s="9">
        <v>49.173999999999999</v>
      </c>
      <c r="FT14" s="9">
        <v>20.145</v>
      </c>
      <c r="FU14" s="9">
        <v>9.9909999999999997</v>
      </c>
      <c r="FV14" s="9">
        <v>10.154</v>
      </c>
      <c r="FW14" s="9">
        <v>70.17</v>
      </c>
      <c r="FX14" s="9">
        <v>40.124000000000002</v>
      </c>
      <c r="FY14" s="9">
        <v>30.045999999999999</v>
      </c>
      <c r="FZ14" s="9">
        <v>13.776999999999999</v>
      </c>
      <c r="GA14" s="9">
        <v>8.8239999999999998</v>
      </c>
      <c r="GB14" s="9">
        <v>4.9530000000000003</v>
      </c>
      <c r="GC14" s="9">
        <v>38.905999999999999</v>
      </c>
      <c r="GD14" s="9">
        <v>19.777999999999999</v>
      </c>
      <c r="GE14" s="9">
        <v>19.128</v>
      </c>
      <c r="GF14" s="9">
        <v>3.1419999999999999</v>
      </c>
      <c r="GG14" s="9">
        <v>2.2010000000000001</v>
      </c>
      <c r="GH14" s="9">
        <v>0.94199999999999995</v>
      </c>
      <c r="GI14" s="9">
        <v>4.9119999999999999</v>
      </c>
      <c r="GJ14" s="9">
        <v>3.431</v>
      </c>
      <c r="GK14" s="9">
        <v>1.4810000000000001</v>
      </c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152.37799999999999</v>
      </c>
      <c r="C15" s="9">
        <v>81.174000000000007</v>
      </c>
      <c r="D15" s="9">
        <v>71.203000000000003</v>
      </c>
      <c r="E15" s="9">
        <v>87.456999999999994</v>
      </c>
      <c r="F15" s="9">
        <v>41.271999999999998</v>
      </c>
      <c r="G15" s="9">
        <v>46.185000000000002</v>
      </c>
      <c r="H15" s="9">
        <v>123.035</v>
      </c>
      <c r="I15" s="9">
        <v>63.847000000000001</v>
      </c>
      <c r="J15" s="9">
        <v>59.188000000000002</v>
      </c>
      <c r="K15" s="9">
        <v>75.436000000000007</v>
      </c>
      <c r="L15" s="9">
        <v>34.262</v>
      </c>
      <c r="M15" s="9">
        <v>41.173999999999999</v>
      </c>
      <c r="N15" s="9">
        <v>86.796999999999997</v>
      </c>
      <c r="O15" s="9">
        <v>49.671999999999997</v>
      </c>
      <c r="P15" s="9">
        <v>37.125</v>
      </c>
      <c r="Q15" s="9">
        <v>63.703000000000003</v>
      </c>
      <c r="R15" s="9">
        <v>31.707000000000001</v>
      </c>
      <c r="S15" s="9">
        <v>31.995999999999999</v>
      </c>
      <c r="T15" s="9">
        <v>87.983000000000004</v>
      </c>
      <c r="U15" s="9">
        <v>45.734000000000002</v>
      </c>
      <c r="V15" s="9">
        <v>42.249000000000002</v>
      </c>
      <c r="W15" s="9">
        <v>59.521999999999998</v>
      </c>
      <c r="X15" s="9">
        <v>27.047000000000001</v>
      </c>
      <c r="Y15" s="9">
        <v>32.475000000000001</v>
      </c>
      <c r="Z15" s="9">
        <v>8.3719999999999999</v>
      </c>
      <c r="AA15" s="9">
        <v>3.2370000000000001</v>
      </c>
      <c r="AB15" s="9">
        <v>5.1360000000000001</v>
      </c>
      <c r="AC15" s="9">
        <v>13.303000000000001</v>
      </c>
      <c r="AD15" s="9">
        <v>7.1150000000000002</v>
      </c>
      <c r="AE15" s="9">
        <v>6.1890000000000001</v>
      </c>
      <c r="AF15" s="9">
        <v>18.190999999999999</v>
      </c>
      <c r="AG15" s="9">
        <v>8.6189999999999998</v>
      </c>
      <c r="AH15" s="9">
        <v>9.5719999999999992</v>
      </c>
      <c r="AI15" s="9">
        <v>12.249000000000001</v>
      </c>
      <c r="AJ15" s="9">
        <v>8.407</v>
      </c>
      <c r="AK15" s="9">
        <v>3.8420000000000001</v>
      </c>
      <c r="AL15" s="9">
        <v>47.502000000000002</v>
      </c>
      <c r="AM15" s="9">
        <v>28.445</v>
      </c>
      <c r="AN15" s="9">
        <v>19.058</v>
      </c>
      <c r="AO15" s="9">
        <v>17.972999999999999</v>
      </c>
      <c r="AP15" s="9">
        <v>8.1999999999999993</v>
      </c>
      <c r="AQ15" s="9">
        <v>9.7739999999999991</v>
      </c>
      <c r="AR15" s="9">
        <v>49.718000000000004</v>
      </c>
      <c r="AS15" s="9">
        <v>24.414000000000001</v>
      </c>
      <c r="AT15" s="9">
        <v>25.303999999999998</v>
      </c>
      <c r="AU15" s="9">
        <v>23.596</v>
      </c>
      <c r="AV15" s="9">
        <v>10.494</v>
      </c>
      <c r="AW15" s="9">
        <v>13.102</v>
      </c>
      <c r="AX15" s="9">
        <v>145.21199999999999</v>
      </c>
      <c r="AY15" s="9">
        <v>75.152000000000001</v>
      </c>
      <c r="AZ15" s="9">
        <v>70.06</v>
      </c>
      <c r="BA15" s="9">
        <v>101.855</v>
      </c>
      <c r="BB15" s="9">
        <v>47.134999999999998</v>
      </c>
      <c r="BC15" s="9">
        <v>54.72</v>
      </c>
      <c r="BD15" s="9">
        <v>49.57</v>
      </c>
      <c r="BE15" s="9">
        <v>27.939</v>
      </c>
      <c r="BF15" s="9">
        <v>21.631</v>
      </c>
      <c r="BG15" s="9">
        <v>9.8680000000000003</v>
      </c>
      <c r="BH15" s="9">
        <v>3.9390000000000001</v>
      </c>
      <c r="BI15" s="9">
        <v>5.9279999999999999</v>
      </c>
      <c r="BJ15" s="9">
        <v>30.85</v>
      </c>
      <c r="BK15" s="9">
        <v>19.675999999999998</v>
      </c>
      <c r="BL15" s="9">
        <v>11.175000000000001</v>
      </c>
      <c r="BM15" s="9">
        <v>28.576000000000001</v>
      </c>
      <c r="BN15" s="9">
        <v>16.567</v>
      </c>
      <c r="BO15" s="9">
        <v>12.01</v>
      </c>
      <c r="BP15" s="9">
        <v>3.4889999999999999</v>
      </c>
      <c r="BQ15" s="9">
        <v>1.0409999999999999</v>
      </c>
      <c r="BR15" s="9">
        <v>2.448</v>
      </c>
      <c r="BS15" s="9">
        <v>550.22400000000005</v>
      </c>
      <c r="BT15" s="9">
        <v>281.84699999999998</v>
      </c>
      <c r="BU15" s="9">
        <v>268.37599999999998</v>
      </c>
      <c r="BV15" s="9">
        <v>93.39</v>
      </c>
      <c r="BW15" s="9">
        <v>42.277000000000001</v>
      </c>
      <c r="BX15" s="9">
        <v>51.113</v>
      </c>
      <c r="BY15" s="9">
        <v>453.28899999999999</v>
      </c>
      <c r="BZ15" s="9">
        <v>220.477</v>
      </c>
      <c r="CA15" s="9">
        <v>232.81200000000001</v>
      </c>
      <c r="CB15" s="9">
        <v>15.608000000000001</v>
      </c>
      <c r="CC15" s="9">
        <v>7.8390000000000004</v>
      </c>
      <c r="CD15" s="9">
        <v>7.7690000000000001</v>
      </c>
      <c r="CE15" s="9">
        <v>65.05</v>
      </c>
      <c r="CF15" s="9">
        <v>29.175999999999998</v>
      </c>
      <c r="CG15" s="9">
        <v>35.874000000000002</v>
      </c>
      <c r="CH15" s="9">
        <v>4.2750000000000004</v>
      </c>
      <c r="CI15" s="9">
        <v>1.746</v>
      </c>
      <c r="CJ15" s="9">
        <v>2.5289999999999999</v>
      </c>
      <c r="CK15" s="9">
        <v>21.907</v>
      </c>
      <c r="CL15" s="9">
        <v>10.238</v>
      </c>
      <c r="CM15" s="9">
        <v>11.669</v>
      </c>
      <c r="CN15" s="9">
        <v>31.254999999999999</v>
      </c>
      <c r="CO15" s="9">
        <v>12.834</v>
      </c>
      <c r="CP15" s="9">
        <v>18.420999999999999</v>
      </c>
      <c r="CQ15" s="9">
        <v>178.429</v>
      </c>
      <c r="CR15" s="9">
        <v>76.522999999999996</v>
      </c>
      <c r="CS15" s="9">
        <v>101.90600000000001</v>
      </c>
      <c r="CT15" s="9">
        <v>11.087</v>
      </c>
      <c r="CU15" s="9">
        <v>5.0119999999999996</v>
      </c>
      <c r="CV15" s="9">
        <v>6.0750000000000002</v>
      </c>
      <c r="CW15" s="9">
        <v>66.828000000000003</v>
      </c>
      <c r="CX15" s="9">
        <v>29.035</v>
      </c>
      <c r="CY15" s="9">
        <v>37.793999999999997</v>
      </c>
      <c r="CZ15" s="9">
        <v>19.225000000000001</v>
      </c>
      <c r="DA15" s="9">
        <v>8.7729999999999997</v>
      </c>
      <c r="DB15" s="9">
        <v>10.452</v>
      </c>
      <c r="DC15" s="9">
        <v>92.364000000000004</v>
      </c>
      <c r="DD15" s="9">
        <v>61.37</v>
      </c>
      <c r="DE15" s="9">
        <v>30.992999999999999</v>
      </c>
      <c r="DF15" s="9">
        <v>5.4359999999999999</v>
      </c>
      <c r="DG15" s="9">
        <v>2.9849999999999999</v>
      </c>
      <c r="DH15" s="9">
        <v>2.4510000000000001</v>
      </c>
      <c r="DI15" s="9">
        <v>10.32</v>
      </c>
      <c r="DJ15" s="9">
        <v>5.42</v>
      </c>
      <c r="DK15" s="9">
        <v>4.9000000000000004</v>
      </c>
      <c r="DL15" s="9">
        <v>0.64300000000000002</v>
      </c>
      <c r="DM15" s="9">
        <v>0</v>
      </c>
      <c r="DN15" s="9">
        <v>0.64300000000000002</v>
      </c>
      <c r="DO15" s="9">
        <v>4.2969999999999997</v>
      </c>
      <c r="DP15" s="9">
        <v>3.09</v>
      </c>
      <c r="DQ15" s="9">
        <v>1.2070000000000001</v>
      </c>
      <c r="DR15" s="9">
        <v>5.86</v>
      </c>
      <c r="DS15" s="9">
        <v>3.0870000000000002</v>
      </c>
      <c r="DT15" s="9">
        <v>2.7719999999999998</v>
      </c>
      <c r="DU15" s="9">
        <v>14.093999999999999</v>
      </c>
      <c r="DV15" s="9">
        <v>5.625</v>
      </c>
      <c r="DW15" s="9">
        <v>8.4689999999999994</v>
      </c>
      <c r="DX15" s="9">
        <v>76.384</v>
      </c>
      <c r="DY15" s="9">
        <v>46.326999999999998</v>
      </c>
      <c r="DZ15" s="9">
        <v>30.056999999999999</v>
      </c>
      <c r="EA15" s="9">
        <v>224.19499999999999</v>
      </c>
      <c r="EB15" s="9">
        <v>126.119</v>
      </c>
      <c r="EC15" s="9">
        <v>98.076999999999998</v>
      </c>
      <c r="ED15" s="9">
        <v>147.69300000000001</v>
      </c>
      <c r="EE15" s="9">
        <v>74.216999999999999</v>
      </c>
      <c r="EF15" s="9">
        <v>73.475999999999999</v>
      </c>
      <c r="EG15" s="9">
        <v>480.98200000000003</v>
      </c>
      <c r="EH15" s="9">
        <v>244.67699999999999</v>
      </c>
      <c r="EI15" s="9">
        <v>236.304</v>
      </c>
      <c r="EJ15" s="9">
        <v>145.53</v>
      </c>
      <c r="EK15" s="9">
        <v>72.784999999999997</v>
      </c>
      <c r="EL15" s="9">
        <v>72.744</v>
      </c>
      <c r="EM15" s="9">
        <v>476.512</v>
      </c>
      <c r="EN15" s="9">
        <v>242.08600000000001</v>
      </c>
      <c r="EO15" s="9">
        <v>234.42500000000001</v>
      </c>
      <c r="EP15" s="9">
        <v>52.982999999999997</v>
      </c>
      <c r="EQ15" s="9">
        <v>30.28</v>
      </c>
      <c r="ER15" s="9">
        <v>22.702999999999999</v>
      </c>
      <c r="ES15" s="9">
        <v>160.34800000000001</v>
      </c>
      <c r="ET15" s="9">
        <v>81.760000000000005</v>
      </c>
      <c r="EU15" s="9">
        <v>78.587999999999994</v>
      </c>
      <c r="EV15" s="9">
        <v>51.45</v>
      </c>
      <c r="EW15" s="9">
        <v>24.763999999999999</v>
      </c>
      <c r="EX15" s="9">
        <v>26.686</v>
      </c>
      <c r="EY15" s="9">
        <v>213.76900000000001</v>
      </c>
      <c r="EZ15" s="9">
        <v>112.709</v>
      </c>
      <c r="FA15" s="9">
        <v>101.06</v>
      </c>
      <c r="FB15" s="9">
        <v>28.148</v>
      </c>
      <c r="FC15" s="9">
        <v>15.794</v>
      </c>
      <c r="FD15" s="9">
        <v>12.353999999999999</v>
      </c>
      <c r="FE15" s="9">
        <v>125.724</v>
      </c>
      <c r="FF15" s="9">
        <v>67.629000000000005</v>
      </c>
      <c r="FG15" s="9">
        <v>58.095999999999997</v>
      </c>
      <c r="FH15" s="9">
        <v>23.302</v>
      </c>
      <c r="FI15" s="9">
        <v>8.9700000000000006</v>
      </c>
      <c r="FJ15" s="9">
        <v>14.332000000000001</v>
      </c>
      <c r="FK15" s="9">
        <v>88.043999999999997</v>
      </c>
      <c r="FL15" s="9">
        <v>45.08</v>
      </c>
      <c r="FM15" s="9">
        <v>42.963999999999999</v>
      </c>
      <c r="FN15" s="9">
        <v>41.097000000000001</v>
      </c>
      <c r="FO15" s="9">
        <v>17.741</v>
      </c>
      <c r="FP15" s="9">
        <v>23.355</v>
      </c>
      <c r="FQ15" s="9">
        <v>102.39400000000001</v>
      </c>
      <c r="FR15" s="9">
        <v>47.616999999999997</v>
      </c>
      <c r="FS15" s="9">
        <v>54.777000000000001</v>
      </c>
      <c r="FT15" s="9">
        <v>22.658999999999999</v>
      </c>
      <c r="FU15" s="9">
        <v>9.8710000000000004</v>
      </c>
      <c r="FV15" s="9">
        <v>12.787000000000001</v>
      </c>
      <c r="FW15" s="9">
        <v>68.634</v>
      </c>
      <c r="FX15" s="9">
        <v>35.027000000000001</v>
      </c>
      <c r="FY15" s="9">
        <v>33.606999999999999</v>
      </c>
      <c r="FZ15" s="9">
        <v>18.437999999999999</v>
      </c>
      <c r="GA15" s="9">
        <v>7.87</v>
      </c>
      <c r="GB15" s="9">
        <v>10.568</v>
      </c>
      <c r="GC15" s="9">
        <v>33.761000000000003</v>
      </c>
      <c r="GD15" s="9">
        <v>12.59</v>
      </c>
      <c r="GE15" s="9">
        <v>21.17</v>
      </c>
      <c r="GF15" s="9">
        <v>2.1629999999999998</v>
      </c>
      <c r="GG15" s="9">
        <v>1.4319999999999999</v>
      </c>
      <c r="GH15" s="9">
        <v>0.73199999999999998</v>
      </c>
      <c r="GI15" s="9">
        <v>4.47</v>
      </c>
      <c r="GJ15" s="9">
        <v>2.5910000000000002</v>
      </c>
      <c r="GK15" s="9">
        <v>1.879</v>
      </c>
      <c r="GL15" s="9">
        <v>117.057</v>
      </c>
      <c r="GM15" s="9">
        <v>59.436999999999998</v>
      </c>
      <c r="GN15" s="9">
        <v>57.62</v>
      </c>
      <c r="GO15" s="9">
        <v>397.61200000000002</v>
      </c>
      <c r="GP15" s="9">
        <v>192.946</v>
      </c>
      <c r="GQ15" s="9">
        <v>204.666</v>
      </c>
      <c r="GR15" s="9">
        <v>45.277999999999999</v>
      </c>
      <c r="GS15" s="9">
        <v>18.135000000000002</v>
      </c>
      <c r="GT15" s="9">
        <v>27.143000000000001</v>
      </c>
      <c r="GU15" s="9">
        <v>238.76499999999999</v>
      </c>
      <c r="GV15" s="9">
        <v>115.444</v>
      </c>
      <c r="GW15" s="9">
        <v>123.321</v>
      </c>
      <c r="GX15" s="9">
        <v>22.786000000000001</v>
      </c>
      <c r="GY15" s="9">
        <v>8.66</v>
      </c>
      <c r="GZ15" s="9">
        <v>14.127000000000001</v>
      </c>
      <c r="HA15" s="9">
        <v>126.61</v>
      </c>
      <c r="HB15" s="9">
        <v>65.644000000000005</v>
      </c>
      <c r="HC15" s="9">
        <v>60.966000000000001</v>
      </c>
      <c r="HD15" s="9">
        <v>22.492000000000001</v>
      </c>
      <c r="HE15" s="9">
        <v>9.4749999999999996</v>
      </c>
      <c r="HF15" s="9">
        <v>13.016999999999999</v>
      </c>
      <c r="HG15" s="9">
        <v>112.155</v>
      </c>
      <c r="HH15" s="9">
        <v>49.8</v>
      </c>
      <c r="HI15" s="9">
        <v>62.353999999999999</v>
      </c>
      <c r="HJ15" s="9">
        <v>12.557</v>
      </c>
      <c r="HK15" s="9">
        <v>0</v>
      </c>
      <c r="HL15" s="9">
        <v>12.557</v>
      </c>
      <c r="HM15" s="9">
        <v>25.306000000000001</v>
      </c>
      <c r="HN15" s="9">
        <v>6.1379999999999999</v>
      </c>
      <c r="HO15" s="9">
        <v>19.167999999999999</v>
      </c>
      <c r="HP15" s="9">
        <v>20.581</v>
      </c>
      <c r="HQ15" s="9">
        <v>10.648999999999999</v>
      </c>
      <c r="HR15" s="9">
        <v>9.9320000000000004</v>
      </c>
      <c r="HS15" s="9">
        <v>40.86</v>
      </c>
      <c r="HT15" s="9">
        <v>19.975000000000001</v>
      </c>
      <c r="HU15" s="9">
        <v>20.884</v>
      </c>
      <c r="HV15" s="9">
        <v>31.608000000000001</v>
      </c>
      <c r="HW15" s="9">
        <v>26.065000000000001</v>
      </c>
      <c r="HX15" s="9">
        <v>5.5439999999999996</v>
      </c>
      <c r="HY15" s="9">
        <v>77.86</v>
      </c>
      <c r="HZ15" s="9">
        <v>42.095999999999997</v>
      </c>
      <c r="IA15" s="9">
        <v>35.764000000000003</v>
      </c>
      <c r="IB15" s="9">
        <v>7.032</v>
      </c>
      <c r="IC15" s="9">
        <v>4.5880000000000001</v>
      </c>
      <c r="ID15" s="9">
        <v>2.444</v>
      </c>
      <c r="IE15" s="9">
        <v>14.821</v>
      </c>
      <c r="IF15" s="9">
        <v>9.2919999999999998</v>
      </c>
      <c r="IG15" s="9">
        <v>5.5289999999999999</v>
      </c>
      <c r="IH15" s="9">
        <v>26.344999999999999</v>
      </c>
      <c r="II15" s="9">
        <v>11.611000000000001</v>
      </c>
      <c r="IJ15" s="9">
        <v>14.734</v>
      </c>
      <c r="IK15" s="9">
        <v>77.331999999999994</v>
      </c>
      <c r="IL15" s="9">
        <v>48.192999999999998</v>
      </c>
      <c r="IM15" s="9">
        <v>29.138999999999999</v>
      </c>
      <c r="IN15" s="9">
        <v>16.523</v>
      </c>
      <c r="IO15" s="9">
        <v>6.8920000000000003</v>
      </c>
      <c r="IP15" s="9">
        <v>9.6310000000000002</v>
      </c>
      <c r="IQ15" s="9">
        <v>42.314</v>
      </c>
    </row>
    <row r="16" spans="1:251">
      <c r="A16" s="10">
        <v>43862</v>
      </c>
      <c r="B16" s="9">
        <v>171.816</v>
      </c>
      <c r="C16" s="9">
        <v>88.370999999999995</v>
      </c>
      <c r="D16" s="9">
        <v>83.444999999999993</v>
      </c>
      <c r="E16" s="9">
        <v>94.102999999999994</v>
      </c>
      <c r="F16" s="9">
        <v>50.822000000000003</v>
      </c>
      <c r="G16" s="9">
        <v>43.28</v>
      </c>
      <c r="H16" s="9">
        <v>131.797</v>
      </c>
      <c r="I16" s="9">
        <v>64.774000000000001</v>
      </c>
      <c r="J16" s="9">
        <v>67.022999999999996</v>
      </c>
      <c r="K16" s="9">
        <v>86.86</v>
      </c>
      <c r="L16" s="9">
        <v>47.78</v>
      </c>
      <c r="M16" s="9">
        <v>39.08</v>
      </c>
      <c r="N16" s="9">
        <v>79.805000000000007</v>
      </c>
      <c r="O16" s="9">
        <v>40.093000000000004</v>
      </c>
      <c r="P16" s="9">
        <v>39.712000000000003</v>
      </c>
      <c r="Q16" s="9">
        <v>62.841999999999999</v>
      </c>
      <c r="R16" s="9">
        <v>33.537999999999997</v>
      </c>
      <c r="S16" s="9">
        <v>29.305</v>
      </c>
      <c r="T16" s="9">
        <v>109.99299999999999</v>
      </c>
      <c r="U16" s="9">
        <v>60.667000000000002</v>
      </c>
      <c r="V16" s="9">
        <v>49.326999999999998</v>
      </c>
      <c r="W16" s="9">
        <v>74.326999999999998</v>
      </c>
      <c r="X16" s="9">
        <v>37.957000000000001</v>
      </c>
      <c r="Y16" s="9">
        <v>36.369999999999997</v>
      </c>
      <c r="Z16" s="9">
        <v>9.1940000000000008</v>
      </c>
      <c r="AA16" s="9">
        <v>4.5629999999999997</v>
      </c>
      <c r="AB16" s="9">
        <v>4.6310000000000002</v>
      </c>
      <c r="AC16" s="9">
        <v>10.647</v>
      </c>
      <c r="AD16" s="9">
        <v>5.9960000000000004</v>
      </c>
      <c r="AE16" s="9">
        <v>4.6509999999999998</v>
      </c>
      <c r="AF16" s="9">
        <v>25.672999999999998</v>
      </c>
      <c r="AG16" s="9">
        <v>13.45</v>
      </c>
      <c r="AH16" s="9">
        <v>12.223000000000001</v>
      </c>
      <c r="AI16" s="9">
        <v>16.914000000000001</v>
      </c>
      <c r="AJ16" s="9">
        <v>10.241</v>
      </c>
      <c r="AK16" s="9">
        <v>6.673</v>
      </c>
      <c r="AL16" s="9">
        <v>57.459000000000003</v>
      </c>
      <c r="AM16" s="9">
        <v>31.081</v>
      </c>
      <c r="AN16" s="9">
        <v>26.376999999999999</v>
      </c>
      <c r="AO16" s="9">
        <v>25.713999999999999</v>
      </c>
      <c r="AP16" s="9">
        <v>13.329000000000001</v>
      </c>
      <c r="AQ16" s="9">
        <v>12.385</v>
      </c>
      <c r="AR16" s="9">
        <v>40.121000000000002</v>
      </c>
      <c r="AS16" s="9">
        <v>21.186</v>
      </c>
      <c r="AT16" s="9">
        <v>18.934999999999999</v>
      </c>
      <c r="AU16" s="9">
        <v>30.501999999999999</v>
      </c>
      <c r="AV16" s="9">
        <v>16.306999999999999</v>
      </c>
      <c r="AW16" s="9">
        <v>14.194000000000001</v>
      </c>
      <c r="AX16" s="9">
        <v>162.297</v>
      </c>
      <c r="AY16" s="9">
        <v>80.346000000000004</v>
      </c>
      <c r="AZ16" s="9">
        <v>81.950999999999993</v>
      </c>
      <c r="BA16" s="9">
        <v>112.489</v>
      </c>
      <c r="BB16" s="9">
        <v>60.174999999999997</v>
      </c>
      <c r="BC16" s="9">
        <v>52.314</v>
      </c>
      <c r="BD16" s="9">
        <v>59.618000000000002</v>
      </c>
      <c r="BE16" s="9">
        <v>35.540999999999997</v>
      </c>
      <c r="BF16" s="9">
        <v>24.077000000000002</v>
      </c>
      <c r="BG16" s="9">
        <v>15.698</v>
      </c>
      <c r="BH16" s="9">
        <v>7.1239999999999997</v>
      </c>
      <c r="BI16" s="9">
        <v>8.5730000000000004</v>
      </c>
      <c r="BJ16" s="9">
        <v>41.261000000000003</v>
      </c>
      <c r="BK16" s="9">
        <v>20.324999999999999</v>
      </c>
      <c r="BL16" s="9">
        <v>20.936</v>
      </c>
      <c r="BM16" s="9">
        <v>35.981000000000002</v>
      </c>
      <c r="BN16" s="9">
        <v>18.222999999999999</v>
      </c>
      <c r="BO16" s="9">
        <v>17.757999999999999</v>
      </c>
      <c r="BP16" s="9">
        <v>5.3579999999999997</v>
      </c>
      <c r="BQ16" s="9">
        <v>3.2309999999999999</v>
      </c>
      <c r="BR16" s="9">
        <v>2.1269999999999998</v>
      </c>
      <c r="BS16" s="9">
        <v>536.38699999999994</v>
      </c>
      <c r="BT16" s="9">
        <v>277.57600000000002</v>
      </c>
      <c r="BU16" s="9">
        <v>258.81099999999998</v>
      </c>
      <c r="BV16" s="9">
        <v>104.90600000000001</v>
      </c>
      <c r="BW16" s="9">
        <v>49.524000000000001</v>
      </c>
      <c r="BX16" s="9">
        <v>55.381</v>
      </c>
      <c r="BY16" s="9">
        <v>463.72699999999998</v>
      </c>
      <c r="BZ16" s="9">
        <v>237.96199999999999</v>
      </c>
      <c r="CA16" s="9">
        <v>225.76499999999999</v>
      </c>
      <c r="CB16" s="9">
        <v>15.468999999999999</v>
      </c>
      <c r="CC16" s="9">
        <v>5.2770000000000001</v>
      </c>
      <c r="CD16" s="9">
        <v>10.193</v>
      </c>
      <c r="CE16" s="9">
        <v>79.081000000000003</v>
      </c>
      <c r="CF16" s="9">
        <v>37.412999999999997</v>
      </c>
      <c r="CG16" s="9">
        <v>41.667000000000002</v>
      </c>
      <c r="CH16" s="9">
        <v>4.9359999999999999</v>
      </c>
      <c r="CI16" s="9">
        <v>2.7130000000000001</v>
      </c>
      <c r="CJ16" s="9">
        <v>2.2229999999999999</v>
      </c>
      <c r="CK16" s="9">
        <v>24.984000000000002</v>
      </c>
      <c r="CL16" s="9">
        <v>10.742000000000001</v>
      </c>
      <c r="CM16" s="9">
        <v>14.243</v>
      </c>
      <c r="CN16" s="9">
        <v>29.382000000000001</v>
      </c>
      <c r="CO16" s="9">
        <v>13.76</v>
      </c>
      <c r="CP16" s="9">
        <v>15.622</v>
      </c>
      <c r="CQ16" s="9">
        <v>177.238</v>
      </c>
      <c r="CR16" s="9">
        <v>80.477999999999994</v>
      </c>
      <c r="CS16" s="9">
        <v>96.76</v>
      </c>
      <c r="CT16" s="9">
        <v>19.475000000000001</v>
      </c>
      <c r="CU16" s="9">
        <v>8.7059999999999995</v>
      </c>
      <c r="CV16" s="9">
        <v>10.769</v>
      </c>
      <c r="CW16" s="9">
        <v>64.593999999999994</v>
      </c>
      <c r="CX16" s="9">
        <v>31.605</v>
      </c>
      <c r="CY16" s="9">
        <v>32.988</v>
      </c>
      <c r="CZ16" s="9">
        <v>19.114000000000001</v>
      </c>
      <c r="DA16" s="9">
        <v>10.284000000000001</v>
      </c>
      <c r="DB16" s="9">
        <v>8.8309999999999995</v>
      </c>
      <c r="DC16" s="9">
        <v>93.186999999999998</v>
      </c>
      <c r="DD16" s="9">
        <v>61.057000000000002</v>
      </c>
      <c r="DE16" s="9">
        <v>32.130000000000003</v>
      </c>
      <c r="DF16" s="9">
        <v>9.4489999999999998</v>
      </c>
      <c r="DG16" s="9">
        <v>4.2030000000000003</v>
      </c>
      <c r="DH16" s="9">
        <v>5.2469999999999999</v>
      </c>
      <c r="DI16" s="9">
        <v>12.244</v>
      </c>
      <c r="DJ16" s="9">
        <v>8.3849999999999998</v>
      </c>
      <c r="DK16" s="9">
        <v>3.859</v>
      </c>
      <c r="DL16" s="9">
        <v>3.6890000000000001</v>
      </c>
      <c r="DM16" s="9">
        <v>3.0369999999999999</v>
      </c>
      <c r="DN16" s="9">
        <v>0.65200000000000002</v>
      </c>
      <c r="DO16" s="9">
        <v>3.508</v>
      </c>
      <c r="DP16" s="9">
        <v>2.0190000000000001</v>
      </c>
      <c r="DQ16" s="9">
        <v>1.4890000000000001</v>
      </c>
      <c r="DR16" s="9">
        <v>3.391</v>
      </c>
      <c r="DS16" s="9">
        <v>1.5449999999999999</v>
      </c>
      <c r="DT16" s="9">
        <v>1.8460000000000001</v>
      </c>
      <c r="DU16" s="9">
        <v>8.8919999999999995</v>
      </c>
      <c r="DV16" s="9">
        <v>6.2640000000000002</v>
      </c>
      <c r="DW16" s="9">
        <v>2.6280000000000001</v>
      </c>
      <c r="DX16" s="9">
        <v>88.49</v>
      </c>
      <c r="DY16" s="9">
        <v>51.637</v>
      </c>
      <c r="DZ16" s="9">
        <v>36.853000000000002</v>
      </c>
      <c r="EA16" s="9">
        <v>206.99</v>
      </c>
      <c r="EB16" s="9">
        <v>109.83</v>
      </c>
      <c r="EC16" s="9">
        <v>97.159000000000006</v>
      </c>
      <c r="ED16" s="9">
        <v>152.892</v>
      </c>
      <c r="EE16" s="9">
        <v>88.972999999999999</v>
      </c>
      <c r="EF16" s="9">
        <v>63.918999999999997</v>
      </c>
      <c r="EG16" s="9">
        <v>458.46800000000002</v>
      </c>
      <c r="EH16" s="9">
        <v>240.691</v>
      </c>
      <c r="EI16" s="9">
        <v>217.77699999999999</v>
      </c>
      <c r="EJ16" s="9">
        <v>151.78399999999999</v>
      </c>
      <c r="EK16" s="9">
        <v>88.369</v>
      </c>
      <c r="EL16" s="9">
        <v>63.414999999999999</v>
      </c>
      <c r="EM16" s="9">
        <v>453.65800000000002</v>
      </c>
      <c r="EN16" s="9">
        <v>238.709</v>
      </c>
      <c r="EO16" s="9">
        <v>214.94900000000001</v>
      </c>
      <c r="EP16" s="9">
        <v>70.103999999999999</v>
      </c>
      <c r="EQ16" s="9">
        <v>42.155000000000001</v>
      </c>
      <c r="ER16" s="9">
        <v>27.949000000000002</v>
      </c>
      <c r="ES16" s="9">
        <v>140.03399999999999</v>
      </c>
      <c r="ET16" s="9">
        <v>76.248999999999995</v>
      </c>
      <c r="EU16" s="9">
        <v>63.786000000000001</v>
      </c>
      <c r="EV16" s="9">
        <v>47.929000000000002</v>
      </c>
      <c r="EW16" s="9">
        <v>27.280999999999999</v>
      </c>
      <c r="EX16" s="9">
        <v>20.649000000000001</v>
      </c>
      <c r="EY16" s="9">
        <v>213.018</v>
      </c>
      <c r="EZ16" s="9">
        <v>110.414</v>
      </c>
      <c r="FA16" s="9">
        <v>102.605</v>
      </c>
      <c r="FB16" s="9">
        <v>27.314</v>
      </c>
      <c r="FC16" s="9">
        <v>17.416</v>
      </c>
      <c r="FD16" s="9">
        <v>9.8979999999999997</v>
      </c>
      <c r="FE16" s="9">
        <v>133.12899999999999</v>
      </c>
      <c r="FF16" s="9">
        <v>65.507000000000005</v>
      </c>
      <c r="FG16" s="9">
        <v>67.622</v>
      </c>
      <c r="FH16" s="9">
        <v>20.614999999999998</v>
      </c>
      <c r="FI16" s="9">
        <v>9.8650000000000002</v>
      </c>
      <c r="FJ16" s="9">
        <v>10.75</v>
      </c>
      <c r="FK16" s="9">
        <v>79.888999999999996</v>
      </c>
      <c r="FL16" s="9">
        <v>44.906999999999996</v>
      </c>
      <c r="FM16" s="9">
        <v>34.981999999999999</v>
      </c>
      <c r="FN16" s="9">
        <v>33.750999999999998</v>
      </c>
      <c r="FO16" s="9">
        <v>18.933</v>
      </c>
      <c r="FP16" s="9">
        <v>14.818</v>
      </c>
      <c r="FQ16" s="9">
        <v>100.605</v>
      </c>
      <c r="FR16" s="9">
        <v>52.045999999999999</v>
      </c>
      <c r="FS16" s="9">
        <v>48.558999999999997</v>
      </c>
      <c r="FT16" s="9">
        <v>14.497999999999999</v>
      </c>
      <c r="FU16" s="9">
        <v>8.2509999999999994</v>
      </c>
      <c r="FV16" s="9">
        <v>6.2469999999999999</v>
      </c>
      <c r="FW16" s="9">
        <v>63.35</v>
      </c>
      <c r="FX16" s="9">
        <v>30.707999999999998</v>
      </c>
      <c r="FY16" s="9">
        <v>32.642000000000003</v>
      </c>
      <c r="FZ16" s="9">
        <v>19.253</v>
      </c>
      <c r="GA16" s="9">
        <v>10.682</v>
      </c>
      <c r="GB16" s="9">
        <v>8.5709999999999997</v>
      </c>
      <c r="GC16" s="9">
        <v>37.255000000000003</v>
      </c>
      <c r="GD16" s="9">
        <v>21.338000000000001</v>
      </c>
      <c r="GE16" s="9">
        <v>15.917</v>
      </c>
      <c r="GF16" s="9">
        <v>1.1080000000000001</v>
      </c>
      <c r="GG16" s="9">
        <v>0.60399999999999998</v>
      </c>
      <c r="GH16" s="9">
        <v>0.504</v>
      </c>
      <c r="GI16" s="9">
        <v>4.8099999999999996</v>
      </c>
      <c r="GJ16" s="9">
        <v>1.982</v>
      </c>
      <c r="GK16" s="9">
        <v>2.8279999999999998</v>
      </c>
      <c r="GL16" s="9">
        <v>127.80500000000001</v>
      </c>
      <c r="GM16" s="9">
        <v>75.710999999999999</v>
      </c>
      <c r="GN16" s="9">
        <v>52.094000000000001</v>
      </c>
      <c r="GO16" s="9">
        <v>374.18599999999998</v>
      </c>
      <c r="GP16" s="9">
        <v>190.09899999999999</v>
      </c>
      <c r="GQ16" s="9">
        <v>184.08699999999999</v>
      </c>
      <c r="GR16" s="9">
        <v>48.518000000000001</v>
      </c>
      <c r="GS16" s="9">
        <v>22.928999999999998</v>
      </c>
      <c r="GT16" s="9">
        <v>25.588000000000001</v>
      </c>
      <c r="GU16" s="9">
        <v>236.41900000000001</v>
      </c>
      <c r="GV16" s="9">
        <v>120.67</v>
      </c>
      <c r="GW16" s="9">
        <v>115.748</v>
      </c>
      <c r="GX16" s="9">
        <v>22.103999999999999</v>
      </c>
      <c r="GY16" s="9">
        <v>8.7040000000000006</v>
      </c>
      <c r="GZ16" s="9">
        <v>13.401</v>
      </c>
      <c r="HA16" s="9">
        <v>112.974</v>
      </c>
      <c r="HB16" s="9">
        <v>59.375999999999998</v>
      </c>
      <c r="HC16" s="9">
        <v>53.597999999999999</v>
      </c>
      <c r="HD16" s="9">
        <v>26.413</v>
      </c>
      <c r="HE16" s="9">
        <v>14.226000000000001</v>
      </c>
      <c r="HF16" s="9">
        <v>12.188000000000001</v>
      </c>
      <c r="HG16" s="9">
        <v>123.44499999999999</v>
      </c>
      <c r="HH16" s="9">
        <v>61.293999999999997</v>
      </c>
      <c r="HI16" s="9">
        <v>62.151000000000003</v>
      </c>
      <c r="HJ16" s="9">
        <v>12.614000000000001</v>
      </c>
      <c r="HK16" s="9">
        <v>3.6520000000000001</v>
      </c>
      <c r="HL16" s="9">
        <v>8.9619999999999997</v>
      </c>
      <c r="HM16" s="9">
        <v>22.818000000000001</v>
      </c>
      <c r="HN16" s="9">
        <v>3.419</v>
      </c>
      <c r="HO16" s="9">
        <v>19.399000000000001</v>
      </c>
      <c r="HP16" s="9">
        <v>29.478000000000002</v>
      </c>
      <c r="HQ16" s="9">
        <v>19.222000000000001</v>
      </c>
      <c r="HR16" s="9">
        <v>10.256</v>
      </c>
      <c r="HS16" s="9">
        <v>41.012</v>
      </c>
      <c r="HT16" s="9">
        <v>20.594999999999999</v>
      </c>
      <c r="HU16" s="9">
        <v>20.416</v>
      </c>
      <c r="HV16" s="9">
        <v>32.781999999999996</v>
      </c>
      <c r="HW16" s="9">
        <v>26.768000000000001</v>
      </c>
      <c r="HX16" s="9">
        <v>6.0140000000000002</v>
      </c>
      <c r="HY16" s="9">
        <v>61.24</v>
      </c>
      <c r="HZ16" s="9">
        <v>39.942</v>
      </c>
      <c r="IA16" s="9">
        <v>21.297999999999998</v>
      </c>
      <c r="IB16" s="9">
        <v>4.4139999999999997</v>
      </c>
      <c r="IC16" s="9">
        <v>3.14</v>
      </c>
      <c r="ID16" s="9">
        <v>1.2749999999999999</v>
      </c>
      <c r="IE16" s="9">
        <v>12.698</v>
      </c>
      <c r="IF16" s="9">
        <v>5.4729999999999999</v>
      </c>
      <c r="IG16" s="9">
        <v>7.2249999999999996</v>
      </c>
      <c r="IH16" s="9">
        <v>21.896999999999998</v>
      </c>
      <c r="II16" s="9">
        <v>12.624000000000001</v>
      </c>
      <c r="IJ16" s="9">
        <v>9.2739999999999991</v>
      </c>
      <c r="IK16" s="9">
        <v>74.087999999999994</v>
      </c>
      <c r="IL16" s="9">
        <v>45.402999999999999</v>
      </c>
      <c r="IM16" s="9">
        <v>28.684999999999999</v>
      </c>
      <c r="IN16" s="9">
        <v>11.103</v>
      </c>
      <c r="IO16" s="9">
        <v>6.1070000000000002</v>
      </c>
      <c r="IP16" s="9">
        <v>4.9960000000000004</v>
      </c>
      <c r="IQ16" s="9">
        <v>40.116</v>
      </c>
    </row>
    <row r="17" spans="1:251">
      <c r="A17" s="10">
        <v>44228</v>
      </c>
      <c r="B17" s="9">
        <v>188.488</v>
      </c>
      <c r="C17" s="9">
        <v>98.655000000000001</v>
      </c>
      <c r="D17" s="9">
        <v>89.832999999999998</v>
      </c>
      <c r="E17" s="9">
        <v>100.026</v>
      </c>
      <c r="F17" s="9">
        <v>46.295000000000002</v>
      </c>
      <c r="G17" s="9">
        <v>53.731000000000002</v>
      </c>
      <c r="H17" s="9">
        <v>155.072</v>
      </c>
      <c r="I17" s="9">
        <v>82.611000000000004</v>
      </c>
      <c r="J17" s="9">
        <v>72.460999999999999</v>
      </c>
      <c r="K17" s="9">
        <v>90.352999999999994</v>
      </c>
      <c r="L17" s="9">
        <v>38.228000000000002</v>
      </c>
      <c r="M17" s="9">
        <v>52.124000000000002</v>
      </c>
      <c r="N17" s="9">
        <v>92.156999999999996</v>
      </c>
      <c r="O17" s="9">
        <v>45.030999999999999</v>
      </c>
      <c r="P17" s="9">
        <v>47.125999999999998</v>
      </c>
      <c r="Q17" s="9">
        <v>71.241</v>
      </c>
      <c r="R17" s="9">
        <v>28.866</v>
      </c>
      <c r="S17" s="9">
        <v>42.375</v>
      </c>
      <c r="T17" s="9">
        <v>121.279</v>
      </c>
      <c r="U17" s="9">
        <v>63.14</v>
      </c>
      <c r="V17" s="9">
        <v>58.137999999999998</v>
      </c>
      <c r="W17" s="9">
        <v>67.311999999999998</v>
      </c>
      <c r="X17" s="9">
        <v>29.757000000000001</v>
      </c>
      <c r="Y17" s="9">
        <v>37.554000000000002</v>
      </c>
      <c r="Z17" s="9">
        <v>15.518000000000001</v>
      </c>
      <c r="AA17" s="9">
        <v>8.5440000000000005</v>
      </c>
      <c r="AB17" s="9">
        <v>6.9729999999999999</v>
      </c>
      <c r="AC17" s="9">
        <v>14.444000000000001</v>
      </c>
      <c r="AD17" s="9">
        <v>6.383</v>
      </c>
      <c r="AE17" s="9">
        <v>8.0609999999999999</v>
      </c>
      <c r="AF17" s="9">
        <v>29.55</v>
      </c>
      <c r="AG17" s="9">
        <v>15.721</v>
      </c>
      <c r="AH17" s="9">
        <v>13.83</v>
      </c>
      <c r="AI17" s="9">
        <v>20.63</v>
      </c>
      <c r="AJ17" s="9">
        <v>8.0310000000000006</v>
      </c>
      <c r="AK17" s="9">
        <v>12.599</v>
      </c>
      <c r="AL17" s="9">
        <v>73.983000000000004</v>
      </c>
      <c r="AM17" s="9">
        <v>42.722999999999999</v>
      </c>
      <c r="AN17" s="9">
        <v>31.26</v>
      </c>
      <c r="AO17" s="9">
        <v>37.012999999999998</v>
      </c>
      <c r="AP17" s="9">
        <v>12.689</v>
      </c>
      <c r="AQ17" s="9">
        <v>24.323</v>
      </c>
      <c r="AR17" s="9">
        <v>45.948999999999998</v>
      </c>
      <c r="AS17" s="9">
        <v>26.363</v>
      </c>
      <c r="AT17" s="9">
        <v>19.585999999999999</v>
      </c>
      <c r="AU17" s="9">
        <v>34.622999999999998</v>
      </c>
      <c r="AV17" s="9">
        <v>14.45</v>
      </c>
      <c r="AW17" s="9">
        <v>20.173999999999999</v>
      </c>
      <c r="AX17" s="9">
        <v>182.84100000000001</v>
      </c>
      <c r="AY17" s="9">
        <v>96.512</v>
      </c>
      <c r="AZ17" s="9">
        <v>86.328999999999994</v>
      </c>
      <c r="BA17" s="9">
        <v>110.012</v>
      </c>
      <c r="BB17" s="9">
        <v>48.453000000000003</v>
      </c>
      <c r="BC17" s="9">
        <v>61.558999999999997</v>
      </c>
      <c r="BD17" s="9">
        <v>90.594999999999999</v>
      </c>
      <c r="BE17" s="9">
        <v>54.984000000000002</v>
      </c>
      <c r="BF17" s="9">
        <v>35.610999999999997</v>
      </c>
      <c r="BG17" s="9">
        <v>46.83</v>
      </c>
      <c r="BH17" s="9">
        <v>18.391999999999999</v>
      </c>
      <c r="BI17" s="9">
        <v>28.437999999999999</v>
      </c>
      <c r="BJ17" s="9">
        <v>48.63</v>
      </c>
      <c r="BK17" s="9">
        <v>24.454000000000001</v>
      </c>
      <c r="BL17" s="9">
        <v>24.175999999999998</v>
      </c>
      <c r="BM17" s="9">
        <v>35.991999999999997</v>
      </c>
      <c r="BN17" s="9">
        <v>17.207000000000001</v>
      </c>
      <c r="BO17" s="9">
        <v>18.785</v>
      </c>
      <c r="BP17" s="9">
        <v>4.51</v>
      </c>
      <c r="BQ17" s="9">
        <v>1.4530000000000001</v>
      </c>
      <c r="BR17" s="9">
        <v>3.0569999999999999</v>
      </c>
      <c r="BS17" s="9">
        <v>437.04599999999999</v>
      </c>
      <c r="BT17" s="9">
        <v>222.12299999999999</v>
      </c>
      <c r="BU17" s="9">
        <v>214.923</v>
      </c>
      <c r="BV17" s="9">
        <v>117.483</v>
      </c>
      <c r="BW17" s="9">
        <v>54.828000000000003</v>
      </c>
      <c r="BX17" s="9">
        <v>62.655000000000001</v>
      </c>
      <c r="BY17" s="9">
        <v>368.86700000000002</v>
      </c>
      <c r="BZ17" s="9">
        <v>175.148</v>
      </c>
      <c r="CA17" s="9">
        <v>193.71899999999999</v>
      </c>
      <c r="CB17" s="9">
        <v>16.422000000000001</v>
      </c>
      <c r="CC17" s="9">
        <v>7.7469999999999999</v>
      </c>
      <c r="CD17" s="9">
        <v>8.6739999999999995</v>
      </c>
      <c r="CE17" s="9">
        <v>62.04</v>
      </c>
      <c r="CF17" s="9">
        <v>31.963000000000001</v>
      </c>
      <c r="CG17" s="9">
        <v>30.077000000000002</v>
      </c>
      <c r="CH17" s="9">
        <v>7.5449999999999999</v>
      </c>
      <c r="CI17" s="9">
        <v>2.8580000000000001</v>
      </c>
      <c r="CJ17" s="9">
        <v>4.6870000000000003</v>
      </c>
      <c r="CK17" s="9">
        <v>23.414000000000001</v>
      </c>
      <c r="CL17" s="9">
        <v>9.327</v>
      </c>
      <c r="CM17" s="9">
        <v>14.087</v>
      </c>
      <c r="CN17" s="9">
        <v>41.75</v>
      </c>
      <c r="CO17" s="9">
        <v>16.483000000000001</v>
      </c>
      <c r="CP17" s="9">
        <v>25.266999999999999</v>
      </c>
      <c r="CQ17" s="9">
        <v>145.786</v>
      </c>
      <c r="CR17" s="9">
        <v>62.875</v>
      </c>
      <c r="CS17" s="9">
        <v>82.911000000000001</v>
      </c>
      <c r="CT17" s="9">
        <v>18.818000000000001</v>
      </c>
      <c r="CU17" s="9">
        <v>10.603999999999999</v>
      </c>
      <c r="CV17" s="9">
        <v>8.2129999999999992</v>
      </c>
      <c r="CW17" s="9">
        <v>48.128999999999998</v>
      </c>
      <c r="CX17" s="9">
        <v>19.649999999999999</v>
      </c>
      <c r="CY17" s="9">
        <v>28.478999999999999</v>
      </c>
      <c r="CZ17" s="9">
        <v>24.937000000000001</v>
      </c>
      <c r="DA17" s="9">
        <v>13.606999999999999</v>
      </c>
      <c r="DB17" s="9">
        <v>11.33</v>
      </c>
      <c r="DC17" s="9">
        <v>72.468000000000004</v>
      </c>
      <c r="DD17" s="9">
        <v>44.295999999999999</v>
      </c>
      <c r="DE17" s="9">
        <v>28.172000000000001</v>
      </c>
      <c r="DF17" s="9">
        <v>2.1309999999999998</v>
      </c>
      <c r="DG17" s="9">
        <v>0.81399999999999995</v>
      </c>
      <c r="DH17" s="9">
        <v>1.3169999999999999</v>
      </c>
      <c r="DI17" s="9">
        <v>8.3810000000000002</v>
      </c>
      <c r="DJ17" s="9">
        <v>1.9950000000000001</v>
      </c>
      <c r="DK17" s="9">
        <v>6.3860000000000001</v>
      </c>
      <c r="DL17" s="9">
        <v>2.5169999999999999</v>
      </c>
      <c r="DM17" s="9">
        <v>0.58899999999999997</v>
      </c>
      <c r="DN17" s="9">
        <v>1.9279999999999999</v>
      </c>
      <c r="DO17" s="9">
        <v>4.5570000000000004</v>
      </c>
      <c r="DP17" s="9">
        <v>2.1850000000000001</v>
      </c>
      <c r="DQ17" s="9">
        <v>2.3719999999999999</v>
      </c>
      <c r="DR17" s="9">
        <v>3.3639999999999999</v>
      </c>
      <c r="DS17" s="9">
        <v>2.1259999999999999</v>
      </c>
      <c r="DT17" s="9">
        <v>1.238</v>
      </c>
      <c r="DU17" s="9">
        <v>4.0910000000000002</v>
      </c>
      <c r="DV17" s="9">
        <v>2.8559999999999999</v>
      </c>
      <c r="DW17" s="9">
        <v>1.2350000000000001</v>
      </c>
      <c r="DX17" s="9">
        <v>90.061000000000007</v>
      </c>
      <c r="DY17" s="9">
        <v>51.960999999999999</v>
      </c>
      <c r="DZ17" s="9">
        <v>38.100999999999999</v>
      </c>
      <c r="EA17" s="9">
        <v>199.02699999999999</v>
      </c>
      <c r="EB17" s="9">
        <v>103.093</v>
      </c>
      <c r="EC17" s="9">
        <v>95.933999999999997</v>
      </c>
      <c r="ED17" s="9">
        <v>170.29499999999999</v>
      </c>
      <c r="EE17" s="9">
        <v>94.795000000000002</v>
      </c>
      <c r="EF17" s="9">
        <v>75.498999999999995</v>
      </c>
      <c r="EG17" s="9">
        <v>490.89499999999998</v>
      </c>
      <c r="EH17" s="9">
        <v>242.14500000000001</v>
      </c>
      <c r="EI17" s="9">
        <v>248.749</v>
      </c>
      <c r="EJ17" s="9">
        <v>167.57300000000001</v>
      </c>
      <c r="EK17" s="9">
        <v>92.825999999999993</v>
      </c>
      <c r="EL17" s="9">
        <v>74.747</v>
      </c>
      <c r="EM17" s="9">
        <v>485.12599999999998</v>
      </c>
      <c r="EN17" s="9">
        <v>238.82499999999999</v>
      </c>
      <c r="EO17" s="9">
        <v>246.30199999999999</v>
      </c>
      <c r="EP17" s="9">
        <v>64.769000000000005</v>
      </c>
      <c r="EQ17" s="9">
        <v>39.03</v>
      </c>
      <c r="ER17" s="9">
        <v>25.739000000000001</v>
      </c>
      <c r="ES17" s="9">
        <v>161.95099999999999</v>
      </c>
      <c r="ET17" s="9">
        <v>74.87</v>
      </c>
      <c r="EU17" s="9">
        <v>87.081000000000003</v>
      </c>
      <c r="EV17" s="9">
        <v>60.966999999999999</v>
      </c>
      <c r="EW17" s="9">
        <v>31.512</v>
      </c>
      <c r="EX17" s="9">
        <v>29.454999999999998</v>
      </c>
      <c r="EY17" s="9">
        <v>220.77799999999999</v>
      </c>
      <c r="EZ17" s="9">
        <v>117.65600000000001</v>
      </c>
      <c r="FA17" s="9">
        <v>103.122</v>
      </c>
      <c r="FB17" s="9">
        <v>34.543999999999997</v>
      </c>
      <c r="FC17" s="9">
        <v>18.329999999999998</v>
      </c>
      <c r="FD17" s="9">
        <v>16.213999999999999</v>
      </c>
      <c r="FE17" s="9">
        <v>140.76300000000001</v>
      </c>
      <c r="FF17" s="9">
        <v>78.944000000000003</v>
      </c>
      <c r="FG17" s="9">
        <v>61.819000000000003</v>
      </c>
      <c r="FH17" s="9">
        <v>26.422999999999998</v>
      </c>
      <c r="FI17" s="9">
        <v>13.183</v>
      </c>
      <c r="FJ17" s="9">
        <v>13.241</v>
      </c>
      <c r="FK17" s="9">
        <v>80.015000000000001</v>
      </c>
      <c r="FL17" s="9">
        <v>38.712000000000003</v>
      </c>
      <c r="FM17" s="9">
        <v>41.302999999999997</v>
      </c>
      <c r="FN17" s="9">
        <v>41.837000000000003</v>
      </c>
      <c r="FO17" s="9">
        <v>22.283999999999999</v>
      </c>
      <c r="FP17" s="9">
        <v>19.553000000000001</v>
      </c>
      <c r="FQ17" s="9">
        <v>102.398</v>
      </c>
      <c r="FR17" s="9">
        <v>46.298999999999999</v>
      </c>
      <c r="FS17" s="9">
        <v>56.098999999999997</v>
      </c>
      <c r="FT17" s="9">
        <v>22.385000000000002</v>
      </c>
      <c r="FU17" s="9">
        <v>11.147</v>
      </c>
      <c r="FV17" s="9">
        <v>11.238</v>
      </c>
      <c r="FW17" s="9">
        <v>73.325000000000003</v>
      </c>
      <c r="FX17" s="9">
        <v>31.969000000000001</v>
      </c>
      <c r="FY17" s="9">
        <v>41.356000000000002</v>
      </c>
      <c r="FZ17" s="9">
        <v>19.452000000000002</v>
      </c>
      <c r="GA17" s="9">
        <v>11.137</v>
      </c>
      <c r="GB17" s="9">
        <v>8.3149999999999995</v>
      </c>
      <c r="GC17" s="9">
        <v>29.073</v>
      </c>
      <c r="GD17" s="9">
        <v>14.33</v>
      </c>
      <c r="GE17" s="9">
        <v>14.743</v>
      </c>
      <c r="GF17" s="9">
        <v>2.722</v>
      </c>
      <c r="GG17" s="9">
        <v>1.9690000000000001</v>
      </c>
      <c r="GH17" s="9">
        <v>0.752</v>
      </c>
      <c r="GI17" s="9">
        <v>5.7679999999999998</v>
      </c>
      <c r="GJ17" s="9">
        <v>3.3210000000000002</v>
      </c>
      <c r="GK17" s="9">
        <v>2.4470000000000001</v>
      </c>
      <c r="GL17" s="9">
        <v>139.999</v>
      </c>
      <c r="GM17" s="9">
        <v>77.215999999999994</v>
      </c>
      <c r="GN17" s="9">
        <v>62.783000000000001</v>
      </c>
      <c r="GO17" s="9">
        <v>415.53500000000003</v>
      </c>
      <c r="GP17" s="9">
        <v>207.81700000000001</v>
      </c>
      <c r="GQ17" s="9">
        <v>207.71700000000001</v>
      </c>
      <c r="GR17" s="9">
        <v>56.241999999999997</v>
      </c>
      <c r="GS17" s="9">
        <v>27.981000000000002</v>
      </c>
      <c r="GT17" s="9">
        <v>28.260999999999999</v>
      </c>
      <c r="GU17" s="9">
        <v>240.005</v>
      </c>
      <c r="GV17" s="9">
        <v>129.63499999999999</v>
      </c>
      <c r="GW17" s="9">
        <v>110.37</v>
      </c>
      <c r="GX17" s="9">
        <v>31.71</v>
      </c>
      <c r="GY17" s="9">
        <v>13.875999999999999</v>
      </c>
      <c r="GZ17" s="9">
        <v>17.834</v>
      </c>
      <c r="HA17" s="9">
        <v>124.92400000000001</v>
      </c>
      <c r="HB17" s="9">
        <v>66.783000000000001</v>
      </c>
      <c r="HC17" s="9">
        <v>58.142000000000003</v>
      </c>
      <c r="HD17" s="9">
        <v>24.532</v>
      </c>
      <c r="HE17" s="9">
        <v>14.105</v>
      </c>
      <c r="HF17" s="9">
        <v>10.427</v>
      </c>
      <c r="HG17" s="9">
        <v>115.08</v>
      </c>
      <c r="HH17" s="9">
        <v>62.851999999999997</v>
      </c>
      <c r="HI17" s="9">
        <v>52.228000000000002</v>
      </c>
      <c r="HJ17" s="9">
        <v>11.734</v>
      </c>
      <c r="HK17" s="9">
        <v>1.1060000000000001</v>
      </c>
      <c r="HL17" s="9">
        <v>10.628</v>
      </c>
      <c r="HM17" s="9">
        <v>24.309000000000001</v>
      </c>
      <c r="HN17" s="9">
        <v>1.6759999999999999</v>
      </c>
      <c r="HO17" s="9">
        <v>22.632999999999999</v>
      </c>
      <c r="HP17" s="9">
        <v>23.425999999999998</v>
      </c>
      <c r="HQ17" s="9">
        <v>15.9</v>
      </c>
      <c r="HR17" s="9">
        <v>7.5259999999999998</v>
      </c>
      <c r="HS17" s="9">
        <v>61.566000000000003</v>
      </c>
      <c r="HT17" s="9">
        <v>25.675999999999998</v>
      </c>
      <c r="HU17" s="9">
        <v>35.889000000000003</v>
      </c>
      <c r="HV17" s="9">
        <v>41.301000000000002</v>
      </c>
      <c r="HW17" s="9">
        <v>28.477</v>
      </c>
      <c r="HX17" s="9">
        <v>12.824999999999999</v>
      </c>
      <c r="HY17" s="9">
        <v>71.572000000000003</v>
      </c>
      <c r="HZ17" s="9">
        <v>40.767000000000003</v>
      </c>
      <c r="IA17" s="9">
        <v>30.805</v>
      </c>
      <c r="IB17" s="9">
        <v>7.2960000000000003</v>
      </c>
      <c r="IC17" s="9">
        <v>3.7530000000000001</v>
      </c>
      <c r="ID17" s="9">
        <v>3.5430000000000001</v>
      </c>
      <c r="IE17" s="9">
        <v>18.082999999999998</v>
      </c>
      <c r="IF17" s="9">
        <v>10.064</v>
      </c>
      <c r="IG17" s="9">
        <v>8.0190000000000001</v>
      </c>
      <c r="IH17" s="9">
        <v>27.106999999999999</v>
      </c>
      <c r="II17" s="9">
        <v>16.527999999999999</v>
      </c>
      <c r="IJ17" s="9">
        <v>10.579000000000001</v>
      </c>
      <c r="IK17" s="9">
        <v>69.944000000000003</v>
      </c>
      <c r="IL17" s="9">
        <v>32.508000000000003</v>
      </c>
      <c r="IM17" s="9">
        <v>37.436</v>
      </c>
      <c r="IN17" s="9">
        <v>14.474</v>
      </c>
      <c r="IO17" s="9">
        <v>10.154999999999999</v>
      </c>
      <c r="IP17" s="9">
        <v>4.3179999999999996</v>
      </c>
      <c r="IQ17" s="9">
        <v>31.443999999999999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1796</v>
      </c>
      <c r="C1" s="3" t="s">
        <v>1797</v>
      </c>
      <c r="D1" s="3" t="s">
        <v>1798</v>
      </c>
      <c r="E1" s="3" t="s">
        <v>1799</v>
      </c>
      <c r="F1" s="3" t="s">
        <v>1800</v>
      </c>
      <c r="G1" s="3" t="s">
        <v>1801</v>
      </c>
      <c r="H1" s="3" t="s">
        <v>1802</v>
      </c>
      <c r="I1" s="3" t="s">
        <v>1803</v>
      </c>
      <c r="J1" s="3" t="s">
        <v>1804</v>
      </c>
      <c r="K1" s="3" t="s">
        <v>1805</v>
      </c>
      <c r="L1" s="3" t="s">
        <v>1806</v>
      </c>
      <c r="M1" s="3" t="s">
        <v>1807</v>
      </c>
      <c r="N1" s="3" t="s">
        <v>1808</v>
      </c>
      <c r="O1" s="3" t="s">
        <v>1809</v>
      </c>
      <c r="P1" s="3" t="s">
        <v>1810</v>
      </c>
      <c r="Q1" s="3" t="s">
        <v>1811</v>
      </c>
      <c r="R1" s="3" t="s">
        <v>1812</v>
      </c>
      <c r="S1" s="3" t="s">
        <v>1813</v>
      </c>
      <c r="T1" s="3" t="s">
        <v>1814</v>
      </c>
      <c r="U1" s="3" t="s">
        <v>1815</v>
      </c>
      <c r="V1" s="3" t="s">
        <v>1816</v>
      </c>
      <c r="W1" s="3" t="s">
        <v>1817</v>
      </c>
      <c r="X1" s="3" t="s">
        <v>1818</v>
      </c>
      <c r="Y1" s="3" t="s">
        <v>1819</v>
      </c>
      <c r="Z1" s="3" t="s">
        <v>1820</v>
      </c>
      <c r="AA1" s="3" t="s">
        <v>1821</v>
      </c>
      <c r="AB1" s="3" t="s">
        <v>1822</v>
      </c>
      <c r="AC1" s="3" t="s">
        <v>1823</v>
      </c>
      <c r="AD1" s="3" t="s">
        <v>1824</v>
      </c>
      <c r="AE1" s="3" t="s">
        <v>1825</v>
      </c>
      <c r="AF1" s="3" t="s">
        <v>1826</v>
      </c>
      <c r="AG1" s="3" t="s">
        <v>1827</v>
      </c>
      <c r="AH1" s="3" t="s">
        <v>1828</v>
      </c>
      <c r="AI1" s="3" t="s">
        <v>1829</v>
      </c>
      <c r="AJ1" s="3" t="s">
        <v>1830</v>
      </c>
      <c r="AK1" s="3" t="s">
        <v>1831</v>
      </c>
      <c r="AL1" s="3" t="s">
        <v>1832</v>
      </c>
      <c r="AM1" s="3" t="s">
        <v>1833</v>
      </c>
      <c r="AN1" s="3" t="s">
        <v>1834</v>
      </c>
      <c r="AO1" s="3" t="s">
        <v>1835</v>
      </c>
      <c r="AP1" s="3" t="s">
        <v>1836</v>
      </c>
      <c r="AQ1" s="3" t="s">
        <v>1837</v>
      </c>
      <c r="AR1" s="3" t="s">
        <v>1838</v>
      </c>
      <c r="AS1" s="3" t="s">
        <v>1839</v>
      </c>
      <c r="AT1" s="3" t="s">
        <v>1840</v>
      </c>
      <c r="AU1" s="3" t="s">
        <v>1841</v>
      </c>
      <c r="AV1" s="3" t="s">
        <v>1842</v>
      </c>
      <c r="AW1" s="3" t="s">
        <v>1843</v>
      </c>
      <c r="AX1" s="3" t="s">
        <v>1844</v>
      </c>
      <c r="AY1" s="3" t="s">
        <v>1845</v>
      </c>
      <c r="AZ1" s="3" t="s">
        <v>1846</v>
      </c>
      <c r="BA1" s="3" t="s">
        <v>1847</v>
      </c>
      <c r="BB1" s="3" t="s">
        <v>1848</v>
      </c>
      <c r="BC1" s="3" t="s">
        <v>1849</v>
      </c>
      <c r="BD1" s="3" t="s">
        <v>1850</v>
      </c>
      <c r="BE1" s="3" t="s">
        <v>1851</v>
      </c>
      <c r="BF1" s="3" t="s">
        <v>1852</v>
      </c>
      <c r="BG1" s="3" t="s">
        <v>1853</v>
      </c>
      <c r="BH1" s="3" t="s">
        <v>1854</v>
      </c>
      <c r="BI1" s="3" t="s">
        <v>1855</v>
      </c>
      <c r="BJ1" s="3" t="s">
        <v>1856</v>
      </c>
      <c r="BK1" s="3" t="s">
        <v>1857</v>
      </c>
      <c r="BL1" s="3" t="s">
        <v>1858</v>
      </c>
      <c r="BM1" s="3" t="s">
        <v>1859</v>
      </c>
      <c r="BN1" s="3" t="s">
        <v>1860</v>
      </c>
      <c r="BO1" s="3" t="s">
        <v>1861</v>
      </c>
      <c r="BP1" s="3" t="s">
        <v>1862</v>
      </c>
      <c r="BQ1" s="3" t="s">
        <v>1863</v>
      </c>
      <c r="BR1" s="3" t="s">
        <v>1864</v>
      </c>
      <c r="BS1" s="3" t="s">
        <v>1865</v>
      </c>
      <c r="BT1" s="3" t="s">
        <v>1866</v>
      </c>
      <c r="BU1" s="3" t="s">
        <v>1867</v>
      </c>
      <c r="BV1" s="3" t="s">
        <v>1868</v>
      </c>
      <c r="BW1" s="3" t="s">
        <v>1869</v>
      </c>
      <c r="BX1" s="3" t="s">
        <v>1870</v>
      </c>
      <c r="BY1" s="3" t="s">
        <v>1871</v>
      </c>
      <c r="BZ1" s="3" t="s">
        <v>1872</v>
      </c>
      <c r="CA1" s="3" t="s">
        <v>1873</v>
      </c>
      <c r="CB1" s="3" t="s">
        <v>1874</v>
      </c>
      <c r="CC1" s="3" t="s">
        <v>1875</v>
      </c>
      <c r="CD1" s="3" t="s">
        <v>1876</v>
      </c>
      <c r="CE1" s="3" t="s">
        <v>1877</v>
      </c>
      <c r="CF1" s="3" t="s">
        <v>1878</v>
      </c>
      <c r="CG1" s="3" t="s">
        <v>1879</v>
      </c>
      <c r="CH1" s="3" t="s">
        <v>1880</v>
      </c>
      <c r="CI1" s="3" t="s">
        <v>1881</v>
      </c>
      <c r="CJ1" s="3" t="s">
        <v>1882</v>
      </c>
      <c r="CK1" s="3" t="s">
        <v>1883</v>
      </c>
      <c r="CL1" s="3" t="s">
        <v>1884</v>
      </c>
      <c r="CM1" s="3" t="s">
        <v>1885</v>
      </c>
      <c r="CN1" s="3" t="s">
        <v>1886</v>
      </c>
      <c r="CO1" s="3" t="s">
        <v>1887</v>
      </c>
      <c r="CP1" s="3" t="s">
        <v>1888</v>
      </c>
      <c r="CQ1" s="3" t="s">
        <v>1889</v>
      </c>
      <c r="CR1" s="3" t="s">
        <v>1890</v>
      </c>
      <c r="CS1" s="3" t="s">
        <v>1891</v>
      </c>
      <c r="CT1" s="3" t="s">
        <v>1892</v>
      </c>
      <c r="CU1" s="3" t="s">
        <v>1893</v>
      </c>
      <c r="CV1" s="3" t="s">
        <v>1894</v>
      </c>
      <c r="CW1" s="3" t="s">
        <v>1895</v>
      </c>
      <c r="CX1" s="3" t="s">
        <v>1896</v>
      </c>
      <c r="CY1" s="3" t="s">
        <v>1897</v>
      </c>
      <c r="CZ1" s="3" t="s">
        <v>1898</v>
      </c>
      <c r="DA1" s="3" t="s">
        <v>1899</v>
      </c>
      <c r="DB1" s="3" t="s">
        <v>1900</v>
      </c>
      <c r="DC1" s="3" t="s">
        <v>1901</v>
      </c>
      <c r="DD1" s="3" t="s">
        <v>1902</v>
      </c>
      <c r="DE1" s="3" t="s">
        <v>1903</v>
      </c>
      <c r="DF1" s="3" t="s">
        <v>1904</v>
      </c>
      <c r="DG1" s="3" t="s">
        <v>1905</v>
      </c>
      <c r="DH1" s="3" t="s">
        <v>1906</v>
      </c>
      <c r="DI1" s="3" t="s">
        <v>1907</v>
      </c>
      <c r="DJ1" s="3" t="s">
        <v>1908</v>
      </c>
      <c r="DK1" s="3" t="s">
        <v>1909</v>
      </c>
      <c r="DL1" s="3" t="s">
        <v>1910</v>
      </c>
      <c r="DM1" s="3" t="s">
        <v>1911</v>
      </c>
      <c r="DN1" s="3" t="s">
        <v>1912</v>
      </c>
      <c r="DO1" s="3" t="s">
        <v>1913</v>
      </c>
      <c r="DP1" s="3" t="s">
        <v>1914</v>
      </c>
      <c r="DQ1" s="3" t="s">
        <v>1915</v>
      </c>
      <c r="DR1" s="3" t="s">
        <v>1916</v>
      </c>
      <c r="DS1" s="3" t="s">
        <v>1917</v>
      </c>
      <c r="DT1" s="3" t="s">
        <v>1918</v>
      </c>
      <c r="DU1" s="3" t="s">
        <v>1919</v>
      </c>
      <c r="DV1" s="3" t="s">
        <v>1920</v>
      </c>
      <c r="DW1" s="3" t="s">
        <v>1921</v>
      </c>
      <c r="DX1" s="3" t="s">
        <v>1922</v>
      </c>
      <c r="DY1" s="3" t="s">
        <v>1923</v>
      </c>
      <c r="DZ1" s="3" t="s">
        <v>1924</v>
      </c>
      <c r="EA1" s="3" t="s">
        <v>1925</v>
      </c>
      <c r="EB1" s="3" t="s">
        <v>1926</v>
      </c>
      <c r="EC1" s="3" t="s">
        <v>1927</v>
      </c>
      <c r="ED1" s="3" t="s">
        <v>1928</v>
      </c>
      <c r="EE1" s="3" t="s">
        <v>1929</v>
      </c>
      <c r="EF1" s="3" t="s">
        <v>1930</v>
      </c>
      <c r="EG1" s="3" t="s">
        <v>1931</v>
      </c>
      <c r="EH1" s="3" t="s">
        <v>1932</v>
      </c>
      <c r="EI1" s="3" t="s">
        <v>1933</v>
      </c>
      <c r="EJ1" s="3" t="s">
        <v>1934</v>
      </c>
      <c r="EK1" s="3" t="s">
        <v>1935</v>
      </c>
      <c r="EL1" s="3" t="s">
        <v>1936</v>
      </c>
      <c r="EM1" s="3" t="s">
        <v>1937</v>
      </c>
      <c r="EN1" s="3" t="s">
        <v>1938</v>
      </c>
      <c r="EO1" s="3" t="s">
        <v>1939</v>
      </c>
      <c r="EP1" s="3" t="s">
        <v>1940</v>
      </c>
      <c r="EQ1" s="3" t="s">
        <v>1941</v>
      </c>
      <c r="ER1" s="3" t="s">
        <v>1942</v>
      </c>
      <c r="ES1" s="3" t="s">
        <v>1943</v>
      </c>
      <c r="ET1" s="3" t="s">
        <v>1944</v>
      </c>
      <c r="EU1" s="3" t="s">
        <v>1945</v>
      </c>
      <c r="EV1" s="3" t="s">
        <v>1946</v>
      </c>
      <c r="EW1" s="3" t="s">
        <v>1947</v>
      </c>
      <c r="EX1" s="3" t="s">
        <v>1948</v>
      </c>
      <c r="EY1" s="3" t="s">
        <v>1949</v>
      </c>
      <c r="EZ1" s="3" t="s">
        <v>1950</v>
      </c>
      <c r="FA1" s="3" t="s">
        <v>1951</v>
      </c>
      <c r="FB1" s="3" t="s">
        <v>1952</v>
      </c>
      <c r="FC1" s="3" t="s">
        <v>1953</v>
      </c>
      <c r="FD1" s="3" t="s">
        <v>1954</v>
      </c>
      <c r="FE1" s="3" t="s">
        <v>1955</v>
      </c>
      <c r="FF1" s="3" t="s">
        <v>1956</v>
      </c>
      <c r="FG1" s="3" t="s">
        <v>1957</v>
      </c>
      <c r="FH1" s="3" t="s">
        <v>1958</v>
      </c>
      <c r="FI1" s="3" t="s">
        <v>1959</v>
      </c>
      <c r="FJ1" s="3" t="s">
        <v>1960</v>
      </c>
      <c r="FK1" s="3" t="s">
        <v>1961</v>
      </c>
      <c r="FL1" s="3" t="s">
        <v>1962</v>
      </c>
      <c r="FM1" s="3" t="s">
        <v>1963</v>
      </c>
      <c r="FN1" s="3" t="s">
        <v>1964</v>
      </c>
      <c r="FO1" s="3" t="s">
        <v>1965</v>
      </c>
      <c r="FP1" s="3" t="s">
        <v>1966</v>
      </c>
      <c r="FQ1" s="3" t="s">
        <v>1967</v>
      </c>
      <c r="FR1" s="3" t="s">
        <v>1968</v>
      </c>
      <c r="FS1" s="3" t="s">
        <v>1969</v>
      </c>
      <c r="FT1" s="3" t="s">
        <v>1970</v>
      </c>
      <c r="FU1" s="3" t="s">
        <v>1971</v>
      </c>
      <c r="FV1" s="3" t="s">
        <v>1972</v>
      </c>
      <c r="FW1" s="3" t="s">
        <v>1973</v>
      </c>
      <c r="FX1" s="3" t="s">
        <v>1974</v>
      </c>
      <c r="FY1" s="3" t="s">
        <v>1975</v>
      </c>
      <c r="FZ1" s="3" t="s">
        <v>1976</v>
      </c>
      <c r="GA1" s="3" t="s">
        <v>1977</v>
      </c>
      <c r="GB1" s="3" t="s">
        <v>4970</v>
      </c>
      <c r="GC1" s="3" t="s">
        <v>4971</v>
      </c>
      <c r="GD1" s="3" t="s">
        <v>4972</v>
      </c>
      <c r="GE1" s="3" t="s">
        <v>4973</v>
      </c>
      <c r="GF1" s="3" t="s">
        <v>4974</v>
      </c>
      <c r="GG1" s="3" t="s">
        <v>4975</v>
      </c>
      <c r="GH1" s="3" t="s">
        <v>4976</v>
      </c>
      <c r="GI1" s="3" t="s">
        <v>4977</v>
      </c>
      <c r="GJ1" s="3" t="s">
        <v>4978</v>
      </c>
      <c r="GK1" s="3" t="s">
        <v>4979</v>
      </c>
      <c r="GL1" s="3" t="s">
        <v>4980</v>
      </c>
      <c r="GM1" s="3" t="s">
        <v>4981</v>
      </c>
      <c r="GN1" s="3" t="s">
        <v>5078</v>
      </c>
      <c r="GO1" s="3" t="s">
        <v>5079</v>
      </c>
      <c r="GP1" s="3" t="s">
        <v>5080</v>
      </c>
      <c r="GQ1" s="3" t="s">
        <v>5081</v>
      </c>
      <c r="GR1" s="3" t="s">
        <v>5082</v>
      </c>
      <c r="GS1" s="3" t="s">
        <v>5083</v>
      </c>
      <c r="GT1" s="3" t="s">
        <v>5084</v>
      </c>
      <c r="GU1" s="3" t="s">
        <v>5085</v>
      </c>
      <c r="GV1" s="3" t="s">
        <v>5086</v>
      </c>
      <c r="GW1" s="3" t="s">
        <v>5087</v>
      </c>
      <c r="GX1" s="3" t="s">
        <v>5088</v>
      </c>
      <c r="GY1" s="3" t="s">
        <v>5089</v>
      </c>
      <c r="GZ1" s="3" t="s">
        <v>5162</v>
      </c>
      <c r="HA1" s="3" t="s">
        <v>5163</v>
      </c>
      <c r="HB1" s="3" t="s">
        <v>5164</v>
      </c>
      <c r="HC1" s="3" t="s">
        <v>5165</v>
      </c>
      <c r="HD1" s="3" t="s">
        <v>5166</v>
      </c>
      <c r="HE1" s="3" t="s">
        <v>5167</v>
      </c>
      <c r="HF1" s="3" t="s">
        <v>5240</v>
      </c>
      <c r="HG1" s="3" t="s">
        <v>5241</v>
      </c>
      <c r="HH1" s="3" t="s">
        <v>5242</v>
      </c>
      <c r="HI1" s="3" t="s">
        <v>5243</v>
      </c>
      <c r="HJ1" s="3" t="s">
        <v>5244</v>
      </c>
      <c r="HK1" s="3" t="s">
        <v>5245</v>
      </c>
      <c r="HL1" s="3" t="s">
        <v>5246</v>
      </c>
      <c r="HM1" s="3" t="s">
        <v>5247</v>
      </c>
      <c r="HN1" s="3" t="s">
        <v>5248</v>
      </c>
      <c r="HO1" s="3" t="s">
        <v>5249</v>
      </c>
      <c r="HP1" s="3" t="s">
        <v>5250</v>
      </c>
      <c r="HQ1" s="3" t="s">
        <v>5251</v>
      </c>
      <c r="HR1" s="3" t="s">
        <v>5324</v>
      </c>
      <c r="HS1" s="3" t="s">
        <v>5325</v>
      </c>
      <c r="HT1" s="3" t="s">
        <v>5326</v>
      </c>
      <c r="HU1" s="3" t="s">
        <v>5327</v>
      </c>
      <c r="HV1" s="3" t="s">
        <v>5328</v>
      </c>
      <c r="HW1" s="3" t="s">
        <v>5329</v>
      </c>
      <c r="HX1" s="3" t="s">
        <v>5378</v>
      </c>
      <c r="HY1" s="3" t="s">
        <v>5379</v>
      </c>
      <c r="HZ1" s="3" t="s">
        <v>5380</v>
      </c>
      <c r="IA1" s="3" t="s">
        <v>5381</v>
      </c>
      <c r="IB1" s="3" t="s">
        <v>5382</v>
      </c>
      <c r="IC1" s="3" t="s">
        <v>5383</v>
      </c>
      <c r="ID1" s="3" t="s">
        <v>1978</v>
      </c>
      <c r="IE1" s="3" t="s">
        <v>1979</v>
      </c>
      <c r="IF1" s="3" t="s">
        <v>1980</v>
      </c>
      <c r="IG1" s="3" t="s">
        <v>1981</v>
      </c>
      <c r="IH1" s="3" t="s">
        <v>1982</v>
      </c>
      <c r="II1" s="3" t="s">
        <v>1983</v>
      </c>
      <c r="IJ1" s="3" t="s">
        <v>1984</v>
      </c>
      <c r="IK1" s="3" t="s">
        <v>1985</v>
      </c>
      <c r="IL1" s="3" t="s">
        <v>1986</v>
      </c>
      <c r="IM1" s="3" t="s">
        <v>1987</v>
      </c>
      <c r="IN1" s="3" t="s">
        <v>1988</v>
      </c>
      <c r="IO1" s="3" t="s">
        <v>1989</v>
      </c>
      <c r="IP1" s="3" t="s">
        <v>1990</v>
      </c>
      <c r="IQ1" s="3" t="s">
        <v>1991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1992</v>
      </c>
      <c r="C10" s="8" t="s">
        <v>1993</v>
      </c>
      <c r="D10" s="8" t="s">
        <v>1994</v>
      </c>
      <c r="E10" s="8" t="s">
        <v>1995</v>
      </c>
      <c r="F10" s="8" t="s">
        <v>1996</v>
      </c>
      <c r="G10" s="8" t="s">
        <v>1997</v>
      </c>
      <c r="H10" s="8" t="s">
        <v>1998</v>
      </c>
      <c r="I10" s="8" t="s">
        <v>1999</v>
      </c>
      <c r="J10" s="8" t="s">
        <v>2000</v>
      </c>
      <c r="K10" s="8" t="s">
        <v>2001</v>
      </c>
      <c r="L10" s="8" t="s">
        <v>2002</v>
      </c>
      <c r="M10" s="8" t="s">
        <v>2003</v>
      </c>
      <c r="N10" s="8" t="s">
        <v>2004</v>
      </c>
      <c r="O10" s="8" t="s">
        <v>2005</v>
      </c>
      <c r="P10" s="8" t="s">
        <v>2006</v>
      </c>
      <c r="Q10" s="8" t="s">
        <v>2007</v>
      </c>
      <c r="R10" s="8" t="s">
        <v>2008</v>
      </c>
      <c r="S10" s="8" t="s">
        <v>2009</v>
      </c>
      <c r="T10" s="8" t="s">
        <v>2010</v>
      </c>
      <c r="U10" s="8" t="s">
        <v>2011</v>
      </c>
      <c r="V10" s="8" t="s">
        <v>2012</v>
      </c>
      <c r="W10" s="8" t="s">
        <v>2013</v>
      </c>
      <c r="X10" s="8" t="s">
        <v>2014</v>
      </c>
      <c r="Y10" s="8" t="s">
        <v>2015</v>
      </c>
      <c r="Z10" s="8" t="s">
        <v>2016</v>
      </c>
      <c r="AA10" s="8" t="s">
        <v>2017</v>
      </c>
      <c r="AB10" s="8" t="s">
        <v>2018</v>
      </c>
      <c r="AC10" s="8" t="s">
        <v>2019</v>
      </c>
      <c r="AD10" s="8" t="s">
        <v>2020</v>
      </c>
      <c r="AE10" s="8" t="s">
        <v>2021</v>
      </c>
      <c r="AF10" s="8" t="s">
        <v>2022</v>
      </c>
      <c r="AG10" s="8" t="s">
        <v>2023</v>
      </c>
      <c r="AH10" s="8" t="s">
        <v>2024</v>
      </c>
      <c r="AI10" s="8" t="s">
        <v>2025</v>
      </c>
      <c r="AJ10" s="8" t="s">
        <v>2026</v>
      </c>
      <c r="AK10" s="8" t="s">
        <v>2027</v>
      </c>
      <c r="AL10" s="8" t="s">
        <v>2028</v>
      </c>
      <c r="AM10" s="8" t="s">
        <v>2029</v>
      </c>
      <c r="AN10" s="8" t="s">
        <v>2030</v>
      </c>
      <c r="AO10" s="8" t="s">
        <v>2031</v>
      </c>
      <c r="AP10" s="8" t="s">
        <v>2032</v>
      </c>
      <c r="AQ10" s="8" t="s">
        <v>2033</v>
      </c>
      <c r="AR10" s="8" t="s">
        <v>2034</v>
      </c>
      <c r="AS10" s="8" t="s">
        <v>2035</v>
      </c>
      <c r="AT10" s="8" t="s">
        <v>2036</v>
      </c>
      <c r="AU10" s="8" t="s">
        <v>2037</v>
      </c>
      <c r="AV10" s="8" t="s">
        <v>2038</v>
      </c>
      <c r="AW10" s="8" t="s">
        <v>2039</v>
      </c>
      <c r="AX10" s="8" t="s">
        <v>2040</v>
      </c>
      <c r="AY10" s="8" t="s">
        <v>2041</v>
      </c>
      <c r="AZ10" s="8" t="s">
        <v>2042</v>
      </c>
      <c r="BA10" s="8" t="s">
        <v>2043</v>
      </c>
      <c r="BB10" s="8" t="s">
        <v>2044</v>
      </c>
      <c r="BC10" s="8" t="s">
        <v>2045</v>
      </c>
      <c r="BD10" s="8" t="s">
        <v>2046</v>
      </c>
      <c r="BE10" s="8" t="s">
        <v>2047</v>
      </c>
      <c r="BF10" s="8" t="s">
        <v>2048</v>
      </c>
      <c r="BG10" s="8" t="s">
        <v>2049</v>
      </c>
      <c r="BH10" s="8" t="s">
        <v>2050</v>
      </c>
      <c r="BI10" s="8" t="s">
        <v>2051</v>
      </c>
      <c r="BJ10" s="8" t="s">
        <v>2052</v>
      </c>
      <c r="BK10" s="8" t="s">
        <v>2053</v>
      </c>
      <c r="BL10" s="8" t="s">
        <v>2054</v>
      </c>
      <c r="BM10" s="8" t="s">
        <v>2055</v>
      </c>
      <c r="BN10" s="8" t="s">
        <v>2056</v>
      </c>
      <c r="BO10" s="8" t="s">
        <v>2057</v>
      </c>
      <c r="BP10" s="8" t="s">
        <v>2058</v>
      </c>
      <c r="BQ10" s="8" t="s">
        <v>2059</v>
      </c>
      <c r="BR10" s="8" t="s">
        <v>2060</v>
      </c>
      <c r="BS10" s="8" t="s">
        <v>2061</v>
      </c>
      <c r="BT10" s="8" t="s">
        <v>2062</v>
      </c>
      <c r="BU10" s="8" t="s">
        <v>2063</v>
      </c>
      <c r="BV10" s="8" t="s">
        <v>2064</v>
      </c>
      <c r="BW10" s="8" t="s">
        <v>2065</v>
      </c>
      <c r="BX10" s="8" t="s">
        <v>2066</v>
      </c>
      <c r="BY10" s="8" t="s">
        <v>2067</v>
      </c>
      <c r="BZ10" s="8" t="s">
        <v>2068</v>
      </c>
      <c r="CA10" s="8" t="s">
        <v>2069</v>
      </c>
      <c r="CB10" s="8" t="s">
        <v>2070</v>
      </c>
      <c r="CC10" s="8" t="s">
        <v>2071</v>
      </c>
      <c r="CD10" s="8" t="s">
        <v>2072</v>
      </c>
      <c r="CE10" s="8" t="s">
        <v>2073</v>
      </c>
      <c r="CF10" s="8" t="s">
        <v>2074</v>
      </c>
      <c r="CG10" s="8" t="s">
        <v>2075</v>
      </c>
      <c r="CH10" s="8" t="s">
        <v>2076</v>
      </c>
      <c r="CI10" s="8" t="s">
        <v>2077</v>
      </c>
      <c r="CJ10" s="8" t="s">
        <v>2078</v>
      </c>
      <c r="CK10" s="8" t="s">
        <v>2079</v>
      </c>
      <c r="CL10" s="8" t="s">
        <v>2080</v>
      </c>
      <c r="CM10" s="8" t="s">
        <v>2081</v>
      </c>
      <c r="CN10" s="8" t="s">
        <v>2082</v>
      </c>
      <c r="CO10" s="8" t="s">
        <v>2083</v>
      </c>
      <c r="CP10" s="8" t="s">
        <v>2084</v>
      </c>
      <c r="CQ10" s="8" t="s">
        <v>2085</v>
      </c>
      <c r="CR10" s="8" t="s">
        <v>2086</v>
      </c>
      <c r="CS10" s="8" t="s">
        <v>2087</v>
      </c>
      <c r="CT10" s="8" t="s">
        <v>2088</v>
      </c>
      <c r="CU10" s="8" t="s">
        <v>2089</v>
      </c>
      <c r="CV10" s="8" t="s">
        <v>2090</v>
      </c>
      <c r="CW10" s="8" t="s">
        <v>2091</v>
      </c>
      <c r="CX10" s="8" t="s">
        <v>2092</v>
      </c>
      <c r="CY10" s="8" t="s">
        <v>2093</v>
      </c>
      <c r="CZ10" s="8" t="s">
        <v>2094</v>
      </c>
      <c r="DA10" s="8" t="s">
        <v>2095</v>
      </c>
      <c r="DB10" s="8" t="s">
        <v>2096</v>
      </c>
      <c r="DC10" s="8" t="s">
        <v>2097</v>
      </c>
      <c r="DD10" s="8" t="s">
        <v>2098</v>
      </c>
      <c r="DE10" s="8" t="s">
        <v>2099</v>
      </c>
      <c r="DF10" s="8" t="s">
        <v>2100</v>
      </c>
      <c r="DG10" s="8" t="s">
        <v>2101</v>
      </c>
      <c r="DH10" s="8" t="s">
        <v>2102</v>
      </c>
      <c r="DI10" s="8" t="s">
        <v>2103</v>
      </c>
      <c r="DJ10" s="8" t="s">
        <v>2104</v>
      </c>
      <c r="DK10" s="8" t="s">
        <v>2105</v>
      </c>
      <c r="DL10" s="8" t="s">
        <v>2106</v>
      </c>
      <c r="DM10" s="8" t="s">
        <v>2107</v>
      </c>
      <c r="DN10" s="8" t="s">
        <v>2108</v>
      </c>
      <c r="DO10" s="8" t="s">
        <v>2109</v>
      </c>
      <c r="DP10" s="8" t="s">
        <v>2110</v>
      </c>
      <c r="DQ10" s="8" t="s">
        <v>2111</v>
      </c>
      <c r="DR10" s="8" t="s">
        <v>2112</v>
      </c>
      <c r="DS10" s="8" t="s">
        <v>2113</v>
      </c>
      <c r="DT10" s="8" t="s">
        <v>2114</v>
      </c>
      <c r="DU10" s="8" t="s">
        <v>2115</v>
      </c>
      <c r="DV10" s="8" t="s">
        <v>2116</v>
      </c>
      <c r="DW10" s="8" t="s">
        <v>2117</v>
      </c>
      <c r="DX10" s="8" t="s">
        <v>2118</v>
      </c>
      <c r="DY10" s="8" t="s">
        <v>2119</v>
      </c>
      <c r="DZ10" s="8" t="s">
        <v>2120</v>
      </c>
      <c r="EA10" s="8" t="s">
        <v>2121</v>
      </c>
      <c r="EB10" s="8" t="s">
        <v>2122</v>
      </c>
      <c r="EC10" s="8" t="s">
        <v>2123</v>
      </c>
      <c r="ED10" s="8" t="s">
        <v>2124</v>
      </c>
      <c r="EE10" s="8" t="s">
        <v>2125</v>
      </c>
      <c r="EF10" s="8" t="s">
        <v>2126</v>
      </c>
      <c r="EG10" s="8" t="s">
        <v>2127</v>
      </c>
      <c r="EH10" s="8" t="s">
        <v>2128</v>
      </c>
      <c r="EI10" s="8" t="s">
        <v>2129</v>
      </c>
      <c r="EJ10" s="8" t="s">
        <v>2130</v>
      </c>
      <c r="EK10" s="8" t="s">
        <v>2131</v>
      </c>
      <c r="EL10" s="8" t="s">
        <v>2132</v>
      </c>
      <c r="EM10" s="8" t="s">
        <v>2133</v>
      </c>
      <c r="EN10" s="8" t="s">
        <v>2134</v>
      </c>
      <c r="EO10" s="8" t="s">
        <v>2135</v>
      </c>
      <c r="EP10" s="8" t="s">
        <v>2136</v>
      </c>
      <c r="EQ10" s="8" t="s">
        <v>2137</v>
      </c>
      <c r="ER10" s="8" t="s">
        <v>2138</v>
      </c>
      <c r="ES10" s="8" t="s">
        <v>2139</v>
      </c>
      <c r="ET10" s="8" t="s">
        <v>2140</v>
      </c>
      <c r="EU10" s="8" t="s">
        <v>2141</v>
      </c>
      <c r="EV10" s="8" t="s">
        <v>2142</v>
      </c>
      <c r="EW10" s="8" t="s">
        <v>2143</v>
      </c>
      <c r="EX10" s="8" t="s">
        <v>2144</v>
      </c>
      <c r="EY10" s="8" t="s">
        <v>2145</v>
      </c>
      <c r="EZ10" s="8" t="s">
        <v>2146</v>
      </c>
      <c r="FA10" s="8" t="s">
        <v>2147</v>
      </c>
      <c r="FB10" s="8" t="s">
        <v>2148</v>
      </c>
      <c r="FC10" s="8" t="s">
        <v>2149</v>
      </c>
      <c r="FD10" s="8" t="s">
        <v>2150</v>
      </c>
      <c r="FE10" s="8" t="s">
        <v>2151</v>
      </c>
      <c r="FF10" s="8" t="s">
        <v>2152</v>
      </c>
      <c r="FG10" s="8" t="s">
        <v>2153</v>
      </c>
      <c r="FH10" s="8" t="s">
        <v>2154</v>
      </c>
      <c r="FI10" s="8" t="s">
        <v>2155</v>
      </c>
      <c r="FJ10" s="8" t="s">
        <v>2156</v>
      </c>
      <c r="FK10" s="8" t="s">
        <v>2157</v>
      </c>
      <c r="FL10" s="8" t="s">
        <v>2158</v>
      </c>
      <c r="FM10" s="8" t="s">
        <v>2159</v>
      </c>
      <c r="FN10" s="8" t="s">
        <v>2160</v>
      </c>
      <c r="FO10" s="8" t="s">
        <v>2161</v>
      </c>
      <c r="FP10" s="8" t="s">
        <v>2162</v>
      </c>
      <c r="FQ10" s="8" t="s">
        <v>2163</v>
      </c>
      <c r="FR10" s="8" t="s">
        <v>2164</v>
      </c>
      <c r="FS10" s="8" t="s">
        <v>2165</v>
      </c>
      <c r="FT10" s="8" t="s">
        <v>2166</v>
      </c>
      <c r="FU10" s="8" t="s">
        <v>2167</v>
      </c>
      <c r="FV10" s="8" t="s">
        <v>2168</v>
      </c>
      <c r="FW10" s="8" t="s">
        <v>2169</v>
      </c>
      <c r="FX10" s="8" t="s">
        <v>2170</v>
      </c>
      <c r="FY10" s="8" t="s">
        <v>2171</v>
      </c>
      <c r="FZ10" s="8" t="s">
        <v>2172</v>
      </c>
      <c r="GA10" s="8" t="s">
        <v>2173</v>
      </c>
      <c r="GB10" s="8" t="s">
        <v>2174</v>
      </c>
      <c r="GC10" s="8" t="s">
        <v>2175</v>
      </c>
      <c r="GD10" s="8" t="s">
        <v>2176</v>
      </c>
      <c r="GE10" s="8" t="s">
        <v>2177</v>
      </c>
      <c r="GF10" s="8" t="s">
        <v>2178</v>
      </c>
      <c r="GG10" s="8" t="s">
        <v>2179</v>
      </c>
      <c r="GH10" s="8" t="s">
        <v>2180</v>
      </c>
      <c r="GI10" s="8" t="s">
        <v>2181</v>
      </c>
      <c r="GJ10" s="8" t="s">
        <v>2182</v>
      </c>
      <c r="GK10" s="8" t="s">
        <v>2183</v>
      </c>
      <c r="GL10" s="8" t="s">
        <v>2184</v>
      </c>
      <c r="GM10" s="8" t="s">
        <v>2185</v>
      </c>
      <c r="GN10" s="8" t="s">
        <v>2186</v>
      </c>
      <c r="GO10" s="8" t="s">
        <v>2187</v>
      </c>
      <c r="GP10" s="8" t="s">
        <v>2188</v>
      </c>
      <c r="GQ10" s="8" t="s">
        <v>2189</v>
      </c>
      <c r="GR10" s="8" t="s">
        <v>2190</v>
      </c>
      <c r="GS10" s="8" t="s">
        <v>2191</v>
      </c>
      <c r="GT10" s="8" t="s">
        <v>2192</v>
      </c>
      <c r="GU10" s="8" t="s">
        <v>2193</v>
      </c>
      <c r="GV10" s="8" t="s">
        <v>2194</v>
      </c>
      <c r="GW10" s="8" t="s">
        <v>2195</v>
      </c>
      <c r="GX10" s="8" t="s">
        <v>2196</v>
      </c>
      <c r="GY10" s="8" t="s">
        <v>2197</v>
      </c>
      <c r="GZ10" s="8" t="s">
        <v>2198</v>
      </c>
      <c r="HA10" s="8" t="s">
        <v>2199</v>
      </c>
      <c r="HB10" s="8" t="s">
        <v>2200</v>
      </c>
      <c r="HC10" s="8" t="s">
        <v>2201</v>
      </c>
      <c r="HD10" s="8" t="s">
        <v>2202</v>
      </c>
      <c r="HE10" s="8" t="s">
        <v>2203</v>
      </c>
      <c r="HF10" s="8" t="s">
        <v>2204</v>
      </c>
      <c r="HG10" s="8" t="s">
        <v>2205</v>
      </c>
      <c r="HH10" s="8" t="s">
        <v>2206</v>
      </c>
      <c r="HI10" s="8" t="s">
        <v>2207</v>
      </c>
      <c r="HJ10" s="8" t="s">
        <v>2208</v>
      </c>
      <c r="HK10" s="8" t="s">
        <v>2209</v>
      </c>
      <c r="HL10" s="8" t="s">
        <v>2210</v>
      </c>
      <c r="HM10" s="8" t="s">
        <v>2211</v>
      </c>
      <c r="HN10" s="8" t="s">
        <v>2212</v>
      </c>
      <c r="HO10" s="8" t="s">
        <v>2213</v>
      </c>
      <c r="HP10" s="8" t="s">
        <v>2214</v>
      </c>
      <c r="HQ10" s="8" t="s">
        <v>2215</v>
      </c>
      <c r="HR10" s="8" t="s">
        <v>2216</v>
      </c>
      <c r="HS10" s="8" t="s">
        <v>2217</v>
      </c>
      <c r="HT10" s="8" t="s">
        <v>2218</v>
      </c>
      <c r="HU10" s="8" t="s">
        <v>2219</v>
      </c>
      <c r="HV10" s="8" t="s">
        <v>2220</v>
      </c>
      <c r="HW10" s="8" t="s">
        <v>2221</v>
      </c>
      <c r="HX10" s="8" t="s">
        <v>2222</v>
      </c>
      <c r="HY10" s="8" t="s">
        <v>2223</v>
      </c>
      <c r="HZ10" s="8" t="s">
        <v>2224</v>
      </c>
      <c r="IA10" s="8" t="s">
        <v>2225</v>
      </c>
      <c r="IB10" s="8" t="s">
        <v>2226</v>
      </c>
      <c r="IC10" s="8" t="s">
        <v>2227</v>
      </c>
      <c r="ID10" s="8" t="s">
        <v>2228</v>
      </c>
      <c r="IE10" s="8" t="s">
        <v>2229</v>
      </c>
      <c r="IF10" s="8" t="s">
        <v>2230</v>
      </c>
      <c r="IG10" s="8" t="s">
        <v>2231</v>
      </c>
      <c r="IH10" s="8" t="s">
        <v>2232</v>
      </c>
      <c r="II10" s="8" t="s">
        <v>2233</v>
      </c>
      <c r="IJ10" s="8" t="s">
        <v>2234</v>
      </c>
      <c r="IK10" s="8" t="s">
        <v>2235</v>
      </c>
      <c r="IL10" s="8" t="s">
        <v>2236</v>
      </c>
      <c r="IM10" s="8" t="s">
        <v>2237</v>
      </c>
      <c r="IN10" s="8" t="s">
        <v>2238</v>
      </c>
      <c r="IO10" s="8" t="s">
        <v>2239</v>
      </c>
      <c r="IP10" s="8" t="s">
        <v>2240</v>
      </c>
      <c r="IQ10" s="8" t="s">
        <v>2241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>
        <v>94.465000000000003</v>
      </c>
      <c r="Q11" s="9">
        <v>49.970999999999997</v>
      </c>
      <c r="R11" s="9">
        <v>44.493000000000002</v>
      </c>
      <c r="S11" s="9">
        <v>52.872999999999998</v>
      </c>
      <c r="T11" s="9">
        <v>29.175999999999998</v>
      </c>
      <c r="U11" s="9">
        <v>23.696000000000002</v>
      </c>
      <c r="V11" s="9">
        <v>219.42500000000001</v>
      </c>
      <c r="W11" s="9">
        <v>101.76300000000001</v>
      </c>
      <c r="X11" s="9">
        <v>117.663</v>
      </c>
      <c r="Y11" s="9">
        <v>11.195</v>
      </c>
      <c r="Z11" s="9">
        <v>9.9550000000000001</v>
      </c>
      <c r="AA11" s="9">
        <v>1.2390000000000001</v>
      </c>
      <c r="AB11" s="9">
        <v>187.40299999999999</v>
      </c>
      <c r="AC11" s="9">
        <v>98.084000000000003</v>
      </c>
      <c r="AD11" s="9">
        <v>89.319000000000003</v>
      </c>
      <c r="AE11" s="9">
        <v>2.649</v>
      </c>
      <c r="AF11" s="9">
        <v>2.1880000000000002</v>
      </c>
      <c r="AG11" s="9">
        <v>0.46100000000000002</v>
      </c>
      <c r="AH11" s="9">
        <v>40.911999999999999</v>
      </c>
      <c r="AI11" s="9">
        <v>23.488</v>
      </c>
      <c r="AJ11" s="9">
        <v>17.423999999999999</v>
      </c>
      <c r="AK11" s="9">
        <v>1.915</v>
      </c>
      <c r="AL11" s="9">
        <v>1.915</v>
      </c>
      <c r="AM11" s="9">
        <v>0</v>
      </c>
      <c r="AN11" s="9">
        <v>13.090999999999999</v>
      </c>
      <c r="AO11" s="9">
        <v>8.4920000000000009</v>
      </c>
      <c r="AP11" s="9">
        <v>4.5990000000000002</v>
      </c>
      <c r="AQ11" s="9">
        <v>29.736999999999998</v>
      </c>
      <c r="AR11" s="9">
        <v>15.907</v>
      </c>
      <c r="AS11" s="9">
        <v>13.83</v>
      </c>
      <c r="AT11" s="9">
        <v>149.071</v>
      </c>
      <c r="AU11" s="9">
        <v>86.061000000000007</v>
      </c>
      <c r="AV11" s="9">
        <v>63.01</v>
      </c>
      <c r="AW11" s="9">
        <v>69.566999999999993</v>
      </c>
      <c r="AX11" s="9">
        <v>38.19</v>
      </c>
      <c r="AY11" s="9">
        <v>31.376999999999999</v>
      </c>
      <c r="AZ11" s="9">
        <v>120.562</v>
      </c>
      <c r="BA11" s="9">
        <v>67.616</v>
      </c>
      <c r="BB11" s="9">
        <v>52.945999999999998</v>
      </c>
      <c r="BC11" s="9">
        <v>66.567999999999998</v>
      </c>
      <c r="BD11" s="9">
        <v>37.765999999999998</v>
      </c>
      <c r="BE11" s="9">
        <v>28.802</v>
      </c>
      <c r="BF11" s="9">
        <v>61.850999999999999</v>
      </c>
      <c r="BG11" s="9">
        <v>33.898000000000003</v>
      </c>
      <c r="BH11" s="9">
        <v>27.952999999999999</v>
      </c>
      <c r="BI11" s="9">
        <v>52.235999999999997</v>
      </c>
      <c r="BJ11" s="9">
        <v>31.428999999999998</v>
      </c>
      <c r="BK11" s="9">
        <v>20.808</v>
      </c>
      <c r="BL11" s="9">
        <v>92.698999999999998</v>
      </c>
      <c r="BM11" s="9">
        <v>53.898000000000003</v>
      </c>
      <c r="BN11" s="9">
        <v>38.801000000000002</v>
      </c>
      <c r="BO11" s="9">
        <v>42.746000000000002</v>
      </c>
      <c r="BP11" s="9">
        <v>24.477</v>
      </c>
      <c r="BQ11" s="9">
        <v>18.268999999999998</v>
      </c>
      <c r="BR11" s="9">
        <v>8.7439999999999998</v>
      </c>
      <c r="BS11" s="9">
        <v>5.86</v>
      </c>
      <c r="BT11" s="9">
        <v>2.8839999999999999</v>
      </c>
      <c r="BU11" s="9">
        <v>8.0299999999999994</v>
      </c>
      <c r="BV11" s="9">
        <v>6.2320000000000002</v>
      </c>
      <c r="BW11" s="9">
        <v>1.798</v>
      </c>
      <c r="BX11" s="9">
        <v>10.329000000000001</v>
      </c>
      <c r="BY11" s="9">
        <v>6.95</v>
      </c>
      <c r="BZ11" s="9">
        <v>3.379</v>
      </c>
      <c r="CA11" s="9">
        <v>4.6340000000000003</v>
      </c>
      <c r="CB11" s="9">
        <v>3.0350000000000001</v>
      </c>
      <c r="CC11" s="9">
        <v>1.599</v>
      </c>
      <c r="CD11" s="9">
        <v>64.884</v>
      </c>
      <c r="CE11" s="9">
        <v>39.655999999999999</v>
      </c>
      <c r="CF11" s="9">
        <v>25.228000000000002</v>
      </c>
      <c r="CG11" s="9">
        <v>23.155999999999999</v>
      </c>
      <c r="CH11" s="9">
        <v>12.871</v>
      </c>
      <c r="CI11" s="9">
        <v>10.285</v>
      </c>
      <c r="CJ11" s="9">
        <v>38.094999999999999</v>
      </c>
      <c r="CK11" s="9">
        <v>25.928999999999998</v>
      </c>
      <c r="CL11" s="9">
        <v>12.164999999999999</v>
      </c>
      <c r="CM11" s="9">
        <v>21.195</v>
      </c>
      <c r="CN11" s="9">
        <v>12.593999999999999</v>
      </c>
      <c r="CO11" s="9">
        <v>8.6010000000000009</v>
      </c>
      <c r="CP11" s="9">
        <v>147.76</v>
      </c>
      <c r="CQ11" s="9">
        <v>84.5</v>
      </c>
      <c r="CR11" s="9">
        <v>63.261000000000003</v>
      </c>
      <c r="CS11" s="9">
        <v>82.058999999999997</v>
      </c>
      <c r="CT11" s="9">
        <v>44.515999999999998</v>
      </c>
      <c r="CU11" s="9">
        <v>37.543999999999997</v>
      </c>
      <c r="CV11" s="9">
        <v>70.396000000000001</v>
      </c>
      <c r="CW11" s="9">
        <v>43.316000000000003</v>
      </c>
      <c r="CX11" s="9">
        <v>27.079000000000001</v>
      </c>
      <c r="CY11" s="9">
        <v>20.81</v>
      </c>
      <c r="CZ11" s="9">
        <v>11.638999999999999</v>
      </c>
      <c r="DA11" s="9">
        <v>9.1709999999999994</v>
      </c>
      <c r="DB11" s="9">
        <v>32.097999999999999</v>
      </c>
      <c r="DC11" s="9">
        <v>21.832999999999998</v>
      </c>
      <c r="DD11" s="9">
        <v>10.265000000000001</v>
      </c>
      <c r="DE11" s="9">
        <v>17.099</v>
      </c>
      <c r="DF11" s="9">
        <v>7.7409999999999997</v>
      </c>
      <c r="DG11" s="9">
        <v>9.3569999999999993</v>
      </c>
      <c r="DH11" s="9">
        <v>4.242</v>
      </c>
      <c r="DI11" s="9">
        <v>2.2989999999999999</v>
      </c>
      <c r="DJ11" s="9">
        <v>1.9430000000000001</v>
      </c>
      <c r="DK11" s="9">
        <v>362.608</v>
      </c>
      <c r="DL11" s="9">
        <v>179.16300000000001</v>
      </c>
      <c r="DM11" s="9">
        <v>183.44499999999999</v>
      </c>
      <c r="DN11" s="9">
        <v>74.503</v>
      </c>
      <c r="DO11" s="9">
        <v>41.73</v>
      </c>
      <c r="DP11" s="9">
        <v>32.774000000000001</v>
      </c>
      <c r="DQ11" s="9">
        <v>265.65499999999997</v>
      </c>
      <c r="DR11" s="9">
        <v>127.318</v>
      </c>
      <c r="DS11" s="9">
        <v>138.33699999999999</v>
      </c>
      <c r="DT11" s="9">
        <v>4.1109999999999998</v>
      </c>
      <c r="DU11" s="9">
        <v>3.274</v>
      </c>
      <c r="DV11" s="9">
        <v>0.83699999999999997</v>
      </c>
      <c r="DW11" s="9">
        <v>18.359000000000002</v>
      </c>
      <c r="DX11" s="9">
        <v>6.431</v>
      </c>
      <c r="DY11" s="9">
        <v>11.928000000000001</v>
      </c>
      <c r="DZ11" s="9">
        <v>3.0419999999999998</v>
      </c>
      <c r="EA11" s="9">
        <v>1.3540000000000001</v>
      </c>
      <c r="EB11" s="9">
        <v>1.6879999999999999</v>
      </c>
      <c r="EC11" s="9">
        <v>12.956</v>
      </c>
      <c r="ED11" s="9">
        <v>5.2110000000000003</v>
      </c>
      <c r="EE11" s="9">
        <v>7.7450000000000001</v>
      </c>
      <c r="EF11" s="9">
        <v>11.875</v>
      </c>
      <c r="EG11" s="9">
        <v>7.3689999999999998</v>
      </c>
      <c r="EH11" s="9">
        <v>4.5060000000000002</v>
      </c>
      <c r="EI11" s="9">
        <v>64.760000000000005</v>
      </c>
      <c r="EJ11" s="9">
        <v>23.928999999999998</v>
      </c>
      <c r="EK11" s="9">
        <v>40.831000000000003</v>
      </c>
      <c r="EL11" s="9">
        <v>12.417</v>
      </c>
      <c r="EM11" s="9">
        <v>5.8150000000000004</v>
      </c>
      <c r="EN11" s="9">
        <v>6.6020000000000003</v>
      </c>
      <c r="EO11" s="9">
        <v>37.051000000000002</v>
      </c>
      <c r="EP11" s="9">
        <v>14.848000000000001</v>
      </c>
      <c r="EQ11" s="9">
        <v>22.202999999999999</v>
      </c>
      <c r="ER11" s="9">
        <v>31.349</v>
      </c>
      <c r="ES11" s="9">
        <v>20.283999999999999</v>
      </c>
      <c r="ET11" s="9">
        <v>11.065</v>
      </c>
      <c r="EU11" s="9">
        <v>106.416</v>
      </c>
      <c r="EV11" s="9">
        <v>64.200999999999993</v>
      </c>
      <c r="EW11" s="9">
        <v>42.216000000000001</v>
      </c>
      <c r="EX11" s="9">
        <v>9.0950000000000006</v>
      </c>
      <c r="EY11" s="9">
        <v>2.72</v>
      </c>
      <c r="EZ11" s="9">
        <v>6.375</v>
      </c>
      <c r="FA11" s="9">
        <v>15.601000000000001</v>
      </c>
      <c r="FB11" s="9">
        <v>7.2119999999999997</v>
      </c>
      <c r="FC11" s="9">
        <v>8.3889999999999993</v>
      </c>
      <c r="FD11" s="9">
        <v>1.611</v>
      </c>
      <c r="FE11" s="9">
        <v>0.32100000000000001</v>
      </c>
      <c r="FF11" s="9">
        <v>1.29</v>
      </c>
      <c r="FG11" s="9">
        <v>4.274</v>
      </c>
      <c r="FH11" s="9">
        <v>2.1970000000000001</v>
      </c>
      <c r="FI11" s="9">
        <v>2.077</v>
      </c>
      <c r="FJ11" s="9">
        <v>1.0029999999999999</v>
      </c>
      <c r="FK11" s="9">
        <v>0.59199999999999997</v>
      </c>
      <c r="FL11" s="9">
        <v>0.41099999999999998</v>
      </c>
      <c r="FM11" s="9">
        <v>6.2370000000000001</v>
      </c>
      <c r="FN11" s="9">
        <v>3.2890000000000001</v>
      </c>
      <c r="FO11" s="9">
        <v>2.948</v>
      </c>
      <c r="FP11" s="9">
        <v>88.591999999999999</v>
      </c>
      <c r="FQ11" s="9">
        <v>51.475999999999999</v>
      </c>
      <c r="FR11" s="9">
        <v>37.116</v>
      </c>
      <c r="FS11" s="9">
        <v>195.17599999999999</v>
      </c>
      <c r="FT11" s="9">
        <v>104.51</v>
      </c>
      <c r="FU11" s="9">
        <v>90.667000000000002</v>
      </c>
      <c r="FV11" s="9">
        <v>57.426000000000002</v>
      </c>
      <c r="FW11" s="9">
        <v>30.251000000000001</v>
      </c>
      <c r="FX11" s="9">
        <v>27.175000000000001</v>
      </c>
      <c r="FY11" s="9">
        <v>129.55099999999999</v>
      </c>
      <c r="FZ11" s="9">
        <v>69.912000000000006</v>
      </c>
      <c r="GA11" s="9">
        <v>59.639000000000003</v>
      </c>
      <c r="GB11" s="9">
        <v>57.003</v>
      </c>
      <c r="GC11" s="9">
        <v>30.050999999999998</v>
      </c>
      <c r="GD11" s="9">
        <v>26.952000000000002</v>
      </c>
      <c r="GE11" s="9">
        <v>128.71700000000001</v>
      </c>
      <c r="GF11" s="9">
        <v>69.347999999999999</v>
      </c>
      <c r="GG11" s="9">
        <v>59.369</v>
      </c>
      <c r="GH11" s="9">
        <v>21.966999999999999</v>
      </c>
      <c r="GI11" s="9">
        <v>11.821</v>
      </c>
      <c r="GJ11" s="9">
        <v>10.146000000000001</v>
      </c>
      <c r="GK11" s="9">
        <v>35.902000000000001</v>
      </c>
      <c r="GL11" s="9">
        <v>19.617000000000001</v>
      </c>
      <c r="GM11" s="9">
        <v>16.285</v>
      </c>
      <c r="GN11" s="9">
        <v>21.239000000000001</v>
      </c>
      <c r="GO11" s="9">
        <v>10.704000000000001</v>
      </c>
      <c r="GP11" s="9">
        <v>10.535</v>
      </c>
      <c r="GQ11" s="9">
        <v>66.893000000000001</v>
      </c>
      <c r="GR11" s="9">
        <v>36.994999999999997</v>
      </c>
      <c r="GS11" s="9">
        <v>29.896999999999998</v>
      </c>
      <c r="GT11" s="9">
        <v>13.018000000000001</v>
      </c>
      <c r="GU11" s="9">
        <v>6.6269999999999998</v>
      </c>
      <c r="GV11" s="9">
        <v>6.391</v>
      </c>
      <c r="GW11" s="9">
        <v>42.741</v>
      </c>
      <c r="GX11" s="9">
        <v>23.783999999999999</v>
      </c>
      <c r="GY11" s="9">
        <v>18.957000000000001</v>
      </c>
      <c r="GZ11" s="9">
        <v>8.2210000000000001</v>
      </c>
      <c r="HA11" s="9">
        <v>4.077</v>
      </c>
      <c r="HB11" s="9">
        <v>4.1440000000000001</v>
      </c>
      <c r="HC11" s="9">
        <v>24.152000000000001</v>
      </c>
      <c r="HD11" s="9">
        <v>13.211</v>
      </c>
      <c r="HE11" s="9">
        <v>10.941000000000001</v>
      </c>
      <c r="HF11" s="9">
        <v>13.797000000000001</v>
      </c>
      <c r="HG11" s="9">
        <v>7.5259999999999998</v>
      </c>
      <c r="HH11" s="9">
        <v>6.2709999999999999</v>
      </c>
      <c r="HI11" s="9">
        <v>25.922000000000001</v>
      </c>
      <c r="HJ11" s="9">
        <v>12.734999999999999</v>
      </c>
      <c r="HK11" s="9">
        <v>13.186999999999999</v>
      </c>
      <c r="HL11" s="9">
        <v>6.8620000000000001</v>
      </c>
      <c r="HM11" s="9">
        <v>3.3</v>
      </c>
      <c r="HN11" s="9">
        <v>3.5619999999999998</v>
      </c>
      <c r="HO11" s="9">
        <v>17.55</v>
      </c>
      <c r="HP11" s="9">
        <v>9.3170000000000002</v>
      </c>
      <c r="HQ11" s="9">
        <v>8.2330000000000005</v>
      </c>
      <c r="HR11" s="9">
        <v>6.9349999999999996</v>
      </c>
      <c r="HS11" s="9">
        <v>4.2249999999999996</v>
      </c>
      <c r="HT11" s="9">
        <v>2.71</v>
      </c>
      <c r="HU11" s="9">
        <v>8.3719999999999999</v>
      </c>
      <c r="HV11" s="9">
        <v>3.4180000000000001</v>
      </c>
      <c r="HW11" s="9">
        <v>4.9539999999999997</v>
      </c>
      <c r="HX11" s="9">
        <v>0.42299999999999999</v>
      </c>
      <c r="HY11" s="9">
        <v>0.2</v>
      </c>
      <c r="HZ11" s="9">
        <v>0.223</v>
      </c>
      <c r="IA11" s="9">
        <v>0.83399999999999996</v>
      </c>
      <c r="IB11" s="9">
        <v>0.56499999999999995</v>
      </c>
      <c r="IC11" s="9">
        <v>0.27</v>
      </c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>
        <v>79.734999999999999</v>
      </c>
      <c r="Q12" s="9">
        <v>34.409999999999997</v>
      </c>
      <c r="R12" s="9">
        <v>45.325000000000003</v>
      </c>
      <c r="S12" s="9">
        <v>44.612000000000002</v>
      </c>
      <c r="T12" s="9">
        <v>25.623999999999999</v>
      </c>
      <c r="U12" s="9">
        <v>18.988</v>
      </c>
      <c r="V12" s="9">
        <v>232.27199999999999</v>
      </c>
      <c r="W12" s="9">
        <v>118.889</v>
      </c>
      <c r="X12" s="9">
        <v>113.383</v>
      </c>
      <c r="Y12" s="9">
        <v>9.6</v>
      </c>
      <c r="Z12" s="9">
        <v>5.5449999999999999</v>
      </c>
      <c r="AA12" s="9">
        <v>4.0549999999999997</v>
      </c>
      <c r="AB12" s="9">
        <v>170.887</v>
      </c>
      <c r="AC12" s="9">
        <v>101.196</v>
      </c>
      <c r="AD12" s="9">
        <v>69.691000000000003</v>
      </c>
      <c r="AE12" s="9">
        <v>2.2770000000000001</v>
      </c>
      <c r="AF12" s="9">
        <v>1.895</v>
      </c>
      <c r="AG12" s="9">
        <v>0.38200000000000001</v>
      </c>
      <c r="AH12" s="9">
        <v>25.908999999999999</v>
      </c>
      <c r="AI12" s="9">
        <v>15.19</v>
      </c>
      <c r="AJ12" s="9">
        <v>10.718999999999999</v>
      </c>
      <c r="AK12" s="9">
        <v>1.9850000000000001</v>
      </c>
      <c r="AL12" s="9">
        <v>1.083</v>
      </c>
      <c r="AM12" s="9">
        <v>0.90200000000000002</v>
      </c>
      <c r="AN12" s="9">
        <v>10.821999999999999</v>
      </c>
      <c r="AO12" s="9">
        <v>5.1269999999999998</v>
      </c>
      <c r="AP12" s="9">
        <v>5.6950000000000003</v>
      </c>
      <c r="AQ12" s="9">
        <v>23.553000000000001</v>
      </c>
      <c r="AR12" s="9">
        <v>14.108000000000001</v>
      </c>
      <c r="AS12" s="9">
        <v>9.4450000000000003</v>
      </c>
      <c r="AT12" s="9">
        <v>129.804</v>
      </c>
      <c r="AU12" s="9">
        <v>64.730999999999995</v>
      </c>
      <c r="AV12" s="9">
        <v>65.072000000000003</v>
      </c>
      <c r="AW12" s="9">
        <v>51.201000000000001</v>
      </c>
      <c r="AX12" s="9">
        <v>29.407</v>
      </c>
      <c r="AY12" s="9">
        <v>21.792999999999999</v>
      </c>
      <c r="AZ12" s="9">
        <v>106.568</v>
      </c>
      <c r="BA12" s="9">
        <v>53.317999999999998</v>
      </c>
      <c r="BB12" s="9">
        <v>53.25</v>
      </c>
      <c r="BC12" s="9">
        <v>44.067</v>
      </c>
      <c r="BD12" s="9">
        <v>25.135000000000002</v>
      </c>
      <c r="BE12" s="9">
        <v>18.931999999999999</v>
      </c>
      <c r="BF12" s="9">
        <v>49.631</v>
      </c>
      <c r="BG12" s="9">
        <v>24.872</v>
      </c>
      <c r="BH12" s="9">
        <v>24.759</v>
      </c>
      <c r="BI12" s="9">
        <v>39.237000000000002</v>
      </c>
      <c r="BJ12" s="9">
        <v>23.013999999999999</v>
      </c>
      <c r="BK12" s="9">
        <v>16.222000000000001</v>
      </c>
      <c r="BL12" s="9">
        <v>76.061999999999998</v>
      </c>
      <c r="BM12" s="9">
        <v>37.570999999999998</v>
      </c>
      <c r="BN12" s="9">
        <v>38.491</v>
      </c>
      <c r="BO12" s="9">
        <v>36.634999999999998</v>
      </c>
      <c r="BP12" s="9">
        <v>21.064</v>
      </c>
      <c r="BQ12" s="9">
        <v>15.571</v>
      </c>
      <c r="BR12" s="9">
        <v>6.9080000000000004</v>
      </c>
      <c r="BS12" s="9">
        <v>4.077</v>
      </c>
      <c r="BT12" s="9">
        <v>2.831</v>
      </c>
      <c r="BU12" s="9">
        <v>9.27</v>
      </c>
      <c r="BV12" s="9">
        <v>5.74</v>
      </c>
      <c r="BW12" s="9">
        <v>3.5310000000000001</v>
      </c>
      <c r="BX12" s="9">
        <v>12.055</v>
      </c>
      <c r="BY12" s="9">
        <v>5.6879999999999997</v>
      </c>
      <c r="BZ12" s="9">
        <v>6.367</v>
      </c>
      <c r="CA12" s="9">
        <v>9.4760000000000009</v>
      </c>
      <c r="CB12" s="9">
        <v>4.6130000000000004</v>
      </c>
      <c r="CC12" s="9">
        <v>4.8639999999999999</v>
      </c>
      <c r="CD12" s="9">
        <v>63.152999999999999</v>
      </c>
      <c r="CE12" s="9">
        <v>36.359000000000002</v>
      </c>
      <c r="CF12" s="9">
        <v>26.794</v>
      </c>
      <c r="CG12" s="9">
        <v>13.061999999999999</v>
      </c>
      <c r="CH12" s="9">
        <v>7.2770000000000001</v>
      </c>
      <c r="CI12" s="9">
        <v>5.7850000000000001</v>
      </c>
      <c r="CJ12" s="9">
        <v>38.646000000000001</v>
      </c>
      <c r="CK12" s="9">
        <v>22.446999999999999</v>
      </c>
      <c r="CL12" s="9">
        <v>16.199000000000002</v>
      </c>
      <c r="CM12" s="9">
        <v>14.708</v>
      </c>
      <c r="CN12" s="9">
        <v>7.8609999999999998</v>
      </c>
      <c r="CO12" s="9">
        <v>6.8470000000000004</v>
      </c>
      <c r="CP12" s="9">
        <v>122.831</v>
      </c>
      <c r="CQ12" s="9">
        <v>60.762</v>
      </c>
      <c r="CR12" s="9">
        <v>62.069000000000003</v>
      </c>
      <c r="CS12" s="9">
        <v>54.762999999999998</v>
      </c>
      <c r="CT12" s="9">
        <v>32.326000000000001</v>
      </c>
      <c r="CU12" s="9">
        <v>22.437999999999999</v>
      </c>
      <c r="CV12" s="9">
        <v>61.933999999999997</v>
      </c>
      <c r="CW12" s="9">
        <v>35.692</v>
      </c>
      <c r="CX12" s="9">
        <v>26.242000000000001</v>
      </c>
      <c r="CY12" s="9">
        <v>12.53</v>
      </c>
      <c r="CZ12" s="9">
        <v>6.141</v>
      </c>
      <c r="DA12" s="9">
        <v>6.3879999999999999</v>
      </c>
      <c r="DB12" s="9">
        <v>23.530999999999999</v>
      </c>
      <c r="DC12" s="9">
        <v>10.156000000000001</v>
      </c>
      <c r="DD12" s="9">
        <v>13.375</v>
      </c>
      <c r="DE12" s="9">
        <v>15.829000000000001</v>
      </c>
      <c r="DF12" s="9">
        <v>9.0809999999999995</v>
      </c>
      <c r="DG12" s="9">
        <v>6.7480000000000002</v>
      </c>
      <c r="DH12" s="9">
        <v>1.2549999999999999</v>
      </c>
      <c r="DI12" s="9">
        <v>0.44700000000000001</v>
      </c>
      <c r="DJ12" s="9">
        <v>0.80800000000000005</v>
      </c>
      <c r="DK12" s="9">
        <v>367.49099999999999</v>
      </c>
      <c r="DL12" s="9">
        <v>198.922</v>
      </c>
      <c r="DM12" s="9">
        <v>168.56899999999999</v>
      </c>
      <c r="DN12" s="9">
        <v>66.715999999999994</v>
      </c>
      <c r="DO12" s="9">
        <v>32.238</v>
      </c>
      <c r="DP12" s="9">
        <v>34.478000000000002</v>
      </c>
      <c r="DQ12" s="9">
        <v>268.99700000000001</v>
      </c>
      <c r="DR12" s="9">
        <v>147.202</v>
      </c>
      <c r="DS12" s="9">
        <v>121.79600000000001</v>
      </c>
      <c r="DT12" s="9">
        <v>3.903</v>
      </c>
      <c r="DU12" s="9">
        <v>0.85099999999999998</v>
      </c>
      <c r="DV12" s="9">
        <v>3.0529999999999999</v>
      </c>
      <c r="DW12" s="9">
        <v>16.122</v>
      </c>
      <c r="DX12" s="9">
        <v>10.882999999999999</v>
      </c>
      <c r="DY12" s="9">
        <v>5.2389999999999999</v>
      </c>
      <c r="DZ12" s="9">
        <v>2.9369999999999998</v>
      </c>
      <c r="EA12" s="9">
        <v>0.73499999999999999</v>
      </c>
      <c r="EB12" s="9">
        <v>2.202</v>
      </c>
      <c r="EC12" s="9">
        <v>11.867000000000001</v>
      </c>
      <c r="ED12" s="9">
        <v>4.782</v>
      </c>
      <c r="EE12" s="9">
        <v>7.085</v>
      </c>
      <c r="EF12" s="9">
        <v>12.464</v>
      </c>
      <c r="EG12" s="9">
        <v>5.1890000000000001</v>
      </c>
      <c r="EH12" s="9">
        <v>7.2750000000000004</v>
      </c>
      <c r="EI12" s="9">
        <v>64.888999999999996</v>
      </c>
      <c r="EJ12" s="9">
        <v>25.888999999999999</v>
      </c>
      <c r="EK12" s="9">
        <v>38.999000000000002</v>
      </c>
      <c r="EL12" s="9">
        <v>11.781000000000001</v>
      </c>
      <c r="EM12" s="9">
        <v>4.5640000000000001</v>
      </c>
      <c r="EN12" s="9">
        <v>7.218</v>
      </c>
      <c r="EO12" s="9">
        <v>41.91</v>
      </c>
      <c r="EP12" s="9">
        <v>17.97</v>
      </c>
      <c r="EQ12" s="9">
        <v>23.94</v>
      </c>
      <c r="ER12" s="9">
        <v>27.001999999999999</v>
      </c>
      <c r="ES12" s="9">
        <v>15.516</v>
      </c>
      <c r="ET12" s="9">
        <v>11.487</v>
      </c>
      <c r="EU12" s="9">
        <v>112.08199999999999</v>
      </c>
      <c r="EV12" s="9">
        <v>73.864999999999995</v>
      </c>
      <c r="EW12" s="9">
        <v>38.216999999999999</v>
      </c>
      <c r="EX12" s="9">
        <v>5.1159999999999997</v>
      </c>
      <c r="EY12" s="9">
        <v>3.3239999999999998</v>
      </c>
      <c r="EZ12" s="9">
        <v>1.792</v>
      </c>
      <c r="FA12" s="9">
        <v>11.102</v>
      </c>
      <c r="FB12" s="9">
        <v>6.0540000000000003</v>
      </c>
      <c r="FC12" s="9">
        <v>5.048</v>
      </c>
      <c r="FD12" s="9">
        <v>0.48899999999999999</v>
      </c>
      <c r="FE12" s="9">
        <v>0</v>
      </c>
      <c r="FF12" s="9">
        <v>0.48899999999999999</v>
      </c>
      <c r="FG12" s="9">
        <v>3.6070000000000002</v>
      </c>
      <c r="FH12" s="9">
        <v>2.2170000000000001</v>
      </c>
      <c r="FI12" s="9">
        <v>1.39</v>
      </c>
      <c r="FJ12" s="9">
        <v>3.0230000000000001</v>
      </c>
      <c r="FK12" s="9">
        <v>2.06</v>
      </c>
      <c r="FL12" s="9">
        <v>0.96299999999999997</v>
      </c>
      <c r="FM12" s="9">
        <v>7.4189999999999996</v>
      </c>
      <c r="FN12" s="9">
        <v>5.5419999999999998</v>
      </c>
      <c r="FO12" s="9">
        <v>1.8779999999999999</v>
      </c>
      <c r="FP12" s="9">
        <v>71.492000000000004</v>
      </c>
      <c r="FQ12" s="9">
        <v>36.319000000000003</v>
      </c>
      <c r="FR12" s="9">
        <v>35.173999999999999</v>
      </c>
      <c r="FS12" s="9">
        <v>170.892</v>
      </c>
      <c r="FT12" s="9">
        <v>93.198999999999998</v>
      </c>
      <c r="FU12" s="9">
        <v>77.691999999999993</v>
      </c>
      <c r="FV12" s="9">
        <v>64.114000000000004</v>
      </c>
      <c r="FW12" s="9">
        <v>34.286999999999999</v>
      </c>
      <c r="FX12" s="9">
        <v>29.826000000000001</v>
      </c>
      <c r="FY12" s="9">
        <v>137.624</v>
      </c>
      <c r="FZ12" s="9">
        <v>70.649000000000001</v>
      </c>
      <c r="GA12" s="9">
        <v>66.975999999999999</v>
      </c>
      <c r="GB12" s="9">
        <v>63.494</v>
      </c>
      <c r="GC12" s="9">
        <v>34.045999999999999</v>
      </c>
      <c r="GD12" s="9">
        <v>29.448</v>
      </c>
      <c r="GE12" s="9">
        <v>136.20500000000001</v>
      </c>
      <c r="GF12" s="9">
        <v>69.423000000000002</v>
      </c>
      <c r="GG12" s="9">
        <v>66.781000000000006</v>
      </c>
      <c r="GH12" s="9">
        <v>19.709</v>
      </c>
      <c r="GI12" s="9">
        <v>9.5079999999999991</v>
      </c>
      <c r="GJ12" s="9">
        <v>10.201000000000001</v>
      </c>
      <c r="GK12" s="9">
        <v>46.033000000000001</v>
      </c>
      <c r="GL12" s="9">
        <v>25.29</v>
      </c>
      <c r="GM12" s="9">
        <v>20.742999999999999</v>
      </c>
      <c r="GN12" s="9">
        <v>27.547999999999998</v>
      </c>
      <c r="GO12" s="9">
        <v>15.816000000000001</v>
      </c>
      <c r="GP12" s="9">
        <v>11.731999999999999</v>
      </c>
      <c r="GQ12" s="9">
        <v>61.621000000000002</v>
      </c>
      <c r="GR12" s="9">
        <v>30.401</v>
      </c>
      <c r="GS12" s="9">
        <v>31.221</v>
      </c>
      <c r="GT12" s="9">
        <v>15.318</v>
      </c>
      <c r="GU12" s="9">
        <v>8.6270000000000007</v>
      </c>
      <c r="GV12" s="9">
        <v>6.6909999999999998</v>
      </c>
      <c r="GW12" s="9">
        <v>38.241999999999997</v>
      </c>
      <c r="GX12" s="9">
        <v>17.579000000000001</v>
      </c>
      <c r="GY12" s="9">
        <v>20.663</v>
      </c>
      <c r="GZ12" s="9">
        <v>12.23</v>
      </c>
      <c r="HA12" s="9">
        <v>7.1890000000000001</v>
      </c>
      <c r="HB12" s="9">
        <v>5.0419999999999998</v>
      </c>
      <c r="HC12" s="9">
        <v>23.379000000000001</v>
      </c>
      <c r="HD12" s="9">
        <v>12.821</v>
      </c>
      <c r="HE12" s="9">
        <v>10.558</v>
      </c>
      <c r="HF12" s="9">
        <v>16.236000000000001</v>
      </c>
      <c r="HG12" s="9">
        <v>8.7219999999999995</v>
      </c>
      <c r="HH12" s="9">
        <v>7.5140000000000002</v>
      </c>
      <c r="HI12" s="9">
        <v>28.55</v>
      </c>
      <c r="HJ12" s="9">
        <v>13.731999999999999</v>
      </c>
      <c r="HK12" s="9">
        <v>14.818</v>
      </c>
      <c r="HL12" s="9">
        <v>8.2279999999999998</v>
      </c>
      <c r="HM12" s="9">
        <v>3.915</v>
      </c>
      <c r="HN12" s="9">
        <v>4.3129999999999997</v>
      </c>
      <c r="HO12" s="9">
        <v>19.231999999999999</v>
      </c>
      <c r="HP12" s="9">
        <v>9.0679999999999996</v>
      </c>
      <c r="HQ12" s="9">
        <v>10.164</v>
      </c>
      <c r="HR12" s="9">
        <v>8.0079999999999991</v>
      </c>
      <c r="HS12" s="9">
        <v>4.8070000000000004</v>
      </c>
      <c r="HT12" s="9">
        <v>3.2010000000000001</v>
      </c>
      <c r="HU12" s="9">
        <v>9.3179999999999996</v>
      </c>
      <c r="HV12" s="9">
        <v>4.6639999999999997</v>
      </c>
      <c r="HW12" s="9">
        <v>4.6539999999999999</v>
      </c>
      <c r="HX12" s="9">
        <v>0.62</v>
      </c>
      <c r="HY12" s="9">
        <v>0.24099999999999999</v>
      </c>
      <c r="HZ12" s="9">
        <v>0.379</v>
      </c>
      <c r="IA12" s="9">
        <v>1.42</v>
      </c>
      <c r="IB12" s="9">
        <v>1.2250000000000001</v>
      </c>
      <c r="IC12" s="9">
        <v>0.19400000000000001</v>
      </c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>
        <v>93.894000000000005</v>
      </c>
      <c r="Q13" s="9">
        <v>50.369</v>
      </c>
      <c r="R13" s="9">
        <v>43.524999999999999</v>
      </c>
      <c r="S13" s="9">
        <v>61.052</v>
      </c>
      <c r="T13" s="9">
        <v>34.929000000000002</v>
      </c>
      <c r="U13" s="9">
        <v>26.123000000000001</v>
      </c>
      <c r="V13" s="9">
        <v>261.56799999999998</v>
      </c>
      <c r="W13" s="9">
        <v>136.93600000000001</v>
      </c>
      <c r="X13" s="9">
        <v>124.63200000000001</v>
      </c>
      <c r="Y13" s="9">
        <v>10.116</v>
      </c>
      <c r="Z13" s="9">
        <v>4.7460000000000004</v>
      </c>
      <c r="AA13" s="9">
        <v>5.3710000000000004</v>
      </c>
      <c r="AB13" s="9">
        <v>173.09700000000001</v>
      </c>
      <c r="AC13" s="9">
        <v>104.464</v>
      </c>
      <c r="AD13" s="9">
        <v>68.632000000000005</v>
      </c>
      <c r="AE13" s="9">
        <v>2.1219999999999999</v>
      </c>
      <c r="AF13" s="9">
        <v>0.49</v>
      </c>
      <c r="AG13" s="9">
        <v>1.6319999999999999</v>
      </c>
      <c r="AH13" s="9">
        <v>30.760999999999999</v>
      </c>
      <c r="AI13" s="9">
        <v>21.538</v>
      </c>
      <c r="AJ13" s="9">
        <v>9.2240000000000002</v>
      </c>
      <c r="AK13" s="9">
        <v>1.9710000000000001</v>
      </c>
      <c r="AL13" s="9">
        <v>1.379</v>
      </c>
      <c r="AM13" s="9">
        <v>0.59199999999999997</v>
      </c>
      <c r="AN13" s="9">
        <v>12.218</v>
      </c>
      <c r="AO13" s="9">
        <v>6.8819999999999997</v>
      </c>
      <c r="AP13" s="9">
        <v>5.3360000000000003</v>
      </c>
      <c r="AQ13" s="9">
        <v>31.956</v>
      </c>
      <c r="AR13" s="9">
        <v>17.68</v>
      </c>
      <c r="AS13" s="9">
        <v>14.276</v>
      </c>
      <c r="AT13" s="9">
        <v>158.65199999999999</v>
      </c>
      <c r="AU13" s="9">
        <v>86.384</v>
      </c>
      <c r="AV13" s="9">
        <v>72.268000000000001</v>
      </c>
      <c r="AW13" s="9">
        <v>64.757000000000005</v>
      </c>
      <c r="AX13" s="9">
        <v>35.484999999999999</v>
      </c>
      <c r="AY13" s="9">
        <v>29.271999999999998</v>
      </c>
      <c r="AZ13" s="9">
        <v>137.38900000000001</v>
      </c>
      <c r="BA13" s="9">
        <v>71.016999999999996</v>
      </c>
      <c r="BB13" s="9">
        <v>66.372</v>
      </c>
      <c r="BC13" s="9">
        <v>59.581000000000003</v>
      </c>
      <c r="BD13" s="9">
        <v>33.234000000000002</v>
      </c>
      <c r="BE13" s="9">
        <v>26.347000000000001</v>
      </c>
      <c r="BF13" s="9">
        <v>71.599000000000004</v>
      </c>
      <c r="BG13" s="9">
        <v>38.188000000000002</v>
      </c>
      <c r="BH13" s="9">
        <v>33.411000000000001</v>
      </c>
      <c r="BI13" s="9">
        <v>37.645000000000003</v>
      </c>
      <c r="BJ13" s="9">
        <v>23.006</v>
      </c>
      <c r="BK13" s="9">
        <v>14.638999999999999</v>
      </c>
      <c r="BL13" s="9">
        <v>93.778999999999996</v>
      </c>
      <c r="BM13" s="9">
        <v>55.768999999999998</v>
      </c>
      <c r="BN13" s="9">
        <v>38.01</v>
      </c>
      <c r="BO13" s="9">
        <v>43.884999999999998</v>
      </c>
      <c r="BP13" s="9">
        <v>28.872</v>
      </c>
      <c r="BQ13" s="9">
        <v>15.013999999999999</v>
      </c>
      <c r="BR13" s="9">
        <v>14.909000000000001</v>
      </c>
      <c r="BS13" s="9">
        <v>8.1289999999999996</v>
      </c>
      <c r="BT13" s="9">
        <v>6.7809999999999997</v>
      </c>
      <c r="BU13" s="9">
        <v>7.984</v>
      </c>
      <c r="BV13" s="9">
        <v>5.0869999999999997</v>
      </c>
      <c r="BW13" s="9">
        <v>2.8959999999999999</v>
      </c>
      <c r="BX13" s="9">
        <v>13.721</v>
      </c>
      <c r="BY13" s="9">
        <v>7.532</v>
      </c>
      <c r="BZ13" s="9">
        <v>6.1890000000000001</v>
      </c>
      <c r="CA13" s="9">
        <v>7.8079999999999998</v>
      </c>
      <c r="CB13" s="9">
        <v>5.4640000000000004</v>
      </c>
      <c r="CC13" s="9">
        <v>2.3439999999999999</v>
      </c>
      <c r="CD13" s="9">
        <v>71.698999999999998</v>
      </c>
      <c r="CE13" s="9">
        <v>41.491</v>
      </c>
      <c r="CF13" s="9">
        <v>30.207000000000001</v>
      </c>
      <c r="CG13" s="9">
        <v>19.568000000000001</v>
      </c>
      <c r="CH13" s="9">
        <v>10.599</v>
      </c>
      <c r="CI13" s="9">
        <v>8.9689999999999994</v>
      </c>
      <c r="CJ13" s="9">
        <v>47.612000000000002</v>
      </c>
      <c r="CK13" s="9">
        <v>27.338000000000001</v>
      </c>
      <c r="CL13" s="9">
        <v>20.274000000000001</v>
      </c>
      <c r="CM13" s="9">
        <v>17.818999999999999</v>
      </c>
      <c r="CN13" s="9">
        <v>9.7379999999999995</v>
      </c>
      <c r="CO13" s="9">
        <v>8.0809999999999995</v>
      </c>
      <c r="CP13" s="9">
        <v>151.27600000000001</v>
      </c>
      <c r="CQ13" s="9">
        <v>80.512</v>
      </c>
      <c r="CR13" s="9">
        <v>70.763999999999996</v>
      </c>
      <c r="CS13" s="9">
        <v>70.906999999999996</v>
      </c>
      <c r="CT13" s="9">
        <v>39.366999999999997</v>
      </c>
      <c r="CU13" s="9">
        <v>31.54</v>
      </c>
      <c r="CV13" s="9">
        <v>75.802999999999997</v>
      </c>
      <c r="CW13" s="9">
        <v>45.929000000000002</v>
      </c>
      <c r="CX13" s="9">
        <v>29.873000000000001</v>
      </c>
      <c r="CY13" s="9">
        <v>14.939</v>
      </c>
      <c r="CZ13" s="9">
        <v>9.0150000000000006</v>
      </c>
      <c r="DA13" s="9">
        <v>5.9240000000000004</v>
      </c>
      <c r="DB13" s="9">
        <v>30.349</v>
      </c>
      <c r="DC13" s="9">
        <v>15.967000000000001</v>
      </c>
      <c r="DD13" s="9">
        <v>14.382</v>
      </c>
      <c r="DE13" s="9">
        <v>18.844999999999999</v>
      </c>
      <c r="DF13" s="9">
        <v>11.14</v>
      </c>
      <c r="DG13" s="9">
        <v>7.7050000000000001</v>
      </c>
      <c r="DH13" s="9">
        <v>1.659</v>
      </c>
      <c r="DI13" s="9">
        <v>1.127</v>
      </c>
      <c r="DJ13" s="9">
        <v>0.53200000000000003</v>
      </c>
      <c r="DK13" s="9">
        <v>389.22199999999998</v>
      </c>
      <c r="DL13" s="9">
        <v>219.922</v>
      </c>
      <c r="DM13" s="9">
        <v>169.29900000000001</v>
      </c>
      <c r="DN13" s="9">
        <v>83.656000000000006</v>
      </c>
      <c r="DO13" s="9">
        <v>44.186999999999998</v>
      </c>
      <c r="DP13" s="9">
        <v>39.468000000000004</v>
      </c>
      <c r="DQ13" s="9">
        <v>288.56200000000001</v>
      </c>
      <c r="DR13" s="9">
        <v>164.584</v>
      </c>
      <c r="DS13" s="9">
        <v>123.97799999999999</v>
      </c>
      <c r="DT13" s="9">
        <v>6.9119999999999999</v>
      </c>
      <c r="DU13" s="9">
        <v>5.18</v>
      </c>
      <c r="DV13" s="9">
        <v>1.7330000000000001</v>
      </c>
      <c r="DW13" s="9">
        <v>23.268999999999998</v>
      </c>
      <c r="DX13" s="9">
        <v>11.036</v>
      </c>
      <c r="DY13" s="9">
        <v>12.233000000000001</v>
      </c>
      <c r="DZ13" s="9">
        <v>2.5449999999999999</v>
      </c>
      <c r="EA13" s="9">
        <v>1.258</v>
      </c>
      <c r="EB13" s="9">
        <v>1.2869999999999999</v>
      </c>
      <c r="EC13" s="9">
        <v>4.0369999999999999</v>
      </c>
      <c r="ED13" s="9">
        <v>1.131</v>
      </c>
      <c r="EE13" s="9">
        <v>2.9060000000000001</v>
      </c>
      <c r="EF13" s="9">
        <v>18.748000000000001</v>
      </c>
      <c r="EG13" s="9">
        <v>9.3030000000000008</v>
      </c>
      <c r="EH13" s="9">
        <v>9.4450000000000003</v>
      </c>
      <c r="EI13" s="9">
        <v>77.849000000000004</v>
      </c>
      <c r="EJ13" s="9">
        <v>32.917000000000002</v>
      </c>
      <c r="EK13" s="9">
        <v>44.932000000000002</v>
      </c>
      <c r="EL13" s="9">
        <v>17.460999999999999</v>
      </c>
      <c r="EM13" s="9">
        <v>8.5440000000000005</v>
      </c>
      <c r="EN13" s="9">
        <v>8.9169999999999998</v>
      </c>
      <c r="EO13" s="9">
        <v>47.51</v>
      </c>
      <c r="EP13" s="9">
        <v>26.753</v>
      </c>
      <c r="EQ13" s="9">
        <v>20.757000000000001</v>
      </c>
      <c r="ER13" s="9">
        <v>27.251999999999999</v>
      </c>
      <c r="ES13" s="9">
        <v>14.788</v>
      </c>
      <c r="ET13" s="9">
        <v>12.464</v>
      </c>
      <c r="EU13" s="9">
        <v>116.627</v>
      </c>
      <c r="EV13" s="9">
        <v>83.373000000000005</v>
      </c>
      <c r="EW13" s="9">
        <v>33.253999999999998</v>
      </c>
      <c r="EX13" s="9">
        <v>6.8090000000000002</v>
      </c>
      <c r="EY13" s="9">
        <v>2.7919999999999998</v>
      </c>
      <c r="EZ13" s="9">
        <v>4.0170000000000003</v>
      </c>
      <c r="FA13" s="9">
        <v>9.09</v>
      </c>
      <c r="FB13" s="9">
        <v>2.5630000000000002</v>
      </c>
      <c r="FC13" s="9">
        <v>6.5270000000000001</v>
      </c>
      <c r="FD13" s="9">
        <v>2.7850000000000001</v>
      </c>
      <c r="FE13" s="9">
        <v>1.4950000000000001</v>
      </c>
      <c r="FF13" s="9">
        <v>1.29</v>
      </c>
      <c r="FG13" s="9">
        <v>4.0590000000000002</v>
      </c>
      <c r="FH13" s="9">
        <v>3.4980000000000002</v>
      </c>
      <c r="FI13" s="9">
        <v>0.56200000000000006</v>
      </c>
      <c r="FJ13" s="9">
        <v>1.143</v>
      </c>
      <c r="FK13" s="9">
        <v>0.82799999999999996</v>
      </c>
      <c r="FL13" s="9">
        <v>0.315</v>
      </c>
      <c r="FM13" s="9">
        <v>6.1210000000000004</v>
      </c>
      <c r="FN13" s="9">
        <v>3.3140000000000001</v>
      </c>
      <c r="FO13" s="9">
        <v>2.806</v>
      </c>
      <c r="FP13" s="9">
        <v>85.5</v>
      </c>
      <c r="FQ13" s="9">
        <v>47.725999999999999</v>
      </c>
      <c r="FR13" s="9">
        <v>37.774000000000001</v>
      </c>
      <c r="FS13" s="9">
        <v>189.08199999999999</v>
      </c>
      <c r="FT13" s="9">
        <v>105.236</v>
      </c>
      <c r="FU13" s="9">
        <v>83.846000000000004</v>
      </c>
      <c r="FV13" s="9">
        <v>57.02</v>
      </c>
      <c r="FW13" s="9">
        <v>30.532</v>
      </c>
      <c r="FX13" s="9">
        <v>26.488</v>
      </c>
      <c r="FY13" s="9">
        <v>123.331</v>
      </c>
      <c r="FZ13" s="9">
        <v>65.454999999999998</v>
      </c>
      <c r="GA13" s="9">
        <v>57.875999999999998</v>
      </c>
      <c r="GB13" s="9">
        <v>56.335999999999999</v>
      </c>
      <c r="GC13" s="9">
        <v>30.532</v>
      </c>
      <c r="GD13" s="9">
        <v>25.803999999999998</v>
      </c>
      <c r="GE13" s="9">
        <v>121.556</v>
      </c>
      <c r="GF13" s="9">
        <v>64.346999999999994</v>
      </c>
      <c r="GG13" s="9">
        <v>57.209000000000003</v>
      </c>
      <c r="GH13" s="9">
        <v>22.62</v>
      </c>
      <c r="GI13" s="9">
        <v>13.191000000000001</v>
      </c>
      <c r="GJ13" s="9">
        <v>9.4290000000000003</v>
      </c>
      <c r="GK13" s="9">
        <v>46.103999999999999</v>
      </c>
      <c r="GL13" s="9">
        <v>24.64</v>
      </c>
      <c r="GM13" s="9">
        <v>21.463999999999999</v>
      </c>
      <c r="GN13" s="9">
        <v>17.052</v>
      </c>
      <c r="GO13" s="9">
        <v>9.1229999999999993</v>
      </c>
      <c r="GP13" s="9">
        <v>7.9290000000000003</v>
      </c>
      <c r="GQ13" s="9">
        <v>52.283000000000001</v>
      </c>
      <c r="GR13" s="9">
        <v>30.396999999999998</v>
      </c>
      <c r="GS13" s="9">
        <v>21.885999999999999</v>
      </c>
      <c r="GT13" s="9">
        <v>7.2279999999999998</v>
      </c>
      <c r="GU13" s="9">
        <v>3.7370000000000001</v>
      </c>
      <c r="GV13" s="9">
        <v>3.4910000000000001</v>
      </c>
      <c r="GW13" s="9">
        <v>31.925000000000001</v>
      </c>
      <c r="GX13" s="9">
        <v>17.329000000000001</v>
      </c>
      <c r="GY13" s="9">
        <v>14.596</v>
      </c>
      <c r="GZ13" s="9">
        <v>9.8239999999999998</v>
      </c>
      <c r="HA13" s="9">
        <v>5.3860000000000001</v>
      </c>
      <c r="HB13" s="9">
        <v>4.4379999999999997</v>
      </c>
      <c r="HC13" s="9">
        <v>20.358000000000001</v>
      </c>
      <c r="HD13" s="9">
        <v>13.068</v>
      </c>
      <c r="HE13" s="9">
        <v>7.29</v>
      </c>
      <c r="HF13" s="9">
        <v>16.664999999999999</v>
      </c>
      <c r="HG13" s="9">
        <v>8.218</v>
      </c>
      <c r="HH13" s="9">
        <v>8.4469999999999992</v>
      </c>
      <c r="HI13" s="9">
        <v>23.167999999999999</v>
      </c>
      <c r="HJ13" s="9">
        <v>9.3089999999999993</v>
      </c>
      <c r="HK13" s="9">
        <v>13.859</v>
      </c>
      <c r="HL13" s="9">
        <v>10.532999999999999</v>
      </c>
      <c r="HM13" s="9">
        <v>4.6269999999999998</v>
      </c>
      <c r="HN13" s="9">
        <v>5.907</v>
      </c>
      <c r="HO13" s="9">
        <v>17.187000000000001</v>
      </c>
      <c r="HP13" s="9">
        <v>6.7140000000000004</v>
      </c>
      <c r="HQ13" s="9">
        <v>10.474</v>
      </c>
      <c r="HR13" s="9">
        <v>6.1310000000000002</v>
      </c>
      <c r="HS13" s="9">
        <v>3.5910000000000002</v>
      </c>
      <c r="HT13" s="9">
        <v>2.54</v>
      </c>
      <c r="HU13" s="9">
        <v>5.9809999999999999</v>
      </c>
      <c r="HV13" s="9">
        <v>2.5950000000000002</v>
      </c>
      <c r="HW13" s="9">
        <v>3.3860000000000001</v>
      </c>
      <c r="HX13" s="9">
        <v>0.68400000000000005</v>
      </c>
      <c r="HY13" s="9">
        <v>0</v>
      </c>
      <c r="HZ13" s="9">
        <v>0.68400000000000005</v>
      </c>
      <c r="IA13" s="9">
        <v>1.776</v>
      </c>
      <c r="IB13" s="9">
        <v>1.1080000000000001</v>
      </c>
      <c r="IC13" s="9">
        <v>0.66700000000000004</v>
      </c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>
        <v>91.137</v>
      </c>
      <c r="Q14" s="9">
        <v>47.261000000000003</v>
      </c>
      <c r="R14" s="9">
        <v>43.875</v>
      </c>
      <c r="S14" s="9">
        <v>57.231999999999999</v>
      </c>
      <c r="T14" s="9">
        <v>27.584</v>
      </c>
      <c r="U14" s="9">
        <v>29.648</v>
      </c>
      <c r="V14" s="9">
        <v>258.17099999999999</v>
      </c>
      <c r="W14" s="9">
        <v>130.18100000000001</v>
      </c>
      <c r="X14" s="9">
        <v>127.99</v>
      </c>
      <c r="Y14" s="9">
        <v>9.4380000000000006</v>
      </c>
      <c r="Z14" s="9">
        <v>5.2050000000000001</v>
      </c>
      <c r="AA14" s="9">
        <v>4.234</v>
      </c>
      <c r="AB14" s="9">
        <v>178.12899999999999</v>
      </c>
      <c r="AC14" s="9">
        <v>104.736</v>
      </c>
      <c r="AD14" s="9">
        <v>73.393000000000001</v>
      </c>
      <c r="AE14" s="9">
        <v>5.1609999999999996</v>
      </c>
      <c r="AF14" s="9">
        <v>2.802</v>
      </c>
      <c r="AG14" s="9">
        <v>2.359</v>
      </c>
      <c r="AH14" s="9">
        <v>39.863999999999997</v>
      </c>
      <c r="AI14" s="9">
        <v>26.533000000000001</v>
      </c>
      <c r="AJ14" s="9">
        <v>13.331</v>
      </c>
      <c r="AK14" s="9">
        <v>2.2629999999999999</v>
      </c>
      <c r="AL14" s="9">
        <v>1.7629999999999999</v>
      </c>
      <c r="AM14" s="9">
        <v>0.501</v>
      </c>
      <c r="AN14" s="9">
        <v>12.954000000000001</v>
      </c>
      <c r="AO14" s="9">
        <v>8.1240000000000006</v>
      </c>
      <c r="AP14" s="9">
        <v>4.83</v>
      </c>
      <c r="AQ14" s="9">
        <v>27.4</v>
      </c>
      <c r="AR14" s="9">
        <v>9.1769999999999996</v>
      </c>
      <c r="AS14" s="9">
        <v>18.224</v>
      </c>
      <c r="AT14" s="9">
        <v>157.50700000000001</v>
      </c>
      <c r="AU14" s="9">
        <v>79.186999999999998</v>
      </c>
      <c r="AV14" s="9">
        <v>78.320999999999998</v>
      </c>
      <c r="AW14" s="9">
        <v>66.98</v>
      </c>
      <c r="AX14" s="9">
        <v>32.854999999999997</v>
      </c>
      <c r="AY14" s="9">
        <v>34.125</v>
      </c>
      <c r="AZ14" s="9">
        <v>128.79400000000001</v>
      </c>
      <c r="BA14" s="9">
        <v>64.194000000000003</v>
      </c>
      <c r="BB14" s="9">
        <v>64.599999999999994</v>
      </c>
      <c r="BC14" s="9">
        <v>57.164999999999999</v>
      </c>
      <c r="BD14" s="9">
        <v>29.812999999999999</v>
      </c>
      <c r="BE14" s="9">
        <v>27.352</v>
      </c>
      <c r="BF14" s="9">
        <v>74.159000000000006</v>
      </c>
      <c r="BG14" s="9">
        <v>36.350999999999999</v>
      </c>
      <c r="BH14" s="9">
        <v>37.808</v>
      </c>
      <c r="BI14" s="9">
        <v>45.893000000000001</v>
      </c>
      <c r="BJ14" s="9">
        <v>24.077000000000002</v>
      </c>
      <c r="BK14" s="9">
        <v>21.815999999999999</v>
      </c>
      <c r="BL14" s="9">
        <v>78.978999999999999</v>
      </c>
      <c r="BM14" s="9">
        <v>41.037999999999997</v>
      </c>
      <c r="BN14" s="9">
        <v>37.941000000000003</v>
      </c>
      <c r="BO14" s="9">
        <v>36.069000000000003</v>
      </c>
      <c r="BP14" s="9">
        <v>19.361000000000001</v>
      </c>
      <c r="BQ14" s="9">
        <v>16.707999999999998</v>
      </c>
      <c r="BR14" s="9">
        <v>9.0830000000000002</v>
      </c>
      <c r="BS14" s="9">
        <v>5.2830000000000004</v>
      </c>
      <c r="BT14" s="9">
        <v>3.8010000000000002</v>
      </c>
      <c r="BU14" s="9">
        <v>9.91</v>
      </c>
      <c r="BV14" s="9">
        <v>4.0350000000000001</v>
      </c>
      <c r="BW14" s="9">
        <v>5.875</v>
      </c>
      <c r="BX14" s="9">
        <v>15.795999999999999</v>
      </c>
      <c r="BY14" s="9">
        <v>8.9670000000000005</v>
      </c>
      <c r="BZ14" s="9">
        <v>6.8289999999999997</v>
      </c>
      <c r="CA14" s="9">
        <v>5.9420000000000002</v>
      </c>
      <c r="CB14" s="9">
        <v>3.375</v>
      </c>
      <c r="CC14" s="9">
        <v>2.5670000000000002</v>
      </c>
      <c r="CD14" s="9">
        <v>74.177000000000007</v>
      </c>
      <c r="CE14" s="9">
        <v>38.9</v>
      </c>
      <c r="CF14" s="9">
        <v>35.277000000000001</v>
      </c>
      <c r="CG14" s="9">
        <v>20.186</v>
      </c>
      <c r="CH14" s="9">
        <v>8.9120000000000008</v>
      </c>
      <c r="CI14" s="9">
        <v>11.273</v>
      </c>
      <c r="CJ14" s="9">
        <v>48.677999999999997</v>
      </c>
      <c r="CK14" s="9">
        <v>24.248999999999999</v>
      </c>
      <c r="CL14" s="9">
        <v>24.428999999999998</v>
      </c>
      <c r="CM14" s="9">
        <v>20.995999999999999</v>
      </c>
      <c r="CN14" s="9">
        <v>12.949</v>
      </c>
      <c r="CO14" s="9">
        <v>8.0470000000000006</v>
      </c>
      <c r="CP14" s="9">
        <v>148.589</v>
      </c>
      <c r="CQ14" s="9">
        <v>73.489999999999995</v>
      </c>
      <c r="CR14" s="9">
        <v>75.097999999999999</v>
      </c>
      <c r="CS14" s="9">
        <v>72.010000000000005</v>
      </c>
      <c r="CT14" s="9">
        <v>38.551000000000002</v>
      </c>
      <c r="CU14" s="9">
        <v>33.457999999999998</v>
      </c>
      <c r="CV14" s="9">
        <v>72.974999999999994</v>
      </c>
      <c r="CW14" s="9">
        <v>40.643999999999998</v>
      </c>
      <c r="CX14" s="9">
        <v>32.331000000000003</v>
      </c>
      <c r="CY14" s="9">
        <v>16.814</v>
      </c>
      <c r="CZ14" s="9">
        <v>5.7249999999999996</v>
      </c>
      <c r="DA14" s="9">
        <v>11.089</v>
      </c>
      <c r="DB14" s="9">
        <v>26.952000000000002</v>
      </c>
      <c r="DC14" s="9">
        <v>14.935</v>
      </c>
      <c r="DD14" s="9">
        <v>12.016999999999999</v>
      </c>
      <c r="DE14" s="9">
        <v>14.58</v>
      </c>
      <c r="DF14" s="9">
        <v>6.51</v>
      </c>
      <c r="DG14" s="9">
        <v>8.07</v>
      </c>
      <c r="DH14" s="9">
        <v>0.73499999999999999</v>
      </c>
      <c r="DI14" s="9">
        <v>0.73499999999999999</v>
      </c>
      <c r="DJ14" s="9">
        <v>0</v>
      </c>
      <c r="DK14" s="9">
        <v>400.38799999999998</v>
      </c>
      <c r="DL14" s="9">
        <v>226.08600000000001</v>
      </c>
      <c r="DM14" s="9">
        <v>174.303</v>
      </c>
      <c r="DN14" s="9">
        <v>83.959000000000003</v>
      </c>
      <c r="DO14" s="9">
        <v>38.186</v>
      </c>
      <c r="DP14" s="9">
        <v>45.774000000000001</v>
      </c>
      <c r="DQ14" s="9">
        <v>302.76499999999999</v>
      </c>
      <c r="DR14" s="9">
        <v>161</v>
      </c>
      <c r="DS14" s="9">
        <v>141.76499999999999</v>
      </c>
      <c r="DT14" s="9">
        <v>5.9240000000000004</v>
      </c>
      <c r="DU14" s="9">
        <v>3.3690000000000002</v>
      </c>
      <c r="DV14" s="9">
        <v>2.556</v>
      </c>
      <c r="DW14" s="9">
        <v>17.015000000000001</v>
      </c>
      <c r="DX14" s="9">
        <v>8.0370000000000008</v>
      </c>
      <c r="DY14" s="9">
        <v>8.9779999999999998</v>
      </c>
      <c r="DZ14" s="9">
        <v>0.65900000000000003</v>
      </c>
      <c r="EA14" s="9">
        <v>0</v>
      </c>
      <c r="EB14" s="9">
        <v>0.65900000000000003</v>
      </c>
      <c r="EC14" s="9">
        <v>13.207000000000001</v>
      </c>
      <c r="ED14" s="9">
        <v>4.4409999999999998</v>
      </c>
      <c r="EE14" s="9">
        <v>8.7669999999999995</v>
      </c>
      <c r="EF14" s="9">
        <v>18.619</v>
      </c>
      <c r="EG14" s="9">
        <v>7.8470000000000004</v>
      </c>
      <c r="EH14" s="9">
        <v>10.772</v>
      </c>
      <c r="EI14" s="9">
        <v>74.828999999999994</v>
      </c>
      <c r="EJ14" s="9">
        <v>36.734000000000002</v>
      </c>
      <c r="EK14" s="9">
        <v>38.094000000000001</v>
      </c>
      <c r="EL14" s="9">
        <v>14.425000000000001</v>
      </c>
      <c r="EM14" s="9">
        <v>5.0330000000000004</v>
      </c>
      <c r="EN14" s="9">
        <v>9.3919999999999995</v>
      </c>
      <c r="EO14" s="9">
        <v>55.023000000000003</v>
      </c>
      <c r="EP14" s="9">
        <v>25.047000000000001</v>
      </c>
      <c r="EQ14" s="9">
        <v>29.975999999999999</v>
      </c>
      <c r="ER14" s="9">
        <v>34.173000000000002</v>
      </c>
      <c r="ES14" s="9">
        <v>16.338000000000001</v>
      </c>
      <c r="ET14" s="9">
        <v>17.835000000000001</v>
      </c>
      <c r="EU14" s="9">
        <v>116.995</v>
      </c>
      <c r="EV14" s="9">
        <v>72.852999999999994</v>
      </c>
      <c r="EW14" s="9">
        <v>44.142000000000003</v>
      </c>
      <c r="EX14" s="9">
        <v>6.9909999999999997</v>
      </c>
      <c r="EY14" s="9">
        <v>3.78</v>
      </c>
      <c r="EZ14" s="9">
        <v>3.2109999999999999</v>
      </c>
      <c r="FA14" s="9">
        <v>14.785</v>
      </c>
      <c r="FB14" s="9">
        <v>8.5039999999999996</v>
      </c>
      <c r="FC14" s="9">
        <v>6.2809999999999997</v>
      </c>
      <c r="FD14" s="9">
        <v>1.0660000000000001</v>
      </c>
      <c r="FE14" s="9">
        <v>0.55100000000000005</v>
      </c>
      <c r="FF14" s="9">
        <v>0.51500000000000001</v>
      </c>
      <c r="FG14" s="9">
        <v>1.917</v>
      </c>
      <c r="FH14" s="9">
        <v>1.47</v>
      </c>
      <c r="FI14" s="9">
        <v>0.44700000000000001</v>
      </c>
      <c r="FJ14" s="9">
        <v>2.1030000000000002</v>
      </c>
      <c r="FK14" s="9">
        <v>1.2689999999999999</v>
      </c>
      <c r="FL14" s="9">
        <v>0.83399999999999996</v>
      </c>
      <c r="FM14" s="9">
        <v>8.9939999999999998</v>
      </c>
      <c r="FN14" s="9">
        <v>3.9140000000000001</v>
      </c>
      <c r="FO14" s="9">
        <v>5.08</v>
      </c>
      <c r="FP14" s="9">
        <v>81.272000000000006</v>
      </c>
      <c r="FQ14" s="9">
        <v>46.429000000000002</v>
      </c>
      <c r="FR14" s="9">
        <v>34.843000000000004</v>
      </c>
      <c r="FS14" s="9">
        <v>186.35300000000001</v>
      </c>
      <c r="FT14" s="9">
        <v>108.57299999999999</v>
      </c>
      <c r="FU14" s="9">
        <v>77.78</v>
      </c>
      <c r="FV14" s="9">
        <v>56.25</v>
      </c>
      <c r="FW14" s="9">
        <v>30.120999999999999</v>
      </c>
      <c r="FX14" s="9">
        <v>26.129000000000001</v>
      </c>
      <c r="FY14" s="9">
        <v>145.05699999999999</v>
      </c>
      <c r="FZ14" s="9">
        <v>74.638999999999996</v>
      </c>
      <c r="GA14" s="9">
        <v>70.418000000000006</v>
      </c>
      <c r="GB14" s="9">
        <v>55.85</v>
      </c>
      <c r="GC14" s="9">
        <v>29.721</v>
      </c>
      <c r="GD14" s="9">
        <v>26.129000000000001</v>
      </c>
      <c r="GE14" s="9">
        <v>143.88800000000001</v>
      </c>
      <c r="GF14" s="9">
        <v>73.94</v>
      </c>
      <c r="GG14" s="9">
        <v>69.947999999999993</v>
      </c>
      <c r="GH14" s="9">
        <v>20.463999999999999</v>
      </c>
      <c r="GI14" s="9">
        <v>9.7949999999999999</v>
      </c>
      <c r="GJ14" s="9">
        <v>10.669</v>
      </c>
      <c r="GK14" s="9">
        <v>46.055</v>
      </c>
      <c r="GL14" s="9">
        <v>24.581</v>
      </c>
      <c r="GM14" s="9">
        <v>21.474</v>
      </c>
      <c r="GN14" s="9">
        <v>20.957000000000001</v>
      </c>
      <c r="GO14" s="9">
        <v>11.603999999999999</v>
      </c>
      <c r="GP14" s="9">
        <v>9.3529999999999998</v>
      </c>
      <c r="GQ14" s="9">
        <v>65.322000000000003</v>
      </c>
      <c r="GR14" s="9">
        <v>34.131</v>
      </c>
      <c r="GS14" s="9">
        <v>31.19</v>
      </c>
      <c r="GT14" s="9">
        <v>10.99</v>
      </c>
      <c r="GU14" s="9">
        <v>5.7720000000000002</v>
      </c>
      <c r="GV14" s="9">
        <v>5.218</v>
      </c>
      <c r="GW14" s="9">
        <v>41.883000000000003</v>
      </c>
      <c r="GX14" s="9">
        <v>22</v>
      </c>
      <c r="GY14" s="9">
        <v>19.882999999999999</v>
      </c>
      <c r="GZ14" s="9">
        <v>9.9670000000000005</v>
      </c>
      <c r="HA14" s="9">
        <v>5.8319999999999999</v>
      </c>
      <c r="HB14" s="9">
        <v>4.1349999999999998</v>
      </c>
      <c r="HC14" s="9">
        <v>23.439</v>
      </c>
      <c r="HD14" s="9">
        <v>12.131</v>
      </c>
      <c r="HE14" s="9">
        <v>11.308</v>
      </c>
      <c r="HF14" s="9">
        <v>14.429</v>
      </c>
      <c r="HG14" s="9">
        <v>8.3230000000000004</v>
      </c>
      <c r="HH14" s="9">
        <v>6.1059999999999999</v>
      </c>
      <c r="HI14" s="9">
        <v>32.511000000000003</v>
      </c>
      <c r="HJ14" s="9">
        <v>15.227</v>
      </c>
      <c r="HK14" s="9">
        <v>17.283999999999999</v>
      </c>
      <c r="HL14" s="9">
        <v>7.3970000000000002</v>
      </c>
      <c r="HM14" s="9">
        <v>3.9159999999999999</v>
      </c>
      <c r="HN14" s="9">
        <v>3.4809999999999999</v>
      </c>
      <c r="HO14" s="9">
        <v>23.527000000000001</v>
      </c>
      <c r="HP14" s="9">
        <v>11.025</v>
      </c>
      <c r="HQ14" s="9">
        <v>12.503</v>
      </c>
      <c r="HR14" s="9">
        <v>7.0309999999999997</v>
      </c>
      <c r="HS14" s="9">
        <v>4.4059999999999997</v>
      </c>
      <c r="HT14" s="9">
        <v>2.625</v>
      </c>
      <c r="HU14" s="9">
        <v>8.984</v>
      </c>
      <c r="HV14" s="9">
        <v>4.2030000000000003</v>
      </c>
      <c r="HW14" s="9">
        <v>4.7809999999999997</v>
      </c>
      <c r="HX14" s="9">
        <v>0.4</v>
      </c>
      <c r="HY14" s="9">
        <v>0.4</v>
      </c>
      <c r="HZ14" s="9">
        <v>0</v>
      </c>
      <c r="IA14" s="9">
        <v>1.169</v>
      </c>
      <c r="IB14" s="9">
        <v>0.69899999999999995</v>
      </c>
      <c r="IC14" s="9">
        <v>0.47</v>
      </c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25.532</v>
      </c>
      <c r="C15" s="9">
        <v>16.782</v>
      </c>
      <c r="D15" s="9">
        <v>9.8219999999999992</v>
      </c>
      <c r="E15" s="9">
        <v>4.7190000000000003</v>
      </c>
      <c r="F15" s="9">
        <v>5.1029999999999998</v>
      </c>
      <c r="G15" s="9">
        <v>35.018000000000001</v>
      </c>
      <c r="H15" s="9">
        <v>22.661000000000001</v>
      </c>
      <c r="I15" s="9">
        <v>12.356</v>
      </c>
      <c r="J15" s="9">
        <v>4.2910000000000004</v>
      </c>
      <c r="K15" s="9">
        <v>3.169</v>
      </c>
      <c r="L15" s="9">
        <v>1.1220000000000001</v>
      </c>
      <c r="M15" s="9">
        <v>6.0380000000000003</v>
      </c>
      <c r="N15" s="9">
        <v>3.5379999999999998</v>
      </c>
      <c r="O15" s="9">
        <v>2.4990000000000001</v>
      </c>
      <c r="P15" s="9">
        <v>85.816999999999993</v>
      </c>
      <c r="Q15" s="9">
        <v>40.588000000000001</v>
      </c>
      <c r="R15" s="9">
        <v>45.228999999999999</v>
      </c>
      <c r="S15" s="9">
        <v>44.786000000000001</v>
      </c>
      <c r="T15" s="9">
        <v>25.291</v>
      </c>
      <c r="U15" s="9">
        <v>19.495000000000001</v>
      </c>
      <c r="V15" s="9">
        <v>242.97900000000001</v>
      </c>
      <c r="W15" s="9">
        <v>115.748</v>
      </c>
      <c r="X15" s="9">
        <v>127.232</v>
      </c>
      <c r="Y15" s="9">
        <v>13.585000000000001</v>
      </c>
      <c r="Z15" s="9">
        <v>7.2759999999999998</v>
      </c>
      <c r="AA15" s="9">
        <v>6.3090000000000002</v>
      </c>
      <c r="AB15" s="9">
        <v>186.78700000000001</v>
      </c>
      <c r="AC15" s="9">
        <v>97.814999999999998</v>
      </c>
      <c r="AD15" s="9">
        <v>88.971000000000004</v>
      </c>
      <c r="AE15" s="9">
        <v>2.964</v>
      </c>
      <c r="AF15" s="9">
        <v>1.0620000000000001</v>
      </c>
      <c r="AG15" s="9">
        <v>1.903</v>
      </c>
      <c r="AH15" s="9">
        <v>34.295999999999999</v>
      </c>
      <c r="AI15" s="9">
        <v>21.798999999999999</v>
      </c>
      <c r="AJ15" s="9">
        <v>12.496</v>
      </c>
      <c r="AK15" s="9">
        <v>0.54100000000000004</v>
      </c>
      <c r="AL15" s="9">
        <v>0</v>
      </c>
      <c r="AM15" s="9">
        <v>0.54100000000000004</v>
      </c>
      <c r="AN15" s="9">
        <v>16.920000000000002</v>
      </c>
      <c r="AO15" s="9">
        <v>9.3149999999999995</v>
      </c>
      <c r="AP15" s="9">
        <v>7.6050000000000004</v>
      </c>
      <c r="AQ15" s="9">
        <v>28.925000000000001</v>
      </c>
      <c r="AR15" s="9">
        <v>15.186</v>
      </c>
      <c r="AS15" s="9">
        <v>13.739000000000001</v>
      </c>
      <c r="AT15" s="9">
        <v>137.666</v>
      </c>
      <c r="AU15" s="9">
        <v>71.680000000000007</v>
      </c>
      <c r="AV15" s="9">
        <v>65.986000000000004</v>
      </c>
      <c r="AW15" s="9">
        <v>61.725000000000001</v>
      </c>
      <c r="AX15" s="9">
        <v>32.82</v>
      </c>
      <c r="AY15" s="9">
        <v>28.905000000000001</v>
      </c>
      <c r="AZ15" s="9">
        <v>111.718</v>
      </c>
      <c r="BA15" s="9">
        <v>57.603000000000002</v>
      </c>
      <c r="BB15" s="9">
        <v>54.116</v>
      </c>
      <c r="BC15" s="9">
        <v>60.124000000000002</v>
      </c>
      <c r="BD15" s="9">
        <v>30.850999999999999</v>
      </c>
      <c r="BE15" s="9">
        <v>29.271999999999998</v>
      </c>
      <c r="BF15" s="9">
        <v>58.966000000000001</v>
      </c>
      <c r="BG15" s="9">
        <v>26.184999999999999</v>
      </c>
      <c r="BH15" s="9">
        <v>32.780999999999999</v>
      </c>
      <c r="BI15" s="9">
        <v>46.892000000000003</v>
      </c>
      <c r="BJ15" s="9">
        <v>22.062000000000001</v>
      </c>
      <c r="BK15" s="9">
        <v>24.83</v>
      </c>
      <c r="BL15" s="9">
        <v>74.069000000000003</v>
      </c>
      <c r="BM15" s="9">
        <v>41.198999999999998</v>
      </c>
      <c r="BN15" s="9">
        <v>32.869999999999997</v>
      </c>
      <c r="BO15" s="9">
        <v>34.610999999999997</v>
      </c>
      <c r="BP15" s="9">
        <v>19.515000000000001</v>
      </c>
      <c r="BQ15" s="9">
        <v>15.096</v>
      </c>
      <c r="BR15" s="9">
        <v>10.904999999999999</v>
      </c>
      <c r="BS15" s="9">
        <v>5.76</v>
      </c>
      <c r="BT15" s="9">
        <v>5.1449999999999996</v>
      </c>
      <c r="BU15" s="9">
        <v>9.1539999999999999</v>
      </c>
      <c r="BV15" s="9">
        <v>4.4109999999999996</v>
      </c>
      <c r="BW15" s="9">
        <v>4.7430000000000003</v>
      </c>
      <c r="BX15" s="9">
        <v>16.867999999999999</v>
      </c>
      <c r="BY15" s="9">
        <v>8.7970000000000006</v>
      </c>
      <c r="BZ15" s="9">
        <v>8.07</v>
      </c>
      <c r="CA15" s="9">
        <v>9.9459999999999997</v>
      </c>
      <c r="CB15" s="9">
        <v>6.9470000000000001</v>
      </c>
      <c r="CC15" s="9">
        <v>2.9990000000000001</v>
      </c>
      <c r="CD15" s="9">
        <v>68.033000000000001</v>
      </c>
      <c r="CE15" s="9">
        <v>37.618000000000002</v>
      </c>
      <c r="CF15" s="9">
        <v>30.414999999999999</v>
      </c>
      <c r="CG15" s="9">
        <v>22.260999999999999</v>
      </c>
      <c r="CH15" s="9">
        <v>16.047999999999998</v>
      </c>
      <c r="CI15" s="9">
        <v>6.2130000000000001</v>
      </c>
      <c r="CJ15" s="9">
        <v>43.746000000000002</v>
      </c>
      <c r="CK15" s="9">
        <v>23.035</v>
      </c>
      <c r="CL15" s="9">
        <v>20.710999999999999</v>
      </c>
      <c r="CM15" s="9">
        <v>26.206</v>
      </c>
      <c r="CN15" s="9">
        <v>16.507999999999999</v>
      </c>
      <c r="CO15" s="9">
        <v>9.6980000000000004</v>
      </c>
      <c r="CP15" s="9">
        <v>129.64400000000001</v>
      </c>
      <c r="CQ15" s="9">
        <v>66.960999999999999</v>
      </c>
      <c r="CR15" s="9">
        <v>62.682000000000002</v>
      </c>
      <c r="CS15" s="9">
        <v>70.225999999999999</v>
      </c>
      <c r="CT15" s="9">
        <v>37.439</v>
      </c>
      <c r="CU15" s="9">
        <v>32.787999999999997</v>
      </c>
      <c r="CV15" s="9">
        <v>67.646000000000001</v>
      </c>
      <c r="CW15" s="9">
        <v>36.933</v>
      </c>
      <c r="CX15" s="9">
        <v>30.712</v>
      </c>
      <c r="CY15" s="9">
        <v>18.081</v>
      </c>
      <c r="CZ15" s="9">
        <v>11.759</v>
      </c>
      <c r="DA15" s="9">
        <v>6.3220000000000001</v>
      </c>
      <c r="DB15" s="9">
        <v>32.908000000000001</v>
      </c>
      <c r="DC15" s="9">
        <v>13.44</v>
      </c>
      <c r="DD15" s="9">
        <v>19.468</v>
      </c>
      <c r="DE15" s="9">
        <v>22.988</v>
      </c>
      <c r="DF15" s="9">
        <v>10.058</v>
      </c>
      <c r="DG15" s="9">
        <v>12.93</v>
      </c>
      <c r="DH15" s="9">
        <v>1.4550000000000001</v>
      </c>
      <c r="DI15" s="9">
        <v>0.50900000000000001</v>
      </c>
      <c r="DJ15" s="9">
        <v>0.94599999999999995</v>
      </c>
      <c r="DK15" s="9">
        <v>398.64800000000002</v>
      </c>
      <c r="DL15" s="9">
        <v>199.649</v>
      </c>
      <c r="DM15" s="9">
        <v>198.999</v>
      </c>
      <c r="DN15" s="9">
        <v>74.518000000000001</v>
      </c>
      <c r="DO15" s="9">
        <v>28.187999999999999</v>
      </c>
      <c r="DP15" s="9">
        <v>46.331000000000003</v>
      </c>
      <c r="DQ15" s="9">
        <v>286.14499999999998</v>
      </c>
      <c r="DR15" s="9">
        <v>140.56800000000001</v>
      </c>
      <c r="DS15" s="9">
        <v>145.57599999999999</v>
      </c>
      <c r="DT15" s="9">
        <v>4.7750000000000004</v>
      </c>
      <c r="DU15" s="9">
        <v>2.0249999999999999</v>
      </c>
      <c r="DV15" s="9">
        <v>2.7509999999999999</v>
      </c>
      <c r="DW15" s="9">
        <v>24.75</v>
      </c>
      <c r="DX15" s="9">
        <v>13.522</v>
      </c>
      <c r="DY15" s="9">
        <v>11.228</v>
      </c>
      <c r="DZ15" s="9">
        <v>3.98</v>
      </c>
      <c r="EA15" s="9">
        <v>2.5190000000000001</v>
      </c>
      <c r="EB15" s="9">
        <v>1.4610000000000001</v>
      </c>
      <c r="EC15" s="9">
        <v>12.712999999999999</v>
      </c>
      <c r="ED15" s="9">
        <v>4.0039999999999996</v>
      </c>
      <c r="EE15" s="9">
        <v>8.7089999999999996</v>
      </c>
      <c r="EF15" s="9">
        <v>12.997999999999999</v>
      </c>
      <c r="EG15" s="9">
        <v>3.9940000000000002</v>
      </c>
      <c r="EH15" s="9">
        <v>9.0039999999999996</v>
      </c>
      <c r="EI15" s="9">
        <v>77.7</v>
      </c>
      <c r="EJ15" s="9">
        <v>34.210999999999999</v>
      </c>
      <c r="EK15" s="9">
        <v>43.488999999999997</v>
      </c>
      <c r="EL15" s="9">
        <v>11.86</v>
      </c>
      <c r="EM15" s="9">
        <v>3.242</v>
      </c>
      <c r="EN15" s="9">
        <v>8.6189999999999998</v>
      </c>
      <c r="EO15" s="9">
        <v>42.387</v>
      </c>
      <c r="EP15" s="9">
        <v>21.439</v>
      </c>
      <c r="EQ15" s="9">
        <v>20.948</v>
      </c>
      <c r="ER15" s="9">
        <v>30.344000000000001</v>
      </c>
      <c r="ES15" s="9">
        <v>11.885</v>
      </c>
      <c r="ET15" s="9">
        <v>18.459</v>
      </c>
      <c r="EU15" s="9">
        <v>106.342</v>
      </c>
      <c r="EV15" s="9">
        <v>56.281999999999996</v>
      </c>
      <c r="EW15" s="9">
        <v>50.06</v>
      </c>
      <c r="EX15" s="9">
        <v>6.4290000000000003</v>
      </c>
      <c r="EY15" s="9">
        <v>2.2650000000000001</v>
      </c>
      <c r="EZ15" s="9">
        <v>4.1639999999999997</v>
      </c>
      <c r="FA15" s="9">
        <v>12.782</v>
      </c>
      <c r="FB15" s="9">
        <v>7.1769999999999996</v>
      </c>
      <c r="FC15" s="9">
        <v>5.6040000000000001</v>
      </c>
      <c r="FD15" s="9">
        <v>1.411</v>
      </c>
      <c r="FE15" s="9">
        <v>0.86299999999999999</v>
      </c>
      <c r="FF15" s="9">
        <v>0.54700000000000004</v>
      </c>
      <c r="FG15" s="9">
        <v>1.3120000000000001</v>
      </c>
      <c r="FH15" s="9">
        <v>1.3120000000000001</v>
      </c>
      <c r="FI15" s="9">
        <v>0</v>
      </c>
      <c r="FJ15" s="9">
        <v>2.7210000000000001</v>
      </c>
      <c r="FK15" s="9">
        <v>1.3959999999999999</v>
      </c>
      <c r="FL15" s="9">
        <v>1.325</v>
      </c>
      <c r="FM15" s="9">
        <v>8.1590000000000007</v>
      </c>
      <c r="FN15" s="9">
        <v>2.62</v>
      </c>
      <c r="FO15" s="9">
        <v>5.5389999999999997</v>
      </c>
      <c r="FP15" s="9">
        <v>73.174999999999997</v>
      </c>
      <c r="FQ15" s="9">
        <v>46.03</v>
      </c>
      <c r="FR15" s="9">
        <v>27.145</v>
      </c>
      <c r="FS15" s="9">
        <v>194.83699999999999</v>
      </c>
      <c r="FT15" s="9">
        <v>104.10899999999999</v>
      </c>
      <c r="FU15" s="9">
        <v>90.727999999999994</v>
      </c>
      <c r="FV15" s="9">
        <v>51.142000000000003</v>
      </c>
      <c r="FW15" s="9">
        <v>28.532</v>
      </c>
      <c r="FX15" s="9">
        <v>22.61</v>
      </c>
      <c r="FY15" s="9">
        <v>140.684</v>
      </c>
      <c r="FZ15" s="9">
        <v>74.831999999999994</v>
      </c>
      <c r="GA15" s="9">
        <v>65.852000000000004</v>
      </c>
      <c r="GB15" s="9">
        <v>50.918999999999997</v>
      </c>
      <c r="GC15" s="9">
        <v>28.532</v>
      </c>
      <c r="GD15" s="9">
        <v>22.388000000000002</v>
      </c>
      <c r="GE15" s="9">
        <v>139.72300000000001</v>
      </c>
      <c r="GF15" s="9">
        <v>73.870999999999995</v>
      </c>
      <c r="GG15" s="9">
        <v>65.852000000000004</v>
      </c>
      <c r="GH15" s="9">
        <v>21.291</v>
      </c>
      <c r="GI15" s="9">
        <v>13.581</v>
      </c>
      <c r="GJ15" s="9">
        <v>7.71</v>
      </c>
      <c r="GK15" s="9">
        <v>42.046999999999997</v>
      </c>
      <c r="GL15" s="9">
        <v>21.725000000000001</v>
      </c>
      <c r="GM15" s="9">
        <v>20.323</v>
      </c>
      <c r="GN15" s="9">
        <v>19.629000000000001</v>
      </c>
      <c r="GO15" s="9">
        <v>8.8559999999999999</v>
      </c>
      <c r="GP15" s="9">
        <v>10.773</v>
      </c>
      <c r="GQ15" s="9">
        <v>67.256</v>
      </c>
      <c r="GR15" s="9">
        <v>36.783999999999999</v>
      </c>
      <c r="GS15" s="9">
        <v>30.472000000000001</v>
      </c>
      <c r="GT15" s="9">
        <v>8.4510000000000005</v>
      </c>
      <c r="GU15" s="9">
        <v>3.6760000000000002</v>
      </c>
      <c r="GV15" s="9">
        <v>4.7750000000000004</v>
      </c>
      <c r="GW15" s="9">
        <v>38.767000000000003</v>
      </c>
      <c r="GX15" s="9">
        <v>21.045000000000002</v>
      </c>
      <c r="GY15" s="9">
        <v>17.721</v>
      </c>
      <c r="GZ15" s="9">
        <v>11.178000000000001</v>
      </c>
      <c r="HA15" s="9">
        <v>5.1790000000000003</v>
      </c>
      <c r="HB15" s="9">
        <v>5.9980000000000002</v>
      </c>
      <c r="HC15" s="9">
        <v>28.489000000000001</v>
      </c>
      <c r="HD15" s="9">
        <v>15.739000000000001</v>
      </c>
      <c r="HE15" s="9">
        <v>12.75</v>
      </c>
      <c r="HF15" s="9">
        <v>9.9990000000000006</v>
      </c>
      <c r="HG15" s="9">
        <v>6.0949999999999998</v>
      </c>
      <c r="HH15" s="9">
        <v>3.9039999999999999</v>
      </c>
      <c r="HI15" s="9">
        <v>30.42</v>
      </c>
      <c r="HJ15" s="9">
        <v>15.362</v>
      </c>
      <c r="HK15" s="9">
        <v>15.058</v>
      </c>
      <c r="HL15" s="9">
        <v>5.7050000000000001</v>
      </c>
      <c r="HM15" s="9">
        <v>3.5880000000000001</v>
      </c>
      <c r="HN15" s="9">
        <v>2.117</v>
      </c>
      <c r="HO15" s="9">
        <v>19.632000000000001</v>
      </c>
      <c r="HP15" s="9">
        <v>9.7170000000000005</v>
      </c>
      <c r="HQ15" s="9">
        <v>9.9160000000000004</v>
      </c>
      <c r="HR15" s="9">
        <v>4.2949999999999999</v>
      </c>
      <c r="HS15" s="9">
        <v>2.5070000000000001</v>
      </c>
      <c r="HT15" s="9">
        <v>1.788</v>
      </c>
      <c r="HU15" s="9">
        <v>10.788</v>
      </c>
      <c r="HV15" s="9">
        <v>5.6459999999999999</v>
      </c>
      <c r="HW15" s="9">
        <v>5.1429999999999998</v>
      </c>
      <c r="HX15" s="9">
        <v>0.223</v>
      </c>
      <c r="HY15" s="9">
        <v>0</v>
      </c>
      <c r="HZ15" s="9">
        <v>0.223</v>
      </c>
      <c r="IA15" s="9">
        <v>0.96099999999999997</v>
      </c>
      <c r="IB15" s="9">
        <v>0.96099999999999997</v>
      </c>
      <c r="IC15" s="9">
        <v>0</v>
      </c>
      <c r="ID15" s="9">
        <v>41.067</v>
      </c>
      <c r="IE15" s="9">
        <v>23.143999999999998</v>
      </c>
      <c r="IF15" s="9">
        <v>17.922999999999998</v>
      </c>
      <c r="IG15" s="9">
        <v>110.51900000000001</v>
      </c>
      <c r="IH15" s="9">
        <v>55.457000000000001</v>
      </c>
      <c r="II15" s="9">
        <v>55.061999999999998</v>
      </c>
      <c r="IJ15" s="9">
        <v>13.535</v>
      </c>
      <c r="IK15" s="9">
        <v>5.7409999999999997</v>
      </c>
      <c r="IL15" s="9">
        <v>7.7949999999999999</v>
      </c>
      <c r="IM15" s="9">
        <v>63.280999999999999</v>
      </c>
      <c r="IN15" s="9">
        <v>32.774000000000001</v>
      </c>
      <c r="IO15" s="9">
        <v>30.507000000000001</v>
      </c>
      <c r="IP15" s="9">
        <v>6.6109999999999998</v>
      </c>
      <c r="IQ15" s="9">
        <v>2.1869999999999998</v>
      </c>
    </row>
    <row r="16" spans="1:251">
      <c r="A16" s="10">
        <v>43862</v>
      </c>
      <c r="B16" s="9">
        <v>26.824000000000002</v>
      </c>
      <c r="C16" s="9">
        <v>13.292</v>
      </c>
      <c r="D16" s="9">
        <v>10.795</v>
      </c>
      <c r="E16" s="9">
        <v>6.5170000000000003</v>
      </c>
      <c r="F16" s="9">
        <v>4.2779999999999996</v>
      </c>
      <c r="G16" s="9">
        <v>33.972000000000001</v>
      </c>
      <c r="H16" s="9">
        <v>18.579000000000001</v>
      </c>
      <c r="I16" s="9">
        <v>15.393000000000001</v>
      </c>
      <c r="J16" s="9">
        <v>3.19</v>
      </c>
      <c r="K16" s="9">
        <v>0.63800000000000001</v>
      </c>
      <c r="L16" s="9">
        <v>2.5510000000000002</v>
      </c>
      <c r="M16" s="9">
        <v>10.194000000000001</v>
      </c>
      <c r="N16" s="9">
        <v>5.1890000000000001</v>
      </c>
      <c r="O16" s="9">
        <v>5.0049999999999999</v>
      </c>
      <c r="P16" s="9">
        <v>92.507999999999996</v>
      </c>
      <c r="Q16" s="9">
        <v>49.424999999999997</v>
      </c>
      <c r="R16" s="9">
        <v>43.082000000000001</v>
      </c>
      <c r="S16" s="9">
        <v>47.704999999999998</v>
      </c>
      <c r="T16" s="9">
        <v>29.928000000000001</v>
      </c>
      <c r="U16" s="9">
        <v>17.777000000000001</v>
      </c>
      <c r="V16" s="9">
        <v>233.46199999999999</v>
      </c>
      <c r="W16" s="9">
        <v>125.932</v>
      </c>
      <c r="X16" s="9">
        <v>107.53</v>
      </c>
      <c r="Y16" s="9">
        <v>11.087999999999999</v>
      </c>
      <c r="Z16" s="9">
        <v>8.4380000000000006</v>
      </c>
      <c r="AA16" s="9">
        <v>2.65</v>
      </c>
      <c r="AB16" s="9">
        <v>176.30799999999999</v>
      </c>
      <c r="AC16" s="9">
        <v>92.947000000000003</v>
      </c>
      <c r="AD16" s="9">
        <v>83.361000000000004</v>
      </c>
      <c r="AE16" s="9">
        <v>0.97</v>
      </c>
      <c r="AF16" s="9">
        <v>0.56100000000000005</v>
      </c>
      <c r="AG16" s="9">
        <v>0.41</v>
      </c>
      <c r="AH16" s="9">
        <v>38.213000000000001</v>
      </c>
      <c r="AI16" s="9">
        <v>15.561999999999999</v>
      </c>
      <c r="AJ16" s="9">
        <v>22.65</v>
      </c>
      <c r="AK16" s="9">
        <v>0.621</v>
      </c>
      <c r="AL16" s="9">
        <v>0.621</v>
      </c>
      <c r="AM16" s="9">
        <v>0</v>
      </c>
      <c r="AN16" s="9">
        <v>10.484999999999999</v>
      </c>
      <c r="AO16" s="9">
        <v>6.2489999999999997</v>
      </c>
      <c r="AP16" s="9">
        <v>4.2359999999999998</v>
      </c>
      <c r="AQ16" s="9">
        <v>26.39</v>
      </c>
      <c r="AR16" s="9">
        <v>8.1370000000000005</v>
      </c>
      <c r="AS16" s="9">
        <v>18.253</v>
      </c>
      <c r="AT16" s="9">
        <v>138.04900000000001</v>
      </c>
      <c r="AU16" s="9">
        <v>79.683000000000007</v>
      </c>
      <c r="AV16" s="9">
        <v>58.366</v>
      </c>
      <c r="AW16" s="9">
        <v>69.665000000000006</v>
      </c>
      <c r="AX16" s="9">
        <v>29.446999999999999</v>
      </c>
      <c r="AY16" s="9">
        <v>40.216999999999999</v>
      </c>
      <c r="AZ16" s="9">
        <v>110.569</v>
      </c>
      <c r="BA16" s="9">
        <v>63.265000000000001</v>
      </c>
      <c r="BB16" s="9">
        <v>47.304000000000002</v>
      </c>
      <c r="BC16" s="9">
        <v>61.091999999999999</v>
      </c>
      <c r="BD16" s="9">
        <v>22.827000000000002</v>
      </c>
      <c r="BE16" s="9">
        <v>38.265000000000001</v>
      </c>
      <c r="BF16" s="9">
        <v>60.182000000000002</v>
      </c>
      <c r="BG16" s="9">
        <v>34.731999999999999</v>
      </c>
      <c r="BH16" s="9">
        <v>25.45</v>
      </c>
      <c r="BI16" s="9">
        <v>39.625999999999998</v>
      </c>
      <c r="BJ16" s="9">
        <v>17.82</v>
      </c>
      <c r="BK16" s="9">
        <v>21.806000000000001</v>
      </c>
      <c r="BL16" s="9">
        <v>79.331000000000003</v>
      </c>
      <c r="BM16" s="9">
        <v>52.551000000000002</v>
      </c>
      <c r="BN16" s="9">
        <v>26.78</v>
      </c>
      <c r="BO16" s="9">
        <v>46.915999999999997</v>
      </c>
      <c r="BP16" s="9">
        <v>21.431999999999999</v>
      </c>
      <c r="BQ16" s="9">
        <v>25.484000000000002</v>
      </c>
      <c r="BR16" s="9">
        <v>6.11</v>
      </c>
      <c r="BS16" s="9">
        <v>2.214</v>
      </c>
      <c r="BT16" s="9">
        <v>3.8969999999999998</v>
      </c>
      <c r="BU16" s="9">
        <v>8.5060000000000002</v>
      </c>
      <c r="BV16" s="9">
        <v>1.508</v>
      </c>
      <c r="BW16" s="9">
        <v>6.9980000000000002</v>
      </c>
      <c r="BX16" s="9">
        <v>18.405000000000001</v>
      </c>
      <c r="BY16" s="9">
        <v>11.808</v>
      </c>
      <c r="BZ16" s="9">
        <v>6.5970000000000004</v>
      </c>
      <c r="CA16" s="9">
        <v>15.117000000000001</v>
      </c>
      <c r="CB16" s="9">
        <v>3.9359999999999999</v>
      </c>
      <c r="CC16" s="9">
        <v>11.180999999999999</v>
      </c>
      <c r="CD16" s="9">
        <v>58.741</v>
      </c>
      <c r="CE16" s="9">
        <v>33.313000000000002</v>
      </c>
      <c r="CF16" s="9">
        <v>25.427</v>
      </c>
      <c r="CG16" s="9">
        <v>17.977</v>
      </c>
      <c r="CH16" s="9">
        <v>8.798</v>
      </c>
      <c r="CI16" s="9">
        <v>9.1790000000000003</v>
      </c>
      <c r="CJ16" s="9">
        <v>40.402999999999999</v>
      </c>
      <c r="CK16" s="9">
        <v>24.738</v>
      </c>
      <c r="CL16" s="9">
        <v>15.664999999999999</v>
      </c>
      <c r="CM16" s="9">
        <v>20.939</v>
      </c>
      <c r="CN16" s="9">
        <v>9.0190000000000001</v>
      </c>
      <c r="CO16" s="9">
        <v>11.92</v>
      </c>
      <c r="CP16" s="9">
        <v>132.29599999999999</v>
      </c>
      <c r="CQ16" s="9">
        <v>75.653999999999996</v>
      </c>
      <c r="CR16" s="9">
        <v>56.642000000000003</v>
      </c>
      <c r="CS16" s="9">
        <v>78.570999999999998</v>
      </c>
      <c r="CT16" s="9">
        <v>30.001000000000001</v>
      </c>
      <c r="CU16" s="9">
        <v>48.57</v>
      </c>
      <c r="CV16" s="9">
        <v>57.203000000000003</v>
      </c>
      <c r="CW16" s="9">
        <v>31.805</v>
      </c>
      <c r="CX16" s="9">
        <v>25.398</v>
      </c>
      <c r="CY16" s="9">
        <v>10.981</v>
      </c>
      <c r="CZ16" s="9">
        <v>7.6849999999999996</v>
      </c>
      <c r="DA16" s="9">
        <v>3.2959999999999998</v>
      </c>
      <c r="DB16" s="9">
        <v>36.887</v>
      </c>
      <c r="DC16" s="9">
        <v>22.138000000000002</v>
      </c>
      <c r="DD16" s="9">
        <v>14.749000000000001</v>
      </c>
      <c r="DE16" s="9">
        <v>21.099</v>
      </c>
      <c r="DF16" s="9">
        <v>8.9320000000000004</v>
      </c>
      <c r="DG16" s="9">
        <v>12.166</v>
      </c>
      <c r="DH16" s="9">
        <v>4.7110000000000003</v>
      </c>
      <c r="DI16" s="9">
        <v>2.4529999999999998</v>
      </c>
      <c r="DJ16" s="9">
        <v>2.258</v>
      </c>
      <c r="DK16" s="9">
        <v>367.99799999999999</v>
      </c>
      <c r="DL16" s="9">
        <v>201.96700000000001</v>
      </c>
      <c r="DM16" s="9">
        <v>166.03200000000001</v>
      </c>
      <c r="DN16" s="9">
        <v>73.42</v>
      </c>
      <c r="DO16" s="9">
        <v>39.341999999999999</v>
      </c>
      <c r="DP16" s="9">
        <v>34.078000000000003</v>
      </c>
      <c r="DQ16" s="9">
        <v>290.29899999999998</v>
      </c>
      <c r="DR16" s="9">
        <v>147.82300000000001</v>
      </c>
      <c r="DS16" s="9">
        <v>142.476</v>
      </c>
      <c r="DT16" s="9">
        <v>5.9770000000000003</v>
      </c>
      <c r="DU16" s="9">
        <v>3.75</v>
      </c>
      <c r="DV16" s="9">
        <v>2.2269999999999999</v>
      </c>
      <c r="DW16" s="9">
        <v>30.806000000000001</v>
      </c>
      <c r="DX16" s="9">
        <v>13.74</v>
      </c>
      <c r="DY16" s="9">
        <v>17.065999999999999</v>
      </c>
      <c r="DZ16" s="9">
        <v>2.9279999999999999</v>
      </c>
      <c r="EA16" s="9">
        <v>1.79</v>
      </c>
      <c r="EB16" s="9">
        <v>1.139</v>
      </c>
      <c r="EC16" s="9">
        <v>6.9349999999999996</v>
      </c>
      <c r="ED16" s="9">
        <v>3.35</v>
      </c>
      <c r="EE16" s="9">
        <v>3.585</v>
      </c>
      <c r="EF16" s="9">
        <v>16.256</v>
      </c>
      <c r="EG16" s="9">
        <v>6.2869999999999999</v>
      </c>
      <c r="EH16" s="9">
        <v>9.9700000000000006</v>
      </c>
      <c r="EI16" s="9">
        <v>81.215999999999994</v>
      </c>
      <c r="EJ16" s="9">
        <v>32.426000000000002</v>
      </c>
      <c r="EK16" s="9">
        <v>48.79</v>
      </c>
      <c r="EL16" s="9">
        <v>13.128</v>
      </c>
      <c r="EM16" s="9">
        <v>5.9169999999999998</v>
      </c>
      <c r="EN16" s="9">
        <v>7.2110000000000003</v>
      </c>
      <c r="EO16" s="9">
        <v>41.287999999999997</v>
      </c>
      <c r="EP16" s="9">
        <v>14.651999999999999</v>
      </c>
      <c r="EQ16" s="9">
        <v>26.635999999999999</v>
      </c>
      <c r="ER16" s="9">
        <v>27.555</v>
      </c>
      <c r="ES16" s="9">
        <v>15.807</v>
      </c>
      <c r="ET16" s="9">
        <v>11.747999999999999</v>
      </c>
      <c r="EU16" s="9">
        <v>103.05500000000001</v>
      </c>
      <c r="EV16" s="9">
        <v>66.7</v>
      </c>
      <c r="EW16" s="9">
        <v>36.353999999999999</v>
      </c>
      <c r="EX16" s="9">
        <v>5.8179999999999996</v>
      </c>
      <c r="EY16" s="9">
        <v>4.0339999999999998</v>
      </c>
      <c r="EZ16" s="9">
        <v>1.784</v>
      </c>
      <c r="FA16" s="9">
        <v>16.54</v>
      </c>
      <c r="FB16" s="9">
        <v>10.840999999999999</v>
      </c>
      <c r="FC16" s="9">
        <v>5.6989999999999998</v>
      </c>
      <c r="FD16" s="9">
        <v>1.2689999999999999</v>
      </c>
      <c r="FE16" s="9">
        <v>1.2689999999999999</v>
      </c>
      <c r="FF16" s="9">
        <v>0</v>
      </c>
      <c r="FG16" s="9">
        <v>3.254</v>
      </c>
      <c r="FH16" s="9">
        <v>1.6870000000000001</v>
      </c>
      <c r="FI16" s="9">
        <v>1.5669999999999999</v>
      </c>
      <c r="FJ16" s="9">
        <v>0.48799999999999999</v>
      </c>
      <c r="FK16" s="9">
        <v>0.48799999999999999</v>
      </c>
      <c r="FL16" s="9">
        <v>0</v>
      </c>
      <c r="FM16" s="9">
        <v>7.2069999999999999</v>
      </c>
      <c r="FN16" s="9">
        <v>4.4290000000000003</v>
      </c>
      <c r="FO16" s="9">
        <v>2.778</v>
      </c>
      <c r="FP16" s="9">
        <v>79.471999999999994</v>
      </c>
      <c r="FQ16" s="9">
        <v>49.631</v>
      </c>
      <c r="FR16" s="9">
        <v>29.841000000000001</v>
      </c>
      <c r="FS16" s="9">
        <v>168.16900000000001</v>
      </c>
      <c r="FT16" s="9">
        <v>92.867000000000004</v>
      </c>
      <c r="FU16" s="9">
        <v>75.301000000000002</v>
      </c>
      <c r="FV16" s="9">
        <v>51.848999999999997</v>
      </c>
      <c r="FW16" s="9">
        <v>28.116</v>
      </c>
      <c r="FX16" s="9">
        <v>23.731999999999999</v>
      </c>
      <c r="FY16" s="9">
        <v>152.82599999999999</v>
      </c>
      <c r="FZ16" s="9">
        <v>74.754000000000005</v>
      </c>
      <c r="GA16" s="9">
        <v>78.072000000000003</v>
      </c>
      <c r="GB16" s="9">
        <v>49.866999999999997</v>
      </c>
      <c r="GC16" s="9">
        <v>26.844999999999999</v>
      </c>
      <c r="GD16" s="9">
        <v>23.021999999999998</v>
      </c>
      <c r="GE16" s="9">
        <v>151.88300000000001</v>
      </c>
      <c r="GF16" s="9">
        <v>74.546999999999997</v>
      </c>
      <c r="GG16" s="9">
        <v>77.335999999999999</v>
      </c>
      <c r="GH16" s="9">
        <v>17.497</v>
      </c>
      <c r="GI16" s="9">
        <v>10.146000000000001</v>
      </c>
      <c r="GJ16" s="9">
        <v>7.351</v>
      </c>
      <c r="GK16" s="9">
        <v>44.828000000000003</v>
      </c>
      <c r="GL16" s="9">
        <v>19.545000000000002</v>
      </c>
      <c r="GM16" s="9">
        <v>25.283000000000001</v>
      </c>
      <c r="GN16" s="9">
        <v>20.984000000000002</v>
      </c>
      <c r="GO16" s="9">
        <v>10.689</v>
      </c>
      <c r="GP16" s="9">
        <v>10.295</v>
      </c>
      <c r="GQ16" s="9">
        <v>71.923000000000002</v>
      </c>
      <c r="GR16" s="9">
        <v>36.805999999999997</v>
      </c>
      <c r="GS16" s="9">
        <v>35.116999999999997</v>
      </c>
      <c r="GT16" s="9">
        <v>12.595000000000001</v>
      </c>
      <c r="GU16" s="9">
        <v>7.2009999999999996</v>
      </c>
      <c r="GV16" s="9">
        <v>5.3940000000000001</v>
      </c>
      <c r="GW16" s="9">
        <v>46.530999999999999</v>
      </c>
      <c r="GX16" s="9">
        <v>23.533999999999999</v>
      </c>
      <c r="GY16" s="9">
        <v>22.995999999999999</v>
      </c>
      <c r="GZ16" s="9">
        <v>8.3889999999999993</v>
      </c>
      <c r="HA16" s="9">
        <v>3.4889999999999999</v>
      </c>
      <c r="HB16" s="9">
        <v>4.9009999999999998</v>
      </c>
      <c r="HC16" s="9">
        <v>25.391999999999999</v>
      </c>
      <c r="HD16" s="9">
        <v>13.271000000000001</v>
      </c>
      <c r="HE16" s="9">
        <v>12.121</v>
      </c>
      <c r="HF16" s="9">
        <v>11.385999999999999</v>
      </c>
      <c r="HG16" s="9">
        <v>6.01</v>
      </c>
      <c r="HH16" s="9">
        <v>5.375</v>
      </c>
      <c r="HI16" s="9">
        <v>35.133000000000003</v>
      </c>
      <c r="HJ16" s="9">
        <v>18.196999999999999</v>
      </c>
      <c r="HK16" s="9">
        <v>16.936</v>
      </c>
      <c r="HL16" s="9">
        <v>6.0609999999999999</v>
      </c>
      <c r="HM16" s="9">
        <v>3.218</v>
      </c>
      <c r="HN16" s="9">
        <v>2.843</v>
      </c>
      <c r="HO16" s="9">
        <v>23.044</v>
      </c>
      <c r="HP16" s="9">
        <v>11.077</v>
      </c>
      <c r="HQ16" s="9">
        <v>11.967000000000001</v>
      </c>
      <c r="HR16" s="9">
        <v>5.3250000000000002</v>
      </c>
      <c r="HS16" s="9">
        <v>2.7919999999999998</v>
      </c>
      <c r="HT16" s="9">
        <v>2.5329999999999999</v>
      </c>
      <c r="HU16" s="9">
        <v>12.087999999999999</v>
      </c>
      <c r="HV16" s="9">
        <v>7.12</v>
      </c>
      <c r="HW16" s="9">
        <v>4.968</v>
      </c>
      <c r="HX16" s="9">
        <v>1.982</v>
      </c>
      <c r="HY16" s="9">
        <v>1.2709999999999999</v>
      </c>
      <c r="HZ16" s="9">
        <v>0.71099999999999997</v>
      </c>
      <c r="IA16" s="9">
        <v>0.94199999999999995</v>
      </c>
      <c r="IB16" s="9">
        <v>0.20599999999999999</v>
      </c>
      <c r="IC16" s="9">
        <v>0.73599999999999999</v>
      </c>
      <c r="ID16" s="9">
        <v>43.344000000000001</v>
      </c>
      <c r="IE16" s="9">
        <v>22.667999999999999</v>
      </c>
      <c r="IF16" s="9">
        <v>20.675000000000001</v>
      </c>
      <c r="IG16" s="9">
        <v>123.752</v>
      </c>
      <c r="IH16" s="9">
        <v>58.234000000000002</v>
      </c>
      <c r="II16" s="9">
        <v>65.519000000000005</v>
      </c>
      <c r="IJ16" s="9">
        <v>19.155000000000001</v>
      </c>
      <c r="IK16" s="9">
        <v>8.9179999999999993</v>
      </c>
      <c r="IL16" s="9">
        <v>10.237</v>
      </c>
      <c r="IM16" s="9">
        <v>77.376000000000005</v>
      </c>
      <c r="IN16" s="9">
        <v>38.664999999999999</v>
      </c>
      <c r="IO16" s="9">
        <v>38.710999999999999</v>
      </c>
      <c r="IP16" s="9">
        <v>9.5980000000000008</v>
      </c>
      <c r="IQ16" s="9">
        <v>4.1120000000000001</v>
      </c>
    </row>
    <row r="17" spans="1:251">
      <c r="A17" s="10">
        <v>44228</v>
      </c>
      <c r="B17" s="9">
        <v>13.311</v>
      </c>
      <c r="C17" s="9">
        <v>18.132000000000001</v>
      </c>
      <c r="D17" s="9">
        <v>12.632999999999999</v>
      </c>
      <c r="E17" s="9">
        <v>6.3730000000000002</v>
      </c>
      <c r="F17" s="9">
        <v>6.2610000000000001</v>
      </c>
      <c r="G17" s="9">
        <v>38.5</v>
      </c>
      <c r="H17" s="9">
        <v>19.196000000000002</v>
      </c>
      <c r="I17" s="9">
        <v>19.303999999999998</v>
      </c>
      <c r="J17" s="9">
        <v>3.1890000000000001</v>
      </c>
      <c r="K17" s="9">
        <v>1.0509999999999999</v>
      </c>
      <c r="L17" s="9">
        <v>2.1379999999999999</v>
      </c>
      <c r="M17" s="9">
        <v>5.4160000000000004</v>
      </c>
      <c r="N17" s="9">
        <v>1.82</v>
      </c>
      <c r="O17" s="9">
        <v>3.5960000000000001</v>
      </c>
      <c r="P17" s="9">
        <v>106.706</v>
      </c>
      <c r="Q17" s="9">
        <v>60.732999999999997</v>
      </c>
      <c r="R17" s="9">
        <v>45.972999999999999</v>
      </c>
      <c r="S17" s="9">
        <v>53.018000000000001</v>
      </c>
      <c r="T17" s="9">
        <v>27.908999999999999</v>
      </c>
      <c r="U17" s="9">
        <v>25.11</v>
      </c>
      <c r="V17" s="9">
        <v>256.48500000000001</v>
      </c>
      <c r="W17" s="9">
        <v>124.15900000000001</v>
      </c>
      <c r="X17" s="9">
        <v>132.327</v>
      </c>
      <c r="Y17" s="9">
        <v>7.4450000000000003</v>
      </c>
      <c r="Z17" s="9">
        <v>4.5990000000000002</v>
      </c>
      <c r="AA17" s="9">
        <v>2.8460000000000001</v>
      </c>
      <c r="AB17" s="9">
        <v>194.822</v>
      </c>
      <c r="AC17" s="9">
        <v>98.465000000000003</v>
      </c>
      <c r="AD17" s="9">
        <v>96.356999999999999</v>
      </c>
      <c r="AE17" s="9">
        <v>2.4940000000000002</v>
      </c>
      <c r="AF17" s="9">
        <v>1.5549999999999999</v>
      </c>
      <c r="AG17" s="9">
        <v>0.93899999999999995</v>
      </c>
      <c r="AH17" s="9">
        <v>30.152999999999999</v>
      </c>
      <c r="AI17" s="9">
        <v>14.769</v>
      </c>
      <c r="AJ17" s="9">
        <v>15.384</v>
      </c>
      <c r="AK17" s="9">
        <v>0.63100000000000001</v>
      </c>
      <c r="AL17" s="9">
        <v>0</v>
      </c>
      <c r="AM17" s="9">
        <v>0.63100000000000001</v>
      </c>
      <c r="AN17" s="9">
        <v>9.4339999999999993</v>
      </c>
      <c r="AO17" s="9">
        <v>4.7530000000000001</v>
      </c>
      <c r="AP17" s="9">
        <v>4.681</v>
      </c>
      <c r="AQ17" s="9">
        <v>29.46</v>
      </c>
      <c r="AR17" s="9">
        <v>13.718999999999999</v>
      </c>
      <c r="AS17" s="9">
        <v>15.741</v>
      </c>
      <c r="AT17" s="9">
        <v>157.37100000000001</v>
      </c>
      <c r="AU17" s="9">
        <v>89.307000000000002</v>
      </c>
      <c r="AV17" s="9">
        <v>68.063999999999993</v>
      </c>
      <c r="AW17" s="9">
        <v>68.885999999999996</v>
      </c>
      <c r="AX17" s="9">
        <v>36.521000000000001</v>
      </c>
      <c r="AY17" s="9">
        <v>32.363999999999997</v>
      </c>
      <c r="AZ17" s="9">
        <v>133.02099999999999</v>
      </c>
      <c r="BA17" s="9">
        <v>75.477999999999994</v>
      </c>
      <c r="BB17" s="9">
        <v>57.542999999999999</v>
      </c>
      <c r="BC17" s="9">
        <v>65.113</v>
      </c>
      <c r="BD17" s="9">
        <v>31.834</v>
      </c>
      <c r="BE17" s="9">
        <v>33.28</v>
      </c>
      <c r="BF17" s="9">
        <v>70.917000000000002</v>
      </c>
      <c r="BG17" s="9">
        <v>40.96</v>
      </c>
      <c r="BH17" s="9">
        <v>29.956</v>
      </c>
      <c r="BI17" s="9">
        <v>47.561</v>
      </c>
      <c r="BJ17" s="9">
        <v>25.667999999999999</v>
      </c>
      <c r="BK17" s="9">
        <v>21.893000000000001</v>
      </c>
      <c r="BL17" s="9">
        <v>91.45</v>
      </c>
      <c r="BM17" s="9">
        <v>51.237000000000002</v>
      </c>
      <c r="BN17" s="9">
        <v>40.213000000000001</v>
      </c>
      <c r="BO17" s="9">
        <v>43.268999999999998</v>
      </c>
      <c r="BP17" s="9">
        <v>22.456</v>
      </c>
      <c r="BQ17" s="9">
        <v>20.812999999999999</v>
      </c>
      <c r="BR17" s="9">
        <v>7.7489999999999997</v>
      </c>
      <c r="BS17" s="9">
        <v>6.016</v>
      </c>
      <c r="BT17" s="9">
        <v>1.7330000000000001</v>
      </c>
      <c r="BU17" s="9">
        <v>17.422000000000001</v>
      </c>
      <c r="BV17" s="9">
        <v>10.3</v>
      </c>
      <c r="BW17" s="9">
        <v>7.1230000000000002</v>
      </c>
      <c r="BX17" s="9">
        <v>16.277999999999999</v>
      </c>
      <c r="BY17" s="9">
        <v>6.968</v>
      </c>
      <c r="BZ17" s="9">
        <v>9.31</v>
      </c>
      <c r="CA17" s="9">
        <v>8.8840000000000003</v>
      </c>
      <c r="CB17" s="9">
        <v>6.2030000000000003</v>
      </c>
      <c r="CC17" s="9">
        <v>2.68</v>
      </c>
      <c r="CD17" s="9">
        <v>83.694999999999993</v>
      </c>
      <c r="CE17" s="9">
        <v>45.482999999999997</v>
      </c>
      <c r="CF17" s="9">
        <v>38.212000000000003</v>
      </c>
      <c r="CG17" s="9">
        <v>25.79</v>
      </c>
      <c r="CH17" s="9">
        <v>16.713999999999999</v>
      </c>
      <c r="CI17" s="9">
        <v>9.0760000000000005</v>
      </c>
      <c r="CJ17" s="9">
        <v>45.523000000000003</v>
      </c>
      <c r="CK17" s="9">
        <v>29.343</v>
      </c>
      <c r="CL17" s="9">
        <v>16.18</v>
      </c>
      <c r="CM17" s="9">
        <v>19.731999999999999</v>
      </c>
      <c r="CN17" s="9">
        <v>12.263</v>
      </c>
      <c r="CO17" s="9">
        <v>7.468</v>
      </c>
      <c r="CP17" s="9">
        <v>148.84</v>
      </c>
      <c r="CQ17" s="9">
        <v>84.067999999999998</v>
      </c>
      <c r="CR17" s="9">
        <v>64.772000000000006</v>
      </c>
      <c r="CS17" s="9">
        <v>81.103999999999999</v>
      </c>
      <c r="CT17" s="9">
        <v>39.825000000000003</v>
      </c>
      <c r="CU17" s="9">
        <v>41.279000000000003</v>
      </c>
      <c r="CV17" s="9">
        <v>93.599000000000004</v>
      </c>
      <c r="CW17" s="9">
        <v>52.74</v>
      </c>
      <c r="CX17" s="9">
        <v>40.859000000000002</v>
      </c>
      <c r="CY17" s="9">
        <v>26.425000000000001</v>
      </c>
      <c r="CZ17" s="9">
        <v>18.667000000000002</v>
      </c>
      <c r="DA17" s="9">
        <v>7.7569999999999997</v>
      </c>
      <c r="DB17" s="9">
        <v>34.908999999999999</v>
      </c>
      <c r="DC17" s="9">
        <v>20.091000000000001</v>
      </c>
      <c r="DD17" s="9">
        <v>14.818</v>
      </c>
      <c r="DE17" s="9">
        <v>17.024999999999999</v>
      </c>
      <c r="DF17" s="9">
        <v>9.827</v>
      </c>
      <c r="DG17" s="9">
        <v>7.1980000000000004</v>
      </c>
      <c r="DH17" s="9">
        <v>3.532</v>
      </c>
      <c r="DI17" s="9">
        <v>1.395</v>
      </c>
      <c r="DJ17" s="9">
        <v>2.1360000000000001</v>
      </c>
      <c r="DK17" s="9">
        <v>397.875</v>
      </c>
      <c r="DL17" s="9">
        <v>193.916</v>
      </c>
      <c r="DM17" s="9">
        <v>203.959</v>
      </c>
      <c r="DN17" s="9">
        <v>91.724000000000004</v>
      </c>
      <c r="DO17" s="9">
        <v>45.786000000000001</v>
      </c>
      <c r="DP17" s="9">
        <v>45.939</v>
      </c>
      <c r="DQ17" s="9">
        <v>314.61</v>
      </c>
      <c r="DR17" s="9">
        <v>159.767</v>
      </c>
      <c r="DS17" s="9">
        <v>154.84299999999999</v>
      </c>
      <c r="DT17" s="9">
        <v>10.709</v>
      </c>
      <c r="DU17" s="9">
        <v>4.7039999999999997</v>
      </c>
      <c r="DV17" s="9">
        <v>6.0060000000000002</v>
      </c>
      <c r="DW17" s="9">
        <v>28.302</v>
      </c>
      <c r="DX17" s="9">
        <v>13.385</v>
      </c>
      <c r="DY17" s="9">
        <v>14.917</v>
      </c>
      <c r="DZ17" s="9">
        <v>3.367</v>
      </c>
      <c r="EA17" s="9">
        <v>1.143</v>
      </c>
      <c r="EB17" s="9">
        <v>2.2240000000000002</v>
      </c>
      <c r="EC17" s="9">
        <v>11.186</v>
      </c>
      <c r="ED17" s="9">
        <v>2.21</v>
      </c>
      <c r="EE17" s="9">
        <v>8.9760000000000009</v>
      </c>
      <c r="EF17" s="9">
        <v>19.379000000000001</v>
      </c>
      <c r="EG17" s="9">
        <v>8.1240000000000006</v>
      </c>
      <c r="EH17" s="9">
        <v>11.255000000000001</v>
      </c>
      <c r="EI17" s="9">
        <v>85.162000000000006</v>
      </c>
      <c r="EJ17" s="9">
        <v>38.17</v>
      </c>
      <c r="EK17" s="9">
        <v>46.991999999999997</v>
      </c>
      <c r="EL17" s="9">
        <v>14.891999999999999</v>
      </c>
      <c r="EM17" s="9">
        <v>6.5170000000000003</v>
      </c>
      <c r="EN17" s="9">
        <v>8.375</v>
      </c>
      <c r="EO17" s="9">
        <v>54.902999999999999</v>
      </c>
      <c r="EP17" s="9">
        <v>20.408000000000001</v>
      </c>
      <c r="EQ17" s="9">
        <v>34.494999999999997</v>
      </c>
      <c r="ER17" s="9">
        <v>32.182000000000002</v>
      </c>
      <c r="ES17" s="9">
        <v>18.93</v>
      </c>
      <c r="ET17" s="9">
        <v>13.252000000000001</v>
      </c>
      <c r="EU17" s="9">
        <v>114.756</v>
      </c>
      <c r="EV17" s="9">
        <v>72.984999999999999</v>
      </c>
      <c r="EW17" s="9">
        <v>41.771999999999998</v>
      </c>
      <c r="EX17" s="9">
        <v>8.2119999999999997</v>
      </c>
      <c r="EY17" s="9">
        <v>4.5</v>
      </c>
      <c r="EZ17" s="9">
        <v>3.7120000000000002</v>
      </c>
      <c r="FA17" s="9">
        <v>14.371</v>
      </c>
      <c r="FB17" s="9">
        <v>8.7850000000000001</v>
      </c>
      <c r="FC17" s="9">
        <v>5.5860000000000003</v>
      </c>
      <c r="FD17" s="9">
        <v>1.3839999999999999</v>
      </c>
      <c r="FE17" s="9">
        <v>0.93799999999999994</v>
      </c>
      <c r="FF17" s="9">
        <v>0.44600000000000001</v>
      </c>
      <c r="FG17" s="9">
        <v>1.0620000000000001</v>
      </c>
      <c r="FH17" s="9">
        <v>0.56000000000000005</v>
      </c>
      <c r="FI17" s="9">
        <v>0.502</v>
      </c>
      <c r="FJ17" s="9">
        <v>1.5980000000000001</v>
      </c>
      <c r="FK17" s="9">
        <v>0.92900000000000005</v>
      </c>
      <c r="FL17" s="9">
        <v>0.67</v>
      </c>
      <c r="FM17" s="9">
        <v>4.8659999999999997</v>
      </c>
      <c r="FN17" s="9">
        <v>3.2629999999999999</v>
      </c>
      <c r="FO17" s="9">
        <v>1.603</v>
      </c>
      <c r="FP17" s="9">
        <v>78.570999999999998</v>
      </c>
      <c r="FQ17" s="9">
        <v>49.01</v>
      </c>
      <c r="FR17" s="9">
        <v>29.561</v>
      </c>
      <c r="FS17" s="9">
        <v>176.285</v>
      </c>
      <c r="FT17" s="9">
        <v>82.379000000000005</v>
      </c>
      <c r="FU17" s="9">
        <v>93.906000000000006</v>
      </c>
      <c r="FV17" s="9">
        <v>61.171999999999997</v>
      </c>
      <c r="FW17" s="9">
        <v>32.719000000000001</v>
      </c>
      <c r="FX17" s="9">
        <v>28.452999999999999</v>
      </c>
      <c r="FY17" s="9">
        <v>126.298</v>
      </c>
      <c r="FZ17" s="9">
        <v>65.846999999999994</v>
      </c>
      <c r="GA17" s="9">
        <v>60.451000000000001</v>
      </c>
      <c r="GB17" s="9">
        <v>60.396000000000001</v>
      </c>
      <c r="GC17" s="9">
        <v>31.943000000000001</v>
      </c>
      <c r="GD17" s="9">
        <v>28.452999999999999</v>
      </c>
      <c r="GE17" s="9">
        <v>125.101</v>
      </c>
      <c r="GF17" s="9">
        <v>65.198999999999998</v>
      </c>
      <c r="GG17" s="9">
        <v>59.902000000000001</v>
      </c>
      <c r="GH17" s="9">
        <v>24.506</v>
      </c>
      <c r="GI17" s="9">
        <v>14.276</v>
      </c>
      <c r="GJ17" s="9">
        <v>10.23</v>
      </c>
      <c r="GK17" s="9">
        <v>43.832000000000001</v>
      </c>
      <c r="GL17" s="9">
        <v>21.734000000000002</v>
      </c>
      <c r="GM17" s="9">
        <v>22.097999999999999</v>
      </c>
      <c r="GN17" s="9">
        <v>19.242000000000001</v>
      </c>
      <c r="GO17" s="9">
        <v>8.9640000000000004</v>
      </c>
      <c r="GP17" s="9">
        <v>10.276999999999999</v>
      </c>
      <c r="GQ17" s="9">
        <v>53.942</v>
      </c>
      <c r="GR17" s="9">
        <v>28.687000000000001</v>
      </c>
      <c r="GS17" s="9">
        <v>25.254000000000001</v>
      </c>
      <c r="GT17" s="9">
        <v>9.4770000000000003</v>
      </c>
      <c r="GU17" s="9">
        <v>4.7850000000000001</v>
      </c>
      <c r="GV17" s="9">
        <v>4.6920000000000002</v>
      </c>
      <c r="GW17" s="9">
        <v>34.121000000000002</v>
      </c>
      <c r="GX17" s="9">
        <v>18.983000000000001</v>
      </c>
      <c r="GY17" s="9">
        <v>15.138999999999999</v>
      </c>
      <c r="GZ17" s="9">
        <v>9.7650000000000006</v>
      </c>
      <c r="HA17" s="9">
        <v>4.18</v>
      </c>
      <c r="HB17" s="9">
        <v>5.585</v>
      </c>
      <c r="HC17" s="9">
        <v>19.82</v>
      </c>
      <c r="HD17" s="9">
        <v>9.7050000000000001</v>
      </c>
      <c r="HE17" s="9">
        <v>10.116</v>
      </c>
      <c r="HF17" s="9">
        <v>16.649000000000001</v>
      </c>
      <c r="HG17" s="9">
        <v>8.7029999999999994</v>
      </c>
      <c r="HH17" s="9">
        <v>7.9459999999999997</v>
      </c>
      <c r="HI17" s="9">
        <v>27.327000000000002</v>
      </c>
      <c r="HJ17" s="9">
        <v>14.778</v>
      </c>
      <c r="HK17" s="9">
        <v>12.548999999999999</v>
      </c>
      <c r="HL17" s="9">
        <v>9.7650000000000006</v>
      </c>
      <c r="HM17" s="9">
        <v>4.2119999999999997</v>
      </c>
      <c r="HN17" s="9">
        <v>5.5540000000000003</v>
      </c>
      <c r="HO17" s="9">
        <v>18.792999999999999</v>
      </c>
      <c r="HP17" s="9">
        <v>8.9030000000000005</v>
      </c>
      <c r="HQ17" s="9">
        <v>9.89</v>
      </c>
      <c r="HR17" s="9">
        <v>6.883</v>
      </c>
      <c r="HS17" s="9">
        <v>4.4909999999999997</v>
      </c>
      <c r="HT17" s="9">
        <v>2.3919999999999999</v>
      </c>
      <c r="HU17" s="9">
        <v>8.5340000000000007</v>
      </c>
      <c r="HV17" s="9">
        <v>5.875</v>
      </c>
      <c r="HW17" s="9">
        <v>2.6589999999999998</v>
      </c>
      <c r="HX17" s="9">
        <v>0.77600000000000002</v>
      </c>
      <c r="HY17" s="9">
        <v>0.77600000000000002</v>
      </c>
      <c r="HZ17" s="9">
        <v>0</v>
      </c>
      <c r="IA17" s="9">
        <v>1.1970000000000001</v>
      </c>
      <c r="IB17" s="9">
        <v>0.64800000000000002</v>
      </c>
      <c r="IC17" s="9">
        <v>0.54900000000000004</v>
      </c>
      <c r="ID17" s="9">
        <v>49.601999999999997</v>
      </c>
      <c r="IE17" s="9">
        <v>25.155000000000001</v>
      </c>
      <c r="IF17" s="9">
        <v>24.446000000000002</v>
      </c>
      <c r="IG17" s="9">
        <v>102.834</v>
      </c>
      <c r="IH17" s="9">
        <v>52.808999999999997</v>
      </c>
      <c r="II17" s="9">
        <v>50.024999999999999</v>
      </c>
      <c r="IJ17" s="9">
        <v>17.675999999999998</v>
      </c>
      <c r="IK17" s="9">
        <v>8.6460000000000008</v>
      </c>
      <c r="IL17" s="9">
        <v>9.0299999999999994</v>
      </c>
      <c r="IM17" s="9">
        <v>54.774000000000001</v>
      </c>
      <c r="IN17" s="9">
        <v>28.867999999999999</v>
      </c>
      <c r="IO17" s="9">
        <v>25.907</v>
      </c>
      <c r="IP17" s="9">
        <v>9.4600000000000009</v>
      </c>
      <c r="IQ17" s="9">
        <v>3.355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2242</v>
      </c>
      <c r="C1" s="3" t="s">
        <v>2243</v>
      </c>
      <c r="D1" s="3" t="s">
        <v>2244</v>
      </c>
      <c r="E1" s="3" t="s">
        <v>2245</v>
      </c>
      <c r="F1" s="3" t="s">
        <v>2246</v>
      </c>
      <c r="G1" s="3" t="s">
        <v>2247</v>
      </c>
      <c r="H1" s="3" t="s">
        <v>2248</v>
      </c>
      <c r="I1" s="3" t="s">
        <v>2249</v>
      </c>
      <c r="J1" s="3" t="s">
        <v>2250</v>
      </c>
      <c r="K1" s="3" t="s">
        <v>2251</v>
      </c>
      <c r="L1" s="3" t="s">
        <v>2252</v>
      </c>
      <c r="M1" s="3" t="s">
        <v>2253</v>
      </c>
      <c r="N1" s="3" t="s">
        <v>2254</v>
      </c>
      <c r="O1" s="3" t="s">
        <v>2255</v>
      </c>
      <c r="P1" s="3" t="s">
        <v>2256</v>
      </c>
      <c r="Q1" s="3" t="s">
        <v>2257</v>
      </c>
      <c r="R1" s="3" t="s">
        <v>2258</v>
      </c>
      <c r="S1" s="3" t="s">
        <v>2259</v>
      </c>
      <c r="T1" s="3" t="s">
        <v>2260</v>
      </c>
      <c r="U1" s="3" t="s">
        <v>2261</v>
      </c>
      <c r="V1" s="3" t="s">
        <v>2262</v>
      </c>
      <c r="W1" s="3" t="s">
        <v>2263</v>
      </c>
      <c r="X1" s="3" t="s">
        <v>2264</v>
      </c>
      <c r="Y1" s="3" t="s">
        <v>2265</v>
      </c>
      <c r="Z1" s="3" t="s">
        <v>2266</v>
      </c>
      <c r="AA1" s="3" t="s">
        <v>2267</v>
      </c>
      <c r="AB1" s="3" t="s">
        <v>2268</v>
      </c>
      <c r="AC1" s="3" t="s">
        <v>2269</v>
      </c>
      <c r="AD1" s="3" t="s">
        <v>2270</v>
      </c>
      <c r="AE1" s="3" t="s">
        <v>2271</v>
      </c>
      <c r="AF1" s="3" t="s">
        <v>2272</v>
      </c>
      <c r="AG1" s="3" t="s">
        <v>2273</v>
      </c>
      <c r="AH1" s="3" t="s">
        <v>2274</v>
      </c>
      <c r="AI1" s="3" t="s">
        <v>2275</v>
      </c>
      <c r="AJ1" s="3" t="s">
        <v>2276</v>
      </c>
      <c r="AK1" s="3" t="s">
        <v>2277</v>
      </c>
      <c r="AL1" s="3" t="s">
        <v>2278</v>
      </c>
      <c r="AM1" s="3" t="s">
        <v>2279</v>
      </c>
      <c r="AN1" s="3" t="s">
        <v>2280</v>
      </c>
      <c r="AO1" s="3" t="s">
        <v>2281</v>
      </c>
      <c r="AP1" s="3" t="s">
        <v>2282</v>
      </c>
      <c r="AQ1" s="3" t="s">
        <v>2283</v>
      </c>
      <c r="AR1" s="3" t="s">
        <v>2284</v>
      </c>
      <c r="AS1" s="3" t="s">
        <v>2285</v>
      </c>
      <c r="AT1" s="3" t="s">
        <v>2286</v>
      </c>
      <c r="AU1" s="3" t="s">
        <v>2287</v>
      </c>
      <c r="AV1" s="3" t="s">
        <v>2288</v>
      </c>
      <c r="AW1" s="3" t="s">
        <v>2289</v>
      </c>
      <c r="AX1" s="3" t="s">
        <v>2290</v>
      </c>
      <c r="AY1" s="3" t="s">
        <v>2291</v>
      </c>
      <c r="AZ1" s="3" t="s">
        <v>2292</v>
      </c>
      <c r="BA1" s="3" t="s">
        <v>2293</v>
      </c>
      <c r="BB1" s="3" t="s">
        <v>2294</v>
      </c>
      <c r="BC1" s="3" t="s">
        <v>2295</v>
      </c>
      <c r="BD1" s="3" t="s">
        <v>2296</v>
      </c>
      <c r="BE1" s="3" t="s">
        <v>2297</v>
      </c>
      <c r="BF1" s="3" t="s">
        <v>2298</v>
      </c>
      <c r="BG1" s="3" t="s">
        <v>2299</v>
      </c>
      <c r="BH1" s="3" t="s">
        <v>2300</v>
      </c>
      <c r="BI1" s="3" t="s">
        <v>2301</v>
      </c>
      <c r="BJ1" s="3" t="s">
        <v>2302</v>
      </c>
      <c r="BK1" s="3" t="s">
        <v>2303</v>
      </c>
      <c r="BL1" s="3" t="s">
        <v>2304</v>
      </c>
      <c r="BM1" s="3" t="s">
        <v>2305</v>
      </c>
      <c r="BN1" s="3" t="s">
        <v>2306</v>
      </c>
      <c r="BO1" s="3" t="s">
        <v>2307</v>
      </c>
      <c r="BP1" s="3" t="s">
        <v>2308</v>
      </c>
      <c r="BQ1" s="3" t="s">
        <v>2309</v>
      </c>
      <c r="BR1" s="3" t="s">
        <v>2310</v>
      </c>
      <c r="BS1" s="3" t="s">
        <v>2311</v>
      </c>
      <c r="BT1" s="3" t="s">
        <v>2312</v>
      </c>
      <c r="BU1" s="3" t="s">
        <v>2313</v>
      </c>
      <c r="BV1" s="3" t="s">
        <v>2314</v>
      </c>
      <c r="BW1" s="3" t="s">
        <v>2315</v>
      </c>
      <c r="BX1" s="3" t="s">
        <v>2316</v>
      </c>
      <c r="BY1" s="3" t="s">
        <v>2317</v>
      </c>
      <c r="BZ1" s="3" t="s">
        <v>2318</v>
      </c>
      <c r="CA1" s="3" t="s">
        <v>2319</v>
      </c>
      <c r="CB1" s="3" t="s">
        <v>2320</v>
      </c>
      <c r="CC1" s="3" t="s">
        <v>2321</v>
      </c>
      <c r="CD1" s="3" t="s">
        <v>2322</v>
      </c>
      <c r="CE1" s="3" t="s">
        <v>2323</v>
      </c>
      <c r="CF1" s="3" t="s">
        <v>2324</v>
      </c>
      <c r="CG1" s="3" t="s">
        <v>2325</v>
      </c>
      <c r="CH1" s="3" t="s">
        <v>2326</v>
      </c>
      <c r="CI1" s="3" t="s">
        <v>2327</v>
      </c>
      <c r="CJ1" s="3" t="s">
        <v>2328</v>
      </c>
      <c r="CK1" s="3" t="s">
        <v>2329</v>
      </c>
      <c r="CL1" s="3" t="s">
        <v>2330</v>
      </c>
      <c r="CM1" s="3" t="s">
        <v>2331</v>
      </c>
      <c r="CN1" s="3" t="s">
        <v>2332</v>
      </c>
      <c r="CO1" s="3" t="s">
        <v>2333</v>
      </c>
      <c r="CP1" s="3" t="s">
        <v>2334</v>
      </c>
      <c r="CQ1" s="3" t="s">
        <v>2335</v>
      </c>
      <c r="CR1" s="3" t="s">
        <v>2336</v>
      </c>
      <c r="CS1" s="3" t="s">
        <v>2337</v>
      </c>
      <c r="CT1" s="3" t="s">
        <v>2338</v>
      </c>
      <c r="CU1" s="3" t="s">
        <v>2339</v>
      </c>
      <c r="CV1" s="3" t="s">
        <v>2340</v>
      </c>
      <c r="CW1" s="3" t="s">
        <v>2341</v>
      </c>
      <c r="CX1" s="3" t="s">
        <v>2342</v>
      </c>
      <c r="CY1" s="3" t="s">
        <v>2343</v>
      </c>
      <c r="CZ1" s="3" t="s">
        <v>2344</v>
      </c>
      <c r="DA1" s="3" t="s">
        <v>2345</v>
      </c>
      <c r="DB1" s="3" t="s">
        <v>2346</v>
      </c>
      <c r="DC1" s="3" t="s">
        <v>2347</v>
      </c>
      <c r="DD1" s="3" t="s">
        <v>2348</v>
      </c>
      <c r="DE1" s="3" t="s">
        <v>2349</v>
      </c>
      <c r="DF1" s="3" t="s">
        <v>2350</v>
      </c>
      <c r="DG1" s="3" t="s">
        <v>2351</v>
      </c>
      <c r="DH1" s="3" t="s">
        <v>2352</v>
      </c>
      <c r="DI1" s="3" t="s">
        <v>2353</v>
      </c>
      <c r="DJ1" s="3" t="s">
        <v>2354</v>
      </c>
      <c r="DK1" s="3" t="s">
        <v>2355</v>
      </c>
      <c r="DL1" s="3" t="s">
        <v>2356</v>
      </c>
      <c r="DM1" s="3" t="s">
        <v>2357</v>
      </c>
      <c r="DN1" s="3" t="s">
        <v>2358</v>
      </c>
      <c r="DO1" s="3" t="s">
        <v>2359</v>
      </c>
      <c r="DP1" s="3" t="s">
        <v>2360</v>
      </c>
      <c r="DQ1" s="3" t="s">
        <v>2361</v>
      </c>
      <c r="DR1" s="3" t="s">
        <v>2362</v>
      </c>
      <c r="DS1" s="3" t="s">
        <v>2363</v>
      </c>
      <c r="DT1" s="3" t="s">
        <v>2364</v>
      </c>
      <c r="DU1" s="3" t="s">
        <v>2365</v>
      </c>
      <c r="DV1" s="3" t="s">
        <v>2366</v>
      </c>
      <c r="DW1" s="3" t="s">
        <v>2367</v>
      </c>
      <c r="DX1" s="3" t="s">
        <v>2368</v>
      </c>
      <c r="DY1" s="3" t="s">
        <v>2369</v>
      </c>
      <c r="DZ1" s="3" t="s">
        <v>2370</v>
      </c>
      <c r="EA1" s="3" t="s">
        <v>2371</v>
      </c>
      <c r="EB1" s="3" t="s">
        <v>2372</v>
      </c>
      <c r="EC1" s="3" t="s">
        <v>2373</v>
      </c>
      <c r="ED1" s="3" t="s">
        <v>2374</v>
      </c>
      <c r="EE1" s="3" t="s">
        <v>2375</v>
      </c>
      <c r="EF1" s="3" t="s">
        <v>2376</v>
      </c>
      <c r="EG1" s="3" t="s">
        <v>2377</v>
      </c>
      <c r="EH1" s="3" t="s">
        <v>2378</v>
      </c>
      <c r="EI1" s="3" t="s">
        <v>2379</v>
      </c>
      <c r="EJ1" s="3" t="s">
        <v>2380</v>
      </c>
      <c r="EK1" s="3" t="s">
        <v>2381</v>
      </c>
      <c r="EL1" s="3" t="s">
        <v>2382</v>
      </c>
      <c r="EM1" s="3" t="s">
        <v>2383</v>
      </c>
      <c r="EN1" s="3" t="s">
        <v>2384</v>
      </c>
      <c r="EO1" s="3" t="s">
        <v>2385</v>
      </c>
      <c r="EP1" s="3" t="s">
        <v>2386</v>
      </c>
      <c r="EQ1" s="3" t="s">
        <v>2387</v>
      </c>
      <c r="ER1" s="3" t="s">
        <v>2388</v>
      </c>
      <c r="ES1" s="3" t="s">
        <v>2389</v>
      </c>
      <c r="ET1" s="3" t="s">
        <v>2390</v>
      </c>
      <c r="EU1" s="3" t="s">
        <v>2391</v>
      </c>
      <c r="EV1" s="3" t="s">
        <v>2392</v>
      </c>
      <c r="EW1" s="3" t="s">
        <v>2393</v>
      </c>
      <c r="EX1" s="3" t="s">
        <v>2394</v>
      </c>
      <c r="EY1" s="3" t="s">
        <v>2395</v>
      </c>
      <c r="EZ1" s="3" t="s">
        <v>2396</v>
      </c>
      <c r="FA1" s="3" t="s">
        <v>2397</v>
      </c>
      <c r="FB1" s="3" t="s">
        <v>2398</v>
      </c>
      <c r="FC1" s="3" t="s">
        <v>2399</v>
      </c>
      <c r="FD1" s="3" t="s">
        <v>2400</v>
      </c>
      <c r="FE1" s="3" t="s">
        <v>2401</v>
      </c>
      <c r="FF1" s="3" t="s">
        <v>2402</v>
      </c>
      <c r="FG1" s="3" t="s">
        <v>2403</v>
      </c>
      <c r="FH1" s="3" t="s">
        <v>2404</v>
      </c>
      <c r="FI1" s="3" t="s">
        <v>2405</v>
      </c>
      <c r="FJ1" s="3" t="s">
        <v>2406</v>
      </c>
      <c r="FK1" s="3" t="s">
        <v>2407</v>
      </c>
      <c r="FL1" s="3" t="s">
        <v>2408</v>
      </c>
      <c r="FM1" s="3" t="s">
        <v>2409</v>
      </c>
      <c r="FN1" s="3" t="s">
        <v>2410</v>
      </c>
      <c r="FO1" s="3" t="s">
        <v>2411</v>
      </c>
      <c r="FP1" s="3" t="s">
        <v>2412</v>
      </c>
      <c r="FQ1" s="3" t="s">
        <v>2413</v>
      </c>
      <c r="FR1" s="3" t="s">
        <v>2414</v>
      </c>
      <c r="FS1" s="3" t="s">
        <v>2415</v>
      </c>
      <c r="FT1" s="3" t="s">
        <v>2416</v>
      </c>
      <c r="FU1" s="3" t="s">
        <v>2417</v>
      </c>
      <c r="FV1" s="3" t="s">
        <v>2418</v>
      </c>
      <c r="FW1" s="3" t="s">
        <v>2419</v>
      </c>
      <c r="FX1" s="3" t="s">
        <v>2420</v>
      </c>
      <c r="FY1" s="3" t="s">
        <v>2421</v>
      </c>
      <c r="FZ1" s="3" t="s">
        <v>2422</v>
      </c>
      <c r="GA1" s="3" t="s">
        <v>2423</v>
      </c>
      <c r="GB1" s="3" t="s">
        <v>2424</v>
      </c>
      <c r="GC1" s="3" t="s">
        <v>2425</v>
      </c>
      <c r="GD1" s="3" t="s">
        <v>2426</v>
      </c>
      <c r="GE1" s="3" t="s">
        <v>2427</v>
      </c>
      <c r="GF1" s="3" t="s">
        <v>2428</v>
      </c>
      <c r="GG1" s="3" t="s">
        <v>2429</v>
      </c>
      <c r="GH1" s="3" t="s">
        <v>2430</v>
      </c>
      <c r="GI1" s="3" t="s">
        <v>2431</v>
      </c>
      <c r="GJ1" s="3" t="s">
        <v>2432</v>
      </c>
      <c r="GK1" s="3" t="s">
        <v>2433</v>
      </c>
      <c r="GL1" s="3" t="s">
        <v>2434</v>
      </c>
      <c r="GM1" s="3" t="s">
        <v>2435</v>
      </c>
      <c r="GN1" s="3" t="s">
        <v>2436</v>
      </c>
      <c r="GO1" s="3" t="s">
        <v>2437</v>
      </c>
      <c r="GP1" s="3" t="s">
        <v>2438</v>
      </c>
      <c r="GQ1" s="3" t="s">
        <v>2439</v>
      </c>
      <c r="GR1" s="3" t="s">
        <v>2440</v>
      </c>
      <c r="GS1" s="3" t="s">
        <v>2441</v>
      </c>
      <c r="GT1" s="3" t="s">
        <v>2442</v>
      </c>
      <c r="GU1" s="3" t="s">
        <v>2443</v>
      </c>
      <c r="GV1" s="3" t="s">
        <v>2444</v>
      </c>
      <c r="GW1" s="3" t="s">
        <v>2445</v>
      </c>
      <c r="GX1" s="3" t="s">
        <v>2446</v>
      </c>
      <c r="GY1" s="3" t="s">
        <v>2447</v>
      </c>
      <c r="GZ1" s="3" t="s">
        <v>2448</v>
      </c>
      <c r="HA1" s="3" t="s">
        <v>2449</v>
      </c>
      <c r="HB1" s="3" t="s">
        <v>2450</v>
      </c>
      <c r="HC1" s="3" t="s">
        <v>2451</v>
      </c>
      <c r="HD1" s="3" t="s">
        <v>2452</v>
      </c>
      <c r="HE1" s="3" t="s">
        <v>2453</v>
      </c>
      <c r="HF1" s="3" t="s">
        <v>2454</v>
      </c>
      <c r="HG1" s="3" t="s">
        <v>2455</v>
      </c>
      <c r="HH1" s="3" t="s">
        <v>2456</v>
      </c>
      <c r="HI1" s="3" t="s">
        <v>2457</v>
      </c>
      <c r="HJ1" s="3" t="s">
        <v>2458</v>
      </c>
      <c r="HK1" s="3" t="s">
        <v>2459</v>
      </c>
      <c r="HL1" s="3" t="s">
        <v>2460</v>
      </c>
      <c r="HM1" s="3" t="s">
        <v>2461</v>
      </c>
      <c r="HN1" s="3" t="s">
        <v>2462</v>
      </c>
      <c r="HO1" s="3" t="s">
        <v>2463</v>
      </c>
      <c r="HP1" s="3" t="s">
        <v>2464</v>
      </c>
      <c r="HQ1" s="3" t="s">
        <v>2465</v>
      </c>
      <c r="HR1" s="3" t="s">
        <v>2466</v>
      </c>
      <c r="HS1" s="3" t="s">
        <v>2467</v>
      </c>
      <c r="HT1" s="3" t="s">
        <v>4982</v>
      </c>
      <c r="HU1" s="3" t="s">
        <v>4983</v>
      </c>
      <c r="HV1" s="3" t="s">
        <v>4984</v>
      </c>
      <c r="HW1" s="3" t="s">
        <v>4985</v>
      </c>
      <c r="HX1" s="3" t="s">
        <v>4986</v>
      </c>
      <c r="HY1" s="3" t="s">
        <v>4987</v>
      </c>
      <c r="HZ1" s="3" t="s">
        <v>4988</v>
      </c>
      <c r="IA1" s="3" t="s">
        <v>4989</v>
      </c>
      <c r="IB1" s="3" t="s">
        <v>4990</v>
      </c>
      <c r="IC1" s="3" t="s">
        <v>4991</v>
      </c>
      <c r="ID1" s="3" t="s">
        <v>4992</v>
      </c>
      <c r="IE1" s="3" t="s">
        <v>4993</v>
      </c>
      <c r="IF1" s="3" t="s">
        <v>5090</v>
      </c>
      <c r="IG1" s="3" t="s">
        <v>5091</v>
      </c>
      <c r="IH1" s="3" t="s">
        <v>5092</v>
      </c>
      <c r="II1" s="3" t="s">
        <v>5093</v>
      </c>
      <c r="IJ1" s="3" t="s">
        <v>5094</v>
      </c>
      <c r="IK1" s="3" t="s">
        <v>5095</v>
      </c>
      <c r="IL1" s="3" t="s">
        <v>5096</v>
      </c>
      <c r="IM1" s="3" t="s">
        <v>5097</v>
      </c>
      <c r="IN1" s="3" t="s">
        <v>5098</v>
      </c>
      <c r="IO1" s="3" t="s">
        <v>5099</v>
      </c>
      <c r="IP1" s="3" t="s">
        <v>5100</v>
      </c>
      <c r="IQ1" s="3" t="s">
        <v>5101</v>
      </c>
    </row>
    <row r="2" spans="1:251">
      <c r="A2" s="4" t="s">
        <v>196</v>
      </c>
      <c r="B2" s="7" t="s">
        <v>205</v>
      </c>
      <c r="C2" s="7" t="s">
        <v>205</v>
      </c>
      <c r="D2" s="7" t="s">
        <v>205</v>
      </c>
      <c r="E2" s="7" t="s">
        <v>205</v>
      </c>
      <c r="F2" s="7" t="s">
        <v>205</v>
      </c>
      <c r="G2" s="7" t="s">
        <v>205</v>
      </c>
      <c r="H2" s="7" t="s">
        <v>205</v>
      </c>
      <c r="I2" s="7" t="s">
        <v>205</v>
      </c>
      <c r="J2" s="7" t="s">
        <v>205</v>
      </c>
      <c r="K2" s="7" t="s">
        <v>205</v>
      </c>
      <c r="L2" s="7" t="s">
        <v>205</v>
      </c>
      <c r="M2" s="7" t="s">
        <v>205</v>
      </c>
      <c r="N2" s="7" t="s">
        <v>205</v>
      </c>
      <c r="O2" s="7" t="s">
        <v>205</v>
      </c>
      <c r="P2" s="7" t="s">
        <v>205</v>
      </c>
      <c r="Q2" s="7" t="s">
        <v>205</v>
      </c>
      <c r="R2" s="7" t="s">
        <v>205</v>
      </c>
      <c r="S2" s="7" t="s">
        <v>205</v>
      </c>
      <c r="T2" s="7" t="s">
        <v>205</v>
      </c>
      <c r="U2" s="7" t="s">
        <v>205</v>
      </c>
      <c r="V2" s="7" t="s">
        <v>205</v>
      </c>
      <c r="W2" s="7" t="s">
        <v>205</v>
      </c>
      <c r="X2" s="7" t="s">
        <v>205</v>
      </c>
      <c r="Y2" s="7" t="s">
        <v>205</v>
      </c>
      <c r="Z2" s="7" t="s">
        <v>205</v>
      </c>
      <c r="AA2" s="7" t="s">
        <v>205</v>
      </c>
      <c r="AB2" s="7" t="s">
        <v>205</v>
      </c>
      <c r="AC2" s="7" t="s">
        <v>205</v>
      </c>
      <c r="AD2" s="7" t="s">
        <v>205</v>
      </c>
      <c r="AE2" s="7" t="s">
        <v>205</v>
      </c>
      <c r="AF2" s="7" t="s">
        <v>205</v>
      </c>
      <c r="AG2" s="7" t="s">
        <v>205</v>
      </c>
      <c r="AH2" s="7" t="s">
        <v>205</v>
      </c>
      <c r="AI2" s="7" t="s">
        <v>205</v>
      </c>
      <c r="AJ2" s="7" t="s">
        <v>205</v>
      </c>
      <c r="AK2" s="7" t="s">
        <v>205</v>
      </c>
      <c r="AL2" s="7" t="s">
        <v>205</v>
      </c>
      <c r="AM2" s="7" t="s">
        <v>205</v>
      </c>
      <c r="AN2" s="7" t="s">
        <v>205</v>
      </c>
      <c r="AO2" s="7" t="s">
        <v>205</v>
      </c>
      <c r="AP2" s="7" t="s">
        <v>205</v>
      </c>
      <c r="AQ2" s="7" t="s">
        <v>205</v>
      </c>
      <c r="AR2" s="7" t="s">
        <v>205</v>
      </c>
      <c r="AS2" s="7" t="s">
        <v>205</v>
      </c>
      <c r="AT2" s="7" t="s">
        <v>205</v>
      </c>
      <c r="AU2" s="7" t="s">
        <v>205</v>
      </c>
      <c r="AV2" s="7" t="s">
        <v>205</v>
      </c>
      <c r="AW2" s="7" t="s">
        <v>205</v>
      </c>
      <c r="AX2" s="7" t="s">
        <v>205</v>
      </c>
      <c r="AY2" s="7" t="s">
        <v>205</v>
      </c>
      <c r="AZ2" s="7" t="s">
        <v>205</v>
      </c>
      <c r="BA2" s="7" t="s">
        <v>205</v>
      </c>
      <c r="BB2" s="7" t="s">
        <v>205</v>
      </c>
      <c r="BC2" s="7" t="s">
        <v>205</v>
      </c>
      <c r="BD2" s="7" t="s">
        <v>205</v>
      </c>
      <c r="BE2" s="7" t="s">
        <v>205</v>
      </c>
      <c r="BF2" s="7" t="s">
        <v>205</v>
      </c>
      <c r="BG2" s="7" t="s">
        <v>205</v>
      </c>
      <c r="BH2" s="7" t="s">
        <v>205</v>
      </c>
      <c r="BI2" s="7" t="s">
        <v>205</v>
      </c>
      <c r="BJ2" s="7" t="s">
        <v>205</v>
      </c>
      <c r="BK2" s="7" t="s">
        <v>205</v>
      </c>
      <c r="BL2" s="7" t="s">
        <v>205</v>
      </c>
      <c r="BM2" s="7" t="s">
        <v>205</v>
      </c>
      <c r="BN2" s="7" t="s">
        <v>205</v>
      </c>
      <c r="BO2" s="7" t="s">
        <v>205</v>
      </c>
      <c r="BP2" s="7" t="s">
        <v>205</v>
      </c>
      <c r="BQ2" s="7" t="s">
        <v>205</v>
      </c>
      <c r="BR2" s="7" t="s">
        <v>205</v>
      </c>
      <c r="BS2" s="7" t="s">
        <v>205</v>
      </c>
      <c r="BT2" s="7" t="s">
        <v>205</v>
      </c>
      <c r="BU2" s="7" t="s">
        <v>205</v>
      </c>
      <c r="BV2" s="7" t="s">
        <v>205</v>
      </c>
      <c r="BW2" s="7" t="s">
        <v>205</v>
      </c>
      <c r="BX2" s="7" t="s">
        <v>205</v>
      </c>
      <c r="BY2" s="7" t="s">
        <v>205</v>
      </c>
      <c r="BZ2" s="7" t="s">
        <v>205</v>
      </c>
      <c r="CA2" s="7" t="s">
        <v>205</v>
      </c>
      <c r="CB2" s="7" t="s">
        <v>205</v>
      </c>
      <c r="CC2" s="7" t="s">
        <v>205</v>
      </c>
      <c r="CD2" s="7" t="s">
        <v>205</v>
      </c>
      <c r="CE2" s="7" t="s">
        <v>205</v>
      </c>
      <c r="CF2" s="7" t="s">
        <v>205</v>
      </c>
      <c r="CG2" s="7" t="s">
        <v>205</v>
      </c>
      <c r="CH2" s="7" t="s">
        <v>205</v>
      </c>
      <c r="CI2" s="7" t="s">
        <v>205</v>
      </c>
      <c r="CJ2" s="7" t="s">
        <v>205</v>
      </c>
      <c r="CK2" s="7" t="s">
        <v>205</v>
      </c>
      <c r="CL2" s="7" t="s">
        <v>205</v>
      </c>
      <c r="CM2" s="7" t="s">
        <v>205</v>
      </c>
      <c r="CN2" s="7" t="s">
        <v>205</v>
      </c>
      <c r="CO2" s="7" t="s">
        <v>205</v>
      </c>
      <c r="CP2" s="7" t="s">
        <v>205</v>
      </c>
      <c r="CQ2" s="7" t="s">
        <v>205</v>
      </c>
      <c r="CR2" s="7" t="s">
        <v>205</v>
      </c>
      <c r="CS2" s="7" t="s">
        <v>205</v>
      </c>
      <c r="CT2" s="7" t="s">
        <v>205</v>
      </c>
      <c r="CU2" s="7" t="s">
        <v>205</v>
      </c>
      <c r="CV2" s="7" t="s">
        <v>205</v>
      </c>
      <c r="CW2" s="7" t="s">
        <v>205</v>
      </c>
      <c r="CX2" s="7" t="s">
        <v>205</v>
      </c>
      <c r="CY2" s="7" t="s">
        <v>205</v>
      </c>
      <c r="CZ2" s="7" t="s">
        <v>205</v>
      </c>
      <c r="DA2" s="7" t="s">
        <v>205</v>
      </c>
      <c r="DB2" s="7" t="s">
        <v>205</v>
      </c>
      <c r="DC2" s="7" t="s">
        <v>205</v>
      </c>
      <c r="DD2" s="7" t="s">
        <v>205</v>
      </c>
      <c r="DE2" s="7" t="s">
        <v>205</v>
      </c>
      <c r="DF2" s="7" t="s">
        <v>205</v>
      </c>
      <c r="DG2" s="7" t="s">
        <v>205</v>
      </c>
      <c r="DH2" s="7" t="s">
        <v>205</v>
      </c>
      <c r="DI2" s="7" t="s">
        <v>205</v>
      </c>
      <c r="DJ2" s="7" t="s">
        <v>205</v>
      </c>
      <c r="DK2" s="7" t="s">
        <v>205</v>
      </c>
      <c r="DL2" s="7" t="s">
        <v>205</v>
      </c>
      <c r="DM2" s="7" t="s">
        <v>205</v>
      </c>
      <c r="DN2" s="7" t="s">
        <v>205</v>
      </c>
      <c r="DO2" s="7" t="s">
        <v>205</v>
      </c>
      <c r="DP2" s="7" t="s">
        <v>205</v>
      </c>
      <c r="DQ2" s="7" t="s">
        <v>205</v>
      </c>
      <c r="DR2" s="7" t="s">
        <v>205</v>
      </c>
      <c r="DS2" s="7" t="s">
        <v>205</v>
      </c>
      <c r="DT2" s="7" t="s">
        <v>205</v>
      </c>
      <c r="DU2" s="7" t="s">
        <v>205</v>
      </c>
      <c r="DV2" s="7" t="s">
        <v>205</v>
      </c>
      <c r="DW2" s="7" t="s">
        <v>205</v>
      </c>
      <c r="DX2" s="7" t="s">
        <v>205</v>
      </c>
      <c r="DY2" s="7" t="s">
        <v>205</v>
      </c>
      <c r="DZ2" s="7" t="s">
        <v>205</v>
      </c>
      <c r="EA2" s="7" t="s">
        <v>205</v>
      </c>
      <c r="EB2" s="7" t="s">
        <v>205</v>
      </c>
      <c r="EC2" s="7" t="s">
        <v>205</v>
      </c>
      <c r="ED2" s="7" t="s">
        <v>205</v>
      </c>
      <c r="EE2" s="7" t="s">
        <v>205</v>
      </c>
      <c r="EF2" s="7" t="s">
        <v>205</v>
      </c>
      <c r="EG2" s="7" t="s">
        <v>205</v>
      </c>
      <c r="EH2" s="7" t="s">
        <v>205</v>
      </c>
      <c r="EI2" s="7" t="s">
        <v>205</v>
      </c>
      <c r="EJ2" s="7" t="s">
        <v>205</v>
      </c>
      <c r="EK2" s="7" t="s">
        <v>205</v>
      </c>
      <c r="EL2" s="7" t="s">
        <v>205</v>
      </c>
      <c r="EM2" s="7" t="s">
        <v>205</v>
      </c>
      <c r="EN2" s="7" t="s">
        <v>205</v>
      </c>
      <c r="EO2" s="7" t="s">
        <v>205</v>
      </c>
      <c r="EP2" s="7" t="s">
        <v>205</v>
      </c>
      <c r="EQ2" s="7" t="s">
        <v>205</v>
      </c>
      <c r="ER2" s="7" t="s">
        <v>205</v>
      </c>
      <c r="ES2" s="7" t="s">
        <v>205</v>
      </c>
      <c r="ET2" s="7" t="s">
        <v>205</v>
      </c>
      <c r="EU2" s="7" t="s">
        <v>205</v>
      </c>
      <c r="EV2" s="7" t="s">
        <v>205</v>
      </c>
      <c r="EW2" s="7" t="s">
        <v>205</v>
      </c>
      <c r="EX2" s="7" t="s">
        <v>205</v>
      </c>
      <c r="EY2" s="7" t="s">
        <v>205</v>
      </c>
      <c r="EZ2" s="7" t="s">
        <v>205</v>
      </c>
      <c r="FA2" s="7" t="s">
        <v>205</v>
      </c>
      <c r="FB2" s="7" t="s">
        <v>205</v>
      </c>
      <c r="FC2" s="7" t="s">
        <v>205</v>
      </c>
      <c r="FD2" s="7" t="s">
        <v>205</v>
      </c>
      <c r="FE2" s="7" t="s">
        <v>205</v>
      </c>
      <c r="FF2" s="7" t="s">
        <v>205</v>
      </c>
      <c r="FG2" s="7" t="s">
        <v>205</v>
      </c>
      <c r="FH2" s="7" t="s">
        <v>205</v>
      </c>
      <c r="FI2" s="7" t="s">
        <v>205</v>
      </c>
      <c r="FJ2" s="7" t="s">
        <v>205</v>
      </c>
      <c r="FK2" s="7" t="s">
        <v>205</v>
      </c>
      <c r="FL2" s="7" t="s">
        <v>205</v>
      </c>
      <c r="FM2" s="7" t="s">
        <v>205</v>
      </c>
      <c r="FN2" s="7" t="s">
        <v>205</v>
      </c>
      <c r="FO2" s="7" t="s">
        <v>205</v>
      </c>
      <c r="FP2" s="7" t="s">
        <v>205</v>
      </c>
      <c r="FQ2" s="7" t="s">
        <v>205</v>
      </c>
      <c r="FR2" s="7" t="s">
        <v>205</v>
      </c>
      <c r="FS2" s="7" t="s">
        <v>205</v>
      </c>
      <c r="FT2" s="7" t="s">
        <v>205</v>
      </c>
      <c r="FU2" s="7" t="s">
        <v>205</v>
      </c>
      <c r="FV2" s="7" t="s">
        <v>205</v>
      </c>
      <c r="FW2" s="7" t="s">
        <v>205</v>
      </c>
      <c r="FX2" s="7" t="s">
        <v>205</v>
      </c>
      <c r="FY2" s="7" t="s">
        <v>205</v>
      </c>
      <c r="FZ2" s="7" t="s">
        <v>205</v>
      </c>
      <c r="GA2" s="7" t="s">
        <v>205</v>
      </c>
      <c r="GB2" s="7" t="s">
        <v>205</v>
      </c>
      <c r="GC2" s="7" t="s">
        <v>205</v>
      </c>
      <c r="GD2" s="7" t="s">
        <v>205</v>
      </c>
      <c r="GE2" s="7" t="s">
        <v>205</v>
      </c>
      <c r="GF2" s="7" t="s">
        <v>205</v>
      </c>
      <c r="GG2" s="7" t="s">
        <v>205</v>
      </c>
      <c r="GH2" s="7" t="s">
        <v>205</v>
      </c>
      <c r="GI2" s="7" t="s">
        <v>205</v>
      </c>
      <c r="GJ2" s="7" t="s">
        <v>205</v>
      </c>
      <c r="GK2" s="7" t="s">
        <v>205</v>
      </c>
      <c r="GL2" s="7" t="s">
        <v>205</v>
      </c>
      <c r="GM2" s="7" t="s">
        <v>205</v>
      </c>
      <c r="GN2" s="7" t="s">
        <v>205</v>
      </c>
      <c r="GO2" s="7" t="s">
        <v>205</v>
      </c>
      <c r="GP2" s="7" t="s">
        <v>205</v>
      </c>
      <c r="GQ2" s="7" t="s">
        <v>205</v>
      </c>
      <c r="GR2" s="7" t="s">
        <v>205</v>
      </c>
      <c r="GS2" s="7" t="s">
        <v>205</v>
      </c>
      <c r="GT2" s="7" t="s">
        <v>205</v>
      </c>
      <c r="GU2" s="7" t="s">
        <v>205</v>
      </c>
      <c r="GV2" s="7" t="s">
        <v>205</v>
      </c>
      <c r="GW2" s="7" t="s">
        <v>205</v>
      </c>
      <c r="GX2" s="7" t="s">
        <v>205</v>
      </c>
      <c r="GY2" s="7" t="s">
        <v>205</v>
      </c>
      <c r="GZ2" s="7" t="s">
        <v>205</v>
      </c>
      <c r="HA2" s="7" t="s">
        <v>205</v>
      </c>
      <c r="HB2" s="7" t="s">
        <v>205</v>
      </c>
      <c r="HC2" s="7" t="s">
        <v>205</v>
      </c>
      <c r="HD2" s="7" t="s">
        <v>205</v>
      </c>
      <c r="HE2" s="7" t="s">
        <v>205</v>
      </c>
      <c r="HF2" s="7" t="s">
        <v>205</v>
      </c>
      <c r="HG2" s="7" t="s">
        <v>205</v>
      </c>
      <c r="HH2" s="7" t="s">
        <v>205</v>
      </c>
      <c r="HI2" s="7" t="s">
        <v>205</v>
      </c>
      <c r="HJ2" s="7" t="s">
        <v>205</v>
      </c>
      <c r="HK2" s="7" t="s">
        <v>205</v>
      </c>
      <c r="HL2" s="7" t="s">
        <v>205</v>
      </c>
      <c r="HM2" s="7" t="s">
        <v>205</v>
      </c>
      <c r="HN2" s="7" t="s">
        <v>205</v>
      </c>
      <c r="HO2" s="7" t="s">
        <v>205</v>
      </c>
      <c r="HP2" s="7" t="s">
        <v>205</v>
      </c>
      <c r="HQ2" s="7" t="s">
        <v>205</v>
      </c>
      <c r="HR2" s="7" t="s">
        <v>205</v>
      </c>
      <c r="HS2" s="7" t="s">
        <v>205</v>
      </c>
      <c r="HT2" s="7" t="s">
        <v>205</v>
      </c>
      <c r="HU2" s="7" t="s">
        <v>205</v>
      </c>
      <c r="HV2" s="7" t="s">
        <v>205</v>
      </c>
      <c r="HW2" s="7" t="s">
        <v>205</v>
      </c>
      <c r="HX2" s="7" t="s">
        <v>205</v>
      </c>
      <c r="HY2" s="7" t="s">
        <v>205</v>
      </c>
      <c r="HZ2" s="7" t="s">
        <v>205</v>
      </c>
      <c r="IA2" s="7" t="s">
        <v>205</v>
      </c>
      <c r="IB2" s="7" t="s">
        <v>205</v>
      </c>
      <c r="IC2" s="7" t="s">
        <v>205</v>
      </c>
      <c r="ID2" s="7" t="s">
        <v>205</v>
      </c>
      <c r="IE2" s="7" t="s">
        <v>205</v>
      </c>
      <c r="IF2" s="7" t="s">
        <v>205</v>
      </c>
      <c r="IG2" s="7" t="s">
        <v>205</v>
      </c>
      <c r="IH2" s="7" t="s">
        <v>205</v>
      </c>
      <c r="II2" s="7" t="s">
        <v>205</v>
      </c>
      <c r="IJ2" s="7" t="s">
        <v>205</v>
      </c>
      <c r="IK2" s="7" t="s">
        <v>205</v>
      </c>
      <c r="IL2" s="7" t="s">
        <v>205</v>
      </c>
      <c r="IM2" s="7" t="s">
        <v>205</v>
      </c>
      <c r="IN2" s="7" t="s">
        <v>205</v>
      </c>
      <c r="IO2" s="7" t="s">
        <v>205</v>
      </c>
      <c r="IP2" s="7" t="s">
        <v>205</v>
      </c>
      <c r="IQ2" s="7" t="s">
        <v>205</v>
      </c>
    </row>
    <row r="3" spans="1:251">
      <c r="A3" s="4" t="s">
        <v>197</v>
      </c>
      <c r="B3" s="8" t="s">
        <v>206</v>
      </c>
      <c r="C3" s="8" t="s">
        <v>206</v>
      </c>
      <c r="D3" s="8" t="s">
        <v>206</v>
      </c>
      <c r="E3" s="8" t="s">
        <v>206</v>
      </c>
      <c r="F3" s="8" t="s">
        <v>206</v>
      </c>
      <c r="G3" s="8" t="s">
        <v>206</v>
      </c>
      <c r="H3" s="8" t="s">
        <v>206</v>
      </c>
      <c r="I3" s="8" t="s">
        <v>206</v>
      </c>
      <c r="J3" s="8" t="s">
        <v>206</v>
      </c>
      <c r="K3" s="8" t="s">
        <v>206</v>
      </c>
      <c r="L3" s="8" t="s">
        <v>206</v>
      </c>
      <c r="M3" s="8" t="s">
        <v>206</v>
      </c>
      <c r="N3" s="8" t="s">
        <v>206</v>
      </c>
      <c r="O3" s="8" t="s">
        <v>206</v>
      </c>
      <c r="P3" s="8" t="s">
        <v>206</v>
      </c>
      <c r="Q3" s="8" t="s">
        <v>206</v>
      </c>
      <c r="R3" s="8" t="s">
        <v>206</v>
      </c>
      <c r="S3" s="8" t="s">
        <v>206</v>
      </c>
      <c r="T3" s="8" t="s">
        <v>206</v>
      </c>
      <c r="U3" s="8" t="s">
        <v>206</v>
      </c>
      <c r="V3" s="8" t="s">
        <v>206</v>
      </c>
      <c r="W3" s="8" t="s">
        <v>206</v>
      </c>
      <c r="X3" s="8" t="s">
        <v>206</v>
      </c>
      <c r="Y3" s="8" t="s">
        <v>206</v>
      </c>
      <c r="Z3" s="8" t="s">
        <v>206</v>
      </c>
      <c r="AA3" s="8" t="s">
        <v>206</v>
      </c>
      <c r="AB3" s="8" t="s">
        <v>206</v>
      </c>
      <c r="AC3" s="8" t="s">
        <v>206</v>
      </c>
      <c r="AD3" s="8" t="s">
        <v>206</v>
      </c>
      <c r="AE3" s="8" t="s">
        <v>206</v>
      </c>
      <c r="AF3" s="8" t="s">
        <v>206</v>
      </c>
      <c r="AG3" s="8" t="s">
        <v>206</v>
      </c>
      <c r="AH3" s="8" t="s">
        <v>206</v>
      </c>
      <c r="AI3" s="8" t="s">
        <v>206</v>
      </c>
      <c r="AJ3" s="8" t="s">
        <v>206</v>
      </c>
      <c r="AK3" s="8" t="s">
        <v>206</v>
      </c>
      <c r="AL3" s="8" t="s">
        <v>206</v>
      </c>
      <c r="AM3" s="8" t="s">
        <v>206</v>
      </c>
      <c r="AN3" s="8" t="s">
        <v>206</v>
      </c>
      <c r="AO3" s="8" t="s">
        <v>206</v>
      </c>
      <c r="AP3" s="8" t="s">
        <v>206</v>
      </c>
      <c r="AQ3" s="8" t="s">
        <v>206</v>
      </c>
      <c r="AR3" s="8" t="s">
        <v>206</v>
      </c>
      <c r="AS3" s="8" t="s">
        <v>206</v>
      </c>
      <c r="AT3" s="8" t="s">
        <v>206</v>
      </c>
      <c r="AU3" s="8" t="s">
        <v>206</v>
      </c>
      <c r="AV3" s="8" t="s">
        <v>206</v>
      </c>
      <c r="AW3" s="8" t="s">
        <v>206</v>
      </c>
      <c r="AX3" s="8" t="s">
        <v>206</v>
      </c>
      <c r="AY3" s="8" t="s">
        <v>206</v>
      </c>
      <c r="AZ3" s="8" t="s">
        <v>206</v>
      </c>
      <c r="BA3" s="8" t="s">
        <v>206</v>
      </c>
      <c r="BB3" s="8" t="s">
        <v>206</v>
      </c>
      <c r="BC3" s="8" t="s">
        <v>206</v>
      </c>
      <c r="BD3" s="8" t="s">
        <v>206</v>
      </c>
      <c r="BE3" s="8" t="s">
        <v>206</v>
      </c>
      <c r="BF3" s="8" t="s">
        <v>206</v>
      </c>
      <c r="BG3" s="8" t="s">
        <v>206</v>
      </c>
      <c r="BH3" s="8" t="s">
        <v>206</v>
      </c>
      <c r="BI3" s="8" t="s">
        <v>206</v>
      </c>
      <c r="BJ3" s="8" t="s">
        <v>206</v>
      </c>
      <c r="BK3" s="8" t="s">
        <v>206</v>
      </c>
      <c r="BL3" s="8" t="s">
        <v>206</v>
      </c>
      <c r="BM3" s="8" t="s">
        <v>206</v>
      </c>
      <c r="BN3" s="8" t="s">
        <v>206</v>
      </c>
      <c r="BO3" s="8" t="s">
        <v>206</v>
      </c>
      <c r="BP3" s="8" t="s">
        <v>206</v>
      </c>
      <c r="BQ3" s="8" t="s">
        <v>206</v>
      </c>
      <c r="BR3" s="8" t="s">
        <v>206</v>
      </c>
      <c r="BS3" s="8" t="s">
        <v>206</v>
      </c>
      <c r="BT3" s="8" t="s">
        <v>206</v>
      </c>
      <c r="BU3" s="8" t="s">
        <v>206</v>
      </c>
      <c r="BV3" s="8" t="s">
        <v>206</v>
      </c>
      <c r="BW3" s="8" t="s">
        <v>206</v>
      </c>
      <c r="BX3" s="8" t="s">
        <v>206</v>
      </c>
      <c r="BY3" s="8" t="s">
        <v>206</v>
      </c>
      <c r="BZ3" s="8" t="s">
        <v>206</v>
      </c>
      <c r="CA3" s="8" t="s">
        <v>206</v>
      </c>
      <c r="CB3" s="8" t="s">
        <v>206</v>
      </c>
      <c r="CC3" s="8" t="s">
        <v>206</v>
      </c>
      <c r="CD3" s="8" t="s">
        <v>206</v>
      </c>
      <c r="CE3" s="8" t="s">
        <v>206</v>
      </c>
      <c r="CF3" s="8" t="s">
        <v>206</v>
      </c>
      <c r="CG3" s="8" t="s">
        <v>206</v>
      </c>
      <c r="CH3" s="8" t="s">
        <v>206</v>
      </c>
      <c r="CI3" s="8" t="s">
        <v>206</v>
      </c>
      <c r="CJ3" s="8" t="s">
        <v>206</v>
      </c>
      <c r="CK3" s="8" t="s">
        <v>206</v>
      </c>
      <c r="CL3" s="8" t="s">
        <v>206</v>
      </c>
      <c r="CM3" s="8" t="s">
        <v>206</v>
      </c>
      <c r="CN3" s="8" t="s">
        <v>206</v>
      </c>
      <c r="CO3" s="8" t="s">
        <v>206</v>
      </c>
      <c r="CP3" s="8" t="s">
        <v>206</v>
      </c>
      <c r="CQ3" s="8" t="s">
        <v>206</v>
      </c>
      <c r="CR3" s="8" t="s">
        <v>206</v>
      </c>
      <c r="CS3" s="8" t="s">
        <v>206</v>
      </c>
      <c r="CT3" s="8" t="s">
        <v>206</v>
      </c>
      <c r="CU3" s="8" t="s">
        <v>206</v>
      </c>
      <c r="CV3" s="8" t="s">
        <v>206</v>
      </c>
      <c r="CW3" s="8" t="s">
        <v>206</v>
      </c>
      <c r="CX3" s="8" t="s">
        <v>206</v>
      </c>
      <c r="CY3" s="8" t="s">
        <v>206</v>
      </c>
      <c r="CZ3" s="8" t="s">
        <v>206</v>
      </c>
      <c r="DA3" s="8" t="s">
        <v>206</v>
      </c>
      <c r="DB3" s="8" t="s">
        <v>206</v>
      </c>
      <c r="DC3" s="8" t="s">
        <v>206</v>
      </c>
      <c r="DD3" s="8" t="s">
        <v>206</v>
      </c>
      <c r="DE3" s="8" t="s">
        <v>206</v>
      </c>
      <c r="DF3" s="8" t="s">
        <v>206</v>
      </c>
      <c r="DG3" s="8" t="s">
        <v>206</v>
      </c>
      <c r="DH3" s="8" t="s">
        <v>206</v>
      </c>
      <c r="DI3" s="8" t="s">
        <v>206</v>
      </c>
      <c r="DJ3" s="8" t="s">
        <v>206</v>
      </c>
      <c r="DK3" s="8" t="s">
        <v>206</v>
      </c>
      <c r="DL3" s="8" t="s">
        <v>206</v>
      </c>
      <c r="DM3" s="8" t="s">
        <v>206</v>
      </c>
      <c r="DN3" s="8" t="s">
        <v>206</v>
      </c>
      <c r="DO3" s="8" t="s">
        <v>206</v>
      </c>
      <c r="DP3" s="8" t="s">
        <v>206</v>
      </c>
      <c r="DQ3" s="8" t="s">
        <v>206</v>
      </c>
      <c r="DR3" s="8" t="s">
        <v>206</v>
      </c>
      <c r="DS3" s="8" t="s">
        <v>206</v>
      </c>
      <c r="DT3" s="8" t="s">
        <v>206</v>
      </c>
      <c r="DU3" s="8" t="s">
        <v>206</v>
      </c>
      <c r="DV3" s="8" t="s">
        <v>206</v>
      </c>
      <c r="DW3" s="8" t="s">
        <v>206</v>
      </c>
      <c r="DX3" s="8" t="s">
        <v>206</v>
      </c>
      <c r="DY3" s="8" t="s">
        <v>206</v>
      </c>
      <c r="DZ3" s="8" t="s">
        <v>206</v>
      </c>
      <c r="EA3" s="8" t="s">
        <v>206</v>
      </c>
      <c r="EB3" s="8" t="s">
        <v>206</v>
      </c>
      <c r="EC3" s="8" t="s">
        <v>206</v>
      </c>
      <c r="ED3" s="8" t="s">
        <v>206</v>
      </c>
      <c r="EE3" s="8" t="s">
        <v>206</v>
      </c>
      <c r="EF3" s="8" t="s">
        <v>206</v>
      </c>
      <c r="EG3" s="8" t="s">
        <v>206</v>
      </c>
      <c r="EH3" s="8" t="s">
        <v>206</v>
      </c>
      <c r="EI3" s="8" t="s">
        <v>206</v>
      </c>
      <c r="EJ3" s="8" t="s">
        <v>206</v>
      </c>
      <c r="EK3" s="8" t="s">
        <v>206</v>
      </c>
      <c r="EL3" s="8" t="s">
        <v>206</v>
      </c>
      <c r="EM3" s="8" t="s">
        <v>206</v>
      </c>
      <c r="EN3" s="8" t="s">
        <v>206</v>
      </c>
      <c r="EO3" s="8" t="s">
        <v>206</v>
      </c>
      <c r="EP3" s="8" t="s">
        <v>206</v>
      </c>
      <c r="EQ3" s="8" t="s">
        <v>206</v>
      </c>
      <c r="ER3" s="8" t="s">
        <v>206</v>
      </c>
      <c r="ES3" s="8" t="s">
        <v>206</v>
      </c>
      <c r="ET3" s="8" t="s">
        <v>206</v>
      </c>
      <c r="EU3" s="8" t="s">
        <v>206</v>
      </c>
      <c r="EV3" s="8" t="s">
        <v>206</v>
      </c>
      <c r="EW3" s="8" t="s">
        <v>206</v>
      </c>
      <c r="EX3" s="8" t="s">
        <v>206</v>
      </c>
      <c r="EY3" s="8" t="s">
        <v>206</v>
      </c>
      <c r="EZ3" s="8" t="s">
        <v>206</v>
      </c>
      <c r="FA3" s="8" t="s">
        <v>206</v>
      </c>
      <c r="FB3" s="8" t="s">
        <v>206</v>
      </c>
      <c r="FC3" s="8" t="s">
        <v>206</v>
      </c>
      <c r="FD3" s="8" t="s">
        <v>206</v>
      </c>
      <c r="FE3" s="8" t="s">
        <v>206</v>
      </c>
      <c r="FF3" s="8" t="s">
        <v>206</v>
      </c>
      <c r="FG3" s="8" t="s">
        <v>206</v>
      </c>
      <c r="FH3" s="8" t="s">
        <v>206</v>
      </c>
      <c r="FI3" s="8" t="s">
        <v>206</v>
      </c>
      <c r="FJ3" s="8" t="s">
        <v>206</v>
      </c>
      <c r="FK3" s="8" t="s">
        <v>206</v>
      </c>
      <c r="FL3" s="8" t="s">
        <v>206</v>
      </c>
      <c r="FM3" s="8" t="s">
        <v>206</v>
      </c>
      <c r="FN3" s="8" t="s">
        <v>206</v>
      </c>
      <c r="FO3" s="8" t="s">
        <v>206</v>
      </c>
      <c r="FP3" s="8" t="s">
        <v>206</v>
      </c>
      <c r="FQ3" s="8" t="s">
        <v>206</v>
      </c>
      <c r="FR3" s="8" t="s">
        <v>206</v>
      </c>
      <c r="FS3" s="8" t="s">
        <v>206</v>
      </c>
      <c r="FT3" s="8" t="s">
        <v>206</v>
      </c>
      <c r="FU3" s="8" t="s">
        <v>206</v>
      </c>
      <c r="FV3" s="8" t="s">
        <v>206</v>
      </c>
      <c r="FW3" s="8" t="s">
        <v>206</v>
      </c>
      <c r="FX3" s="8" t="s">
        <v>206</v>
      </c>
      <c r="FY3" s="8" t="s">
        <v>206</v>
      </c>
      <c r="FZ3" s="8" t="s">
        <v>206</v>
      </c>
      <c r="GA3" s="8" t="s">
        <v>206</v>
      </c>
      <c r="GB3" s="8" t="s">
        <v>206</v>
      </c>
      <c r="GC3" s="8" t="s">
        <v>206</v>
      </c>
      <c r="GD3" s="8" t="s">
        <v>206</v>
      </c>
      <c r="GE3" s="8" t="s">
        <v>206</v>
      </c>
      <c r="GF3" s="8" t="s">
        <v>206</v>
      </c>
      <c r="GG3" s="8" t="s">
        <v>206</v>
      </c>
      <c r="GH3" s="8" t="s">
        <v>206</v>
      </c>
      <c r="GI3" s="8" t="s">
        <v>206</v>
      </c>
      <c r="GJ3" s="8" t="s">
        <v>206</v>
      </c>
      <c r="GK3" s="8" t="s">
        <v>206</v>
      </c>
      <c r="GL3" s="8" t="s">
        <v>206</v>
      </c>
      <c r="GM3" s="8" t="s">
        <v>206</v>
      </c>
      <c r="GN3" s="8" t="s">
        <v>206</v>
      </c>
      <c r="GO3" s="8" t="s">
        <v>206</v>
      </c>
      <c r="GP3" s="8" t="s">
        <v>206</v>
      </c>
      <c r="GQ3" s="8" t="s">
        <v>206</v>
      </c>
      <c r="GR3" s="8" t="s">
        <v>206</v>
      </c>
      <c r="GS3" s="8" t="s">
        <v>206</v>
      </c>
      <c r="GT3" s="8" t="s">
        <v>206</v>
      </c>
      <c r="GU3" s="8" t="s">
        <v>206</v>
      </c>
      <c r="GV3" s="8" t="s">
        <v>206</v>
      </c>
      <c r="GW3" s="8" t="s">
        <v>206</v>
      </c>
      <c r="GX3" s="8" t="s">
        <v>206</v>
      </c>
      <c r="GY3" s="8" t="s">
        <v>206</v>
      </c>
      <c r="GZ3" s="8" t="s">
        <v>206</v>
      </c>
      <c r="HA3" s="8" t="s">
        <v>206</v>
      </c>
      <c r="HB3" s="8" t="s">
        <v>206</v>
      </c>
      <c r="HC3" s="8" t="s">
        <v>206</v>
      </c>
      <c r="HD3" s="8" t="s">
        <v>206</v>
      </c>
      <c r="HE3" s="8" t="s">
        <v>206</v>
      </c>
      <c r="HF3" s="8" t="s">
        <v>206</v>
      </c>
      <c r="HG3" s="8" t="s">
        <v>206</v>
      </c>
      <c r="HH3" s="8" t="s">
        <v>206</v>
      </c>
      <c r="HI3" s="8" t="s">
        <v>206</v>
      </c>
      <c r="HJ3" s="8" t="s">
        <v>206</v>
      </c>
      <c r="HK3" s="8" t="s">
        <v>206</v>
      </c>
      <c r="HL3" s="8" t="s">
        <v>206</v>
      </c>
      <c r="HM3" s="8" t="s">
        <v>206</v>
      </c>
      <c r="HN3" s="8" t="s">
        <v>206</v>
      </c>
      <c r="HO3" s="8" t="s">
        <v>206</v>
      </c>
      <c r="HP3" s="8" t="s">
        <v>206</v>
      </c>
      <c r="HQ3" s="8" t="s">
        <v>206</v>
      </c>
      <c r="HR3" s="8" t="s">
        <v>206</v>
      </c>
      <c r="HS3" s="8" t="s">
        <v>206</v>
      </c>
      <c r="HT3" s="8" t="s">
        <v>206</v>
      </c>
      <c r="HU3" s="8" t="s">
        <v>206</v>
      </c>
      <c r="HV3" s="8" t="s">
        <v>206</v>
      </c>
      <c r="HW3" s="8" t="s">
        <v>206</v>
      </c>
      <c r="HX3" s="8" t="s">
        <v>206</v>
      </c>
      <c r="HY3" s="8" t="s">
        <v>206</v>
      </c>
      <c r="HZ3" s="8" t="s">
        <v>206</v>
      </c>
      <c r="IA3" s="8" t="s">
        <v>206</v>
      </c>
      <c r="IB3" s="8" t="s">
        <v>206</v>
      </c>
      <c r="IC3" s="8" t="s">
        <v>206</v>
      </c>
      <c r="ID3" s="8" t="s">
        <v>206</v>
      </c>
      <c r="IE3" s="8" t="s">
        <v>206</v>
      </c>
      <c r="IF3" s="8" t="s">
        <v>206</v>
      </c>
      <c r="IG3" s="8" t="s">
        <v>206</v>
      </c>
      <c r="IH3" s="8" t="s">
        <v>206</v>
      </c>
      <c r="II3" s="8" t="s">
        <v>206</v>
      </c>
      <c r="IJ3" s="8" t="s">
        <v>206</v>
      </c>
      <c r="IK3" s="8" t="s">
        <v>206</v>
      </c>
      <c r="IL3" s="8" t="s">
        <v>206</v>
      </c>
      <c r="IM3" s="8" t="s">
        <v>206</v>
      </c>
      <c r="IN3" s="8" t="s">
        <v>206</v>
      </c>
      <c r="IO3" s="8" t="s">
        <v>206</v>
      </c>
      <c r="IP3" s="8" t="s">
        <v>206</v>
      </c>
      <c r="IQ3" s="8" t="s">
        <v>206</v>
      </c>
    </row>
    <row r="4" spans="1:251">
      <c r="A4" s="4" t="s">
        <v>198</v>
      </c>
      <c r="B4" s="8" t="s">
        <v>207</v>
      </c>
      <c r="C4" s="8" t="s">
        <v>207</v>
      </c>
      <c r="D4" s="8" t="s">
        <v>207</v>
      </c>
      <c r="E4" s="8" t="s">
        <v>207</v>
      </c>
      <c r="F4" s="8" t="s">
        <v>207</v>
      </c>
      <c r="G4" s="8" t="s">
        <v>207</v>
      </c>
      <c r="H4" s="8" t="s">
        <v>207</v>
      </c>
      <c r="I4" s="8" t="s">
        <v>207</v>
      </c>
      <c r="J4" s="8" t="s">
        <v>207</v>
      </c>
      <c r="K4" s="8" t="s">
        <v>207</v>
      </c>
      <c r="L4" s="8" t="s">
        <v>207</v>
      </c>
      <c r="M4" s="8" t="s">
        <v>207</v>
      </c>
      <c r="N4" s="8" t="s">
        <v>207</v>
      </c>
      <c r="O4" s="8" t="s">
        <v>207</v>
      </c>
      <c r="P4" s="8" t="s">
        <v>207</v>
      </c>
      <c r="Q4" s="8" t="s">
        <v>207</v>
      </c>
      <c r="R4" s="8" t="s">
        <v>207</v>
      </c>
      <c r="S4" s="8" t="s">
        <v>207</v>
      </c>
      <c r="T4" s="8" t="s">
        <v>207</v>
      </c>
      <c r="U4" s="8" t="s">
        <v>207</v>
      </c>
      <c r="V4" s="8" t="s">
        <v>207</v>
      </c>
      <c r="W4" s="8" t="s">
        <v>207</v>
      </c>
      <c r="X4" s="8" t="s">
        <v>207</v>
      </c>
      <c r="Y4" s="8" t="s">
        <v>207</v>
      </c>
      <c r="Z4" s="8" t="s">
        <v>207</v>
      </c>
      <c r="AA4" s="8" t="s">
        <v>207</v>
      </c>
      <c r="AB4" s="8" t="s">
        <v>207</v>
      </c>
      <c r="AC4" s="8" t="s">
        <v>207</v>
      </c>
      <c r="AD4" s="8" t="s">
        <v>207</v>
      </c>
      <c r="AE4" s="8" t="s">
        <v>207</v>
      </c>
      <c r="AF4" s="8" t="s">
        <v>207</v>
      </c>
      <c r="AG4" s="8" t="s">
        <v>207</v>
      </c>
      <c r="AH4" s="8" t="s">
        <v>207</v>
      </c>
      <c r="AI4" s="8" t="s">
        <v>207</v>
      </c>
      <c r="AJ4" s="8" t="s">
        <v>207</v>
      </c>
      <c r="AK4" s="8" t="s">
        <v>207</v>
      </c>
      <c r="AL4" s="8" t="s">
        <v>207</v>
      </c>
      <c r="AM4" s="8" t="s">
        <v>207</v>
      </c>
      <c r="AN4" s="8" t="s">
        <v>207</v>
      </c>
      <c r="AO4" s="8" t="s">
        <v>207</v>
      </c>
      <c r="AP4" s="8" t="s">
        <v>207</v>
      </c>
      <c r="AQ4" s="8" t="s">
        <v>207</v>
      </c>
      <c r="AR4" s="8" t="s">
        <v>207</v>
      </c>
      <c r="AS4" s="8" t="s">
        <v>207</v>
      </c>
      <c r="AT4" s="8" t="s">
        <v>207</v>
      </c>
      <c r="AU4" s="8" t="s">
        <v>207</v>
      </c>
      <c r="AV4" s="8" t="s">
        <v>207</v>
      </c>
      <c r="AW4" s="8" t="s">
        <v>207</v>
      </c>
      <c r="AX4" s="8" t="s">
        <v>207</v>
      </c>
      <c r="AY4" s="8" t="s">
        <v>207</v>
      </c>
      <c r="AZ4" s="8" t="s">
        <v>207</v>
      </c>
      <c r="BA4" s="8" t="s">
        <v>207</v>
      </c>
      <c r="BB4" s="8" t="s">
        <v>207</v>
      </c>
      <c r="BC4" s="8" t="s">
        <v>207</v>
      </c>
      <c r="BD4" s="8" t="s">
        <v>207</v>
      </c>
      <c r="BE4" s="8" t="s">
        <v>207</v>
      </c>
      <c r="BF4" s="8" t="s">
        <v>207</v>
      </c>
      <c r="BG4" s="8" t="s">
        <v>207</v>
      </c>
      <c r="BH4" s="8" t="s">
        <v>207</v>
      </c>
      <c r="BI4" s="8" t="s">
        <v>207</v>
      </c>
      <c r="BJ4" s="8" t="s">
        <v>207</v>
      </c>
      <c r="BK4" s="8" t="s">
        <v>207</v>
      </c>
      <c r="BL4" s="8" t="s">
        <v>207</v>
      </c>
      <c r="BM4" s="8" t="s">
        <v>207</v>
      </c>
      <c r="BN4" s="8" t="s">
        <v>207</v>
      </c>
      <c r="BO4" s="8" t="s">
        <v>207</v>
      </c>
      <c r="BP4" s="8" t="s">
        <v>207</v>
      </c>
      <c r="BQ4" s="8" t="s">
        <v>207</v>
      </c>
      <c r="BR4" s="8" t="s">
        <v>207</v>
      </c>
      <c r="BS4" s="8" t="s">
        <v>207</v>
      </c>
      <c r="BT4" s="8" t="s">
        <v>207</v>
      </c>
      <c r="BU4" s="8" t="s">
        <v>207</v>
      </c>
      <c r="BV4" s="8" t="s">
        <v>207</v>
      </c>
      <c r="BW4" s="8" t="s">
        <v>207</v>
      </c>
      <c r="BX4" s="8" t="s">
        <v>207</v>
      </c>
      <c r="BY4" s="8" t="s">
        <v>207</v>
      </c>
      <c r="BZ4" s="8" t="s">
        <v>207</v>
      </c>
      <c r="CA4" s="8" t="s">
        <v>207</v>
      </c>
      <c r="CB4" s="8" t="s">
        <v>207</v>
      </c>
      <c r="CC4" s="8" t="s">
        <v>207</v>
      </c>
      <c r="CD4" s="8" t="s">
        <v>207</v>
      </c>
      <c r="CE4" s="8" t="s">
        <v>207</v>
      </c>
      <c r="CF4" s="8" t="s">
        <v>207</v>
      </c>
      <c r="CG4" s="8" t="s">
        <v>207</v>
      </c>
      <c r="CH4" s="8" t="s">
        <v>207</v>
      </c>
      <c r="CI4" s="8" t="s">
        <v>207</v>
      </c>
      <c r="CJ4" s="8" t="s">
        <v>207</v>
      </c>
      <c r="CK4" s="8" t="s">
        <v>207</v>
      </c>
      <c r="CL4" s="8" t="s">
        <v>207</v>
      </c>
      <c r="CM4" s="8" t="s">
        <v>207</v>
      </c>
      <c r="CN4" s="8" t="s">
        <v>207</v>
      </c>
      <c r="CO4" s="8" t="s">
        <v>207</v>
      </c>
      <c r="CP4" s="8" t="s">
        <v>207</v>
      </c>
      <c r="CQ4" s="8" t="s">
        <v>207</v>
      </c>
      <c r="CR4" s="8" t="s">
        <v>207</v>
      </c>
      <c r="CS4" s="8" t="s">
        <v>207</v>
      </c>
      <c r="CT4" s="8" t="s">
        <v>207</v>
      </c>
      <c r="CU4" s="8" t="s">
        <v>207</v>
      </c>
      <c r="CV4" s="8" t="s">
        <v>207</v>
      </c>
      <c r="CW4" s="8" t="s">
        <v>207</v>
      </c>
      <c r="CX4" s="8" t="s">
        <v>207</v>
      </c>
      <c r="CY4" s="8" t="s">
        <v>207</v>
      </c>
      <c r="CZ4" s="8" t="s">
        <v>207</v>
      </c>
      <c r="DA4" s="8" t="s">
        <v>207</v>
      </c>
      <c r="DB4" s="8" t="s">
        <v>207</v>
      </c>
      <c r="DC4" s="8" t="s">
        <v>207</v>
      </c>
      <c r="DD4" s="8" t="s">
        <v>207</v>
      </c>
      <c r="DE4" s="8" t="s">
        <v>207</v>
      </c>
      <c r="DF4" s="8" t="s">
        <v>207</v>
      </c>
      <c r="DG4" s="8" t="s">
        <v>207</v>
      </c>
      <c r="DH4" s="8" t="s">
        <v>207</v>
      </c>
      <c r="DI4" s="8" t="s">
        <v>207</v>
      </c>
      <c r="DJ4" s="8" t="s">
        <v>207</v>
      </c>
      <c r="DK4" s="8" t="s">
        <v>207</v>
      </c>
      <c r="DL4" s="8" t="s">
        <v>207</v>
      </c>
      <c r="DM4" s="8" t="s">
        <v>207</v>
      </c>
      <c r="DN4" s="8" t="s">
        <v>207</v>
      </c>
      <c r="DO4" s="8" t="s">
        <v>207</v>
      </c>
      <c r="DP4" s="8" t="s">
        <v>207</v>
      </c>
      <c r="DQ4" s="8" t="s">
        <v>207</v>
      </c>
      <c r="DR4" s="8" t="s">
        <v>207</v>
      </c>
      <c r="DS4" s="8" t="s">
        <v>207</v>
      </c>
      <c r="DT4" s="8" t="s">
        <v>207</v>
      </c>
      <c r="DU4" s="8" t="s">
        <v>207</v>
      </c>
      <c r="DV4" s="8" t="s">
        <v>207</v>
      </c>
      <c r="DW4" s="8" t="s">
        <v>207</v>
      </c>
      <c r="DX4" s="8" t="s">
        <v>207</v>
      </c>
      <c r="DY4" s="8" t="s">
        <v>207</v>
      </c>
      <c r="DZ4" s="8" t="s">
        <v>207</v>
      </c>
      <c r="EA4" s="8" t="s">
        <v>207</v>
      </c>
      <c r="EB4" s="8" t="s">
        <v>207</v>
      </c>
      <c r="EC4" s="8" t="s">
        <v>207</v>
      </c>
      <c r="ED4" s="8" t="s">
        <v>207</v>
      </c>
      <c r="EE4" s="8" t="s">
        <v>207</v>
      </c>
      <c r="EF4" s="8" t="s">
        <v>207</v>
      </c>
      <c r="EG4" s="8" t="s">
        <v>207</v>
      </c>
      <c r="EH4" s="8" t="s">
        <v>207</v>
      </c>
      <c r="EI4" s="8" t="s">
        <v>207</v>
      </c>
      <c r="EJ4" s="8" t="s">
        <v>207</v>
      </c>
      <c r="EK4" s="8" t="s">
        <v>207</v>
      </c>
      <c r="EL4" s="8" t="s">
        <v>207</v>
      </c>
      <c r="EM4" s="8" t="s">
        <v>207</v>
      </c>
      <c r="EN4" s="8" t="s">
        <v>207</v>
      </c>
      <c r="EO4" s="8" t="s">
        <v>207</v>
      </c>
      <c r="EP4" s="8" t="s">
        <v>207</v>
      </c>
      <c r="EQ4" s="8" t="s">
        <v>207</v>
      </c>
      <c r="ER4" s="8" t="s">
        <v>207</v>
      </c>
      <c r="ES4" s="8" t="s">
        <v>207</v>
      </c>
      <c r="ET4" s="8" t="s">
        <v>207</v>
      </c>
      <c r="EU4" s="8" t="s">
        <v>207</v>
      </c>
      <c r="EV4" s="8" t="s">
        <v>207</v>
      </c>
      <c r="EW4" s="8" t="s">
        <v>207</v>
      </c>
      <c r="EX4" s="8" t="s">
        <v>207</v>
      </c>
      <c r="EY4" s="8" t="s">
        <v>207</v>
      </c>
      <c r="EZ4" s="8" t="s">
        <v>207</v>
      </c>
      <c r="FA4" s="8" t="s">
        <v>207</v>
      </c>
      <c r="FB4" s="8" t="s">
        <v>207</v>
      </c>
      <c r="FC4" s="8" t="s">
        <v>207</v>
      </c>
      <c r="FD4" s="8" t="s">
        <v>207</v>
      </c>
      <c r="FE4" s="8" t="s">
        <v>207</v>
      </c>
      <c r="FF4" s="8" t="s">
        <v>207</v>
      </c>
      <c r="FG4" s="8" t="s">
        <v>207</v>
      </c>
      <c r="FH4" s="8" t="s">
        <v>207</v>
      </c>
      <c r="FI4" s="8" t="s">
        <v>207</v>
      </c>
      <c r="FJ4" s="8" t="s">
        <v>207</v>
      </c>
      <c r="FK4" s="8" t="s">
        <v>207</v>
      </c>
      <c r="FL4" s="8" t="s">
        <v>207</v>
      </c>
      <c r="FM4" s="8" t="s">
        <v>207</v>
      </c>
      <c r="FN4" s="8" t="s">
        <v>207</v>
      </c>
      <c r="FO4" s="8" t="s">
        <v>207</v>
      </c>
      <c r="FP4" s="8" t="s">
        <v>207</v>
      </c>
      <c r="FQ4" s="8" t="s">
        <v>207</v>
      </c>
      <c r="FR4" s="8" t="s">
        <v>207</v>
      </c>
      <c r="FS4" s="8" t="s">
        <v>207</v>
      </c>
      <c r="FT4" s="8" t="s">
        <v>207</v>
      </c>
      <c r="FU4" s="8" t="s">
        <v>207</v>
      </c>
      <c r="FV4" s="8" t="s">
        <v>207</v>
      </c>
      <c r="FW4" s="8" t="s">
        <v>207</v>
      </c>
      <c r="FX4" s="8" t="s">
        <v>207</v>
      </c>
      <c r="FY4" s="8" t="s">
        <v>207</v>
      </c>
      <c r="FZ4" s="8" t="s">
        <v>207</v>
      </c>
      <c r="GA4" s="8" t="s">
        <v>207</v>
      </c>
      <c r="GB4" s="8" t="s">
        <v>207</v>
      </c>
      <c r="GC4" s="8" t="s">
        <v>207</v>
      </c>
      <c r="GD4" s="8" t="s">
        <v>207</v>
      </c>
      <c r="GE4" s="8" t="s">
        <v>207</v>
      </c>
      <c r="GF4" s="8" t="s">
        <v>207</v>
      </c>
      <c r="GG4" s="8" t="s">
        <v>207</v>
      </c>
      <c r="GH4" s="8" t="s">
        <v>207</v>
      </c>
      <c r="GI4" s="8" t="s">
        <v>207</v>
      </c>
      <c r="GJ4" s="8" t="s">
        <v>207</v>
      </c>
      <c r="GK4" s="8" t="s">
        <v>207</v>
      </c>
      <c r="GL4" s="8" t="s">
        <v>207</v>
      </c>
      <c r="GM4" s="8" t="s">
        <v>207</v>
      </c>
      <c r="GN4" s="8" t="s">
        <v>207</v>
      </c>
      <c r="GO4" s="8" t="s">
        <v>207</v>
      </c>
      <c r="GP4" s="8" t="s">
        <v>207</v>
      </c>
      <c r="GQ4" s="8" t="s">
        <v>207</v>
      </c>
      <c r="GR4" s="8" t="s">
        <v>207</v>
      </c>
      <c r="GS4" s="8" t="s">
        <v>207</v>
      </c>
      <c r="GT4" s="8" t="s">
        <v>207</v>
      </c>
      <c r="GU4" s="8" t="s">
        <v>207</v>
      </c>
      <c r="GV4" s="8" t="s">
        <v>207</v>
      </c>
      <c r="GW4" s="8" t="s">
        <v>207</v>
      </c>
      <c r="GX4" s="8" t="s">
        <v>207</v>
      </c>
      <c r="GY4" s="8" t="s">
        <v>207</v>
      </c>
      <c r="GZ4" s="8" t="s">
        <v>207</v>
      </c>
      <c r="HA4" s="8" t="s">
        <v>207</v>
      </c>
      <c r="HB4" s="8" t="s">
        <v>207</v>
      </c>
      <c r="HC4" s="8" t="s">
        <v>207</v>
      </c>
      <c r="HD4" s="8" t="s">
        <v>207</v>
      </c>
      <c r="HE4" s="8" t="s">
        <v>207</v>
      </c>
      <c r="HF4" s="8" t="s">
        <v>207</v>
      </c>
      <c r="HG4" s="8" t="s">
        <v>207</v>
      </c>
      <c r="HH4" s="8" t="s">
        <v>207</v>
      </c>
      <c r="HI4" s="8" t="s">
        <v>207</v>
      </c>
      <c r="HJ4" s="8" t="s">
        <v>207</v>
      </c>
      <c r="HK4" s="8" t="s">
        <v>207</v>
      </c>
      <c r="HL4" s="8" t="s">
        <v>207</v>
      </c>
      <c r="HM4" s="8" t="s">
        <v>207</v>
      </c>
      <c r="HN4" s="8" t="s">
        <v>207</v>
      </c>
      <c r="HO4" s="8" t="s">
        <v>207</v>
      </c>
      <c r="HP4" s="8" t="s">
        <v>207</v>
      </c>
      <c r="HQ4" s="8" t="s">
        <v>207</v>
      </c>
      <c r="HR4" s="8" t="s">
        <v>207</v>
      </c>
      <c r="HS4" s="8" t="s">
        <v>207</v>
      </c>
      <c r="HT4" s="8" t="s">
        <v>207</v>
      </c>
      <c r="HU4" s="8" t="s">
        <v>207</v>
      </c>
      <c r="HV4" s="8" t="s">
        <v>207</v>
      </c>
      <c r="HW4" s="8" t="s">
        <v>207</v>
      </c>
      <c r="HX4" s="8" t="s">
        <v>207</v>
      </c>
      <c r="HY4" s="8" t="s">
        <v>207</v>
      </c>
      <c r="HZ4" s="8" t="s">
        <v>207</v>
      </c>
      <c r="IA4" s="8" t="s">
        <v>207</v>
      </c>
      <c r="IB4" s="8" t="s">
        <v>207</v>
      </c>
      <c r="IC4" s="8" t="s">
        <v>207</v>
      </c>
      <c r="ID4" s="8" t="s">
        <v>207</v>
      </c>
      <c r="IE4" s="8" t="s">
        <v>207</v>
      </c>
      <c r="IF4" s="8" t="s">
        <v>207</v>
      </c>
      <c r="IG4" s="8" t="s">
        <v>207</v>
      </c>
      <c r="IH4" s="8" t="s">
        <v>207</v>
      </c>
      <c r="II4" s="8" t="s">
        <v>207</v>
      </c>
      <c r="IJ4" s="8" t="s">
        <v>207</v>
      </c>
      <c r="IK4" s="8" t="s">
        <v>207</v>
      </c>
      <c r="IL4" s="8" t="s">
        <v>207</v>
      </c>
      <c r="IM4" s="8" t="s">
        <v>207</v>
      </c>
      <c r="IN4" s="8" t="s">
        <v>207</v>
      </c>
      <c r="IO4" s="8" t="s">
        <v>207</v>
      </c>
      <c r="IP4" s="8" t="s">
        <v>207</v>
      </c>
      <c r="IQ4" s="8" t="s">
        <v>207</v>
      </c>
    </row>
    <row r="5" spans="1:251">
      <c r="A5" s="4" t="s">
        <v>199</v>
      </c>
      <c r="B5" s="8" t="s">
        <v>4827</v>
      </c>
      <c r="C5" s="8" t="s">
        <v>4827</v>
      </c>
      <c r="D5" s="8" t="s">
        <v>4827</v>
      </c>
      <c r="E5" s="8" t="s">
        <v>4827</v>
      </c>
      <c r="F5" s="8" t="s">
        <v>4827</v>
      </c>
      <c r="G5" s="8" t="s">
        <v>4827</v>
      </c>
      <c r="H5" s="8" t="s">
        <v>4827</v>
      </c>
      <c r="I5" s="8" t="s">
        <v>4827</v>
      </c>
      <c r="J5" s="8" t="s">
        <v>4827</v>
      </c>
      <c r="K5" s="8" t="s">
        <v>4827</v>
      </c>
      <c r="L5" s="8" t="s">
        <v>4827</v>
      </c>
      <c r="M5" s="8" t="s">
        <v>4827</v>
      </c>
      <c r="N5" s="8" t="s">
        <v>4827</v>
      </c>
      <c r="O5" s="8" t="s">
        <v>4827</v>
      </c>
      <c r="P5" s="8" t="s">
        <v>4827</v>
      </c>
      <c r="Q5" s="8" t="s">
        <v>4827</v>
      </c>
      <c r="R5" s="8" t="s">
        <v>4827</v>
      </c>
      <c r="S5" s="8" t="s">
        <v>4827</v>
      </c>
      <c r="T5" s="8" t="s">
        <v>4827</v>
      </c>
      <c r="U5" s="8" t="s">
        <v>4827</v>
      </c>
      <c r="V5" s="8" t="s">
        <v>4827</v>
      </c>
      <c r="W5" s="8" t="s">
        <v>4827</v>
      </c>
      <c r="X5" s="8" t="s">
        <v>4827</v>
      </c>
      <c r="Y5" s="8" t="s">
        <v>4827</v>
      </c>
      <c r="Z5" s="8" t="s">
        <v>4827</v>
      </c>
      <c r="AA5" s="8" t="s">
        <v>4827</v>
      </c>
      <c r="AB5" s="8" t="s">
        <v>4827</v>
      </c>
      <c r="AC5" s="8" t="s">
        <v>4827</v>
      </c>
      <c r="AD5" s="8" t="s">
        <v>4827</v>
      </c>
      <c r="AE5" s="8" t="s">
        <v>4827</v>
      </c>
      <c r="AF5" s="8" t="s">
        <v>4827</v>
      </c>
      <c r="AG5" s="8" t="s">
        <v>4827</v>
      </c>
      <c r="AH5" s="8" t="s">
        <v>4827</v>
      </c>
      <c r="AI5" s="8" t="s">
        <v>4827</v>
      </c>
      <c r="AJ5" s="8" t="s">
        <v>4827</v>
      </c>
      <c r="AK5" s="8" t="s">
        <v>4827</v>
      </c>
      <c r="AL5" s="8" t="s">
        <v>4827</v>
      </c>
      <c r="AM5" s="8" t="s">
        <v>4827</v>
      </c>
      <c r="AN5" s="8" t="s">
        <v>4827</v>
      </c>
      <c r="AO5" s="8" t="s">
        <v>4827</v>
      </c>
      <c r="AP5" s="8" t="s">
        <v>4827</v>
      </c>
      <c r="AQ5" s="8" t="s">
        <v>4827</v>
      </c>
      <c r="AR5" s="8" t="s">
        <v>4827</v>
      </c>
      <c r="AS5" s="8" t="s">
        <v>4827</v>
      </c>
      <c r="AT5" s="8" t="s">
        <v>4827</v>
      </c>
      <c r="AU5" s="8" t="s">
        <v>4827</v>
      </c>
      <c r="AV5" s="8" t="s">
        <v>4827</v>
      </c>
      <c r="AW5" s="8" t="s">
        <v>4827</v>
      </c>
      <c r="AX5" s="8" t="s">
        <v>4827</v>
      </c>
      <c r="AY5" s="8" t="s">
        <v>4827</v>
      </c>
      <c r="AZ5" s="8" t="s">
        <v>4827</v>
      </c>
      <c r="BA5" s="8" t="s">
        <v>4827</v>
      </c>
      <c r="BB5" s="8" t="s">
        <v>4827</v>
      </c>
      <c r="BC5" s="8" t="s">
        <v>4827</v>
      </c>
      <c r="BD5" s="8" t="s">
        <v>4827</v>
      </c>
      <c r="BE5" s="8" t="s">
        <v>4827</v>
      </c>
      <c r="BF5" s="8" t="s">
        <v>4827</v>
      </c>
      <c r="BG5" s="8" t="s">
        <v>4827</v>
      </c>
      <c r="BH5" s="8" t="s">
        <v>4827</v>
      </c>
      <c r="BI5" s="8" t="s">
        <v>4827</v>
      </c>
      <c r="BJ5" s="8" t="s">
        <v>4827</v>
      </c>
      <c r="BK5" s="8" t="s">
        <v>4827</v>
      </c>
      <c r="BL5" s="8" t="s">
        <v>4827</v>
      </c>
      <c r="BM5" s="8" t="s">
        <v>4827</v>
      </c>
      <c r="BN5" s="8" t="s">
        <v>4827</v>
      </c>
      <c r="BO5" s="8" t="s">
        <v>4827</v>
      </c>
      <c r="BP5" s="8" t="s">
        <v>4827</v>
      </c>
      <c r="BQ5" s="8" t="s">
        <v>4827</v>
      </c>
      <c r="BR5" s="8" t="s">
        <v>4827</v>
      </c>
      <c r="BS5" s="8" t="s">
        <v>4827</v>
      </c>
      <c r="BT5" s="8" t="s">
        <v>4827</v>
      </c>
      <c r="BU5" s="8" t="s">
        <v>4827</v>
      </c>
      <c r="BV5" s="8" t="s">
        <v>4827</v>
      </c>
      <c r="BW5" s="8" t="s">
        <v>4827</v>
      </c>
      <c r="BX5" s="8" t="s">
        <v>4827</v>
      </c>
      <c r="BY5" s="8" t="s">
        <v>4827</v>
      </c>
      <c r="BZ5" s="8" t="s">
        <v>4827</v>
      </c>
      <c r="CA5" s="8" t="s">
        <v>4827</v>
      </c>
      <c r="CB5" s="8" t="s">
        <v>4827</v>
      </c>
      <c r="CC5" s="8" t="s">
        <v>4827</v>
      </c>
      <c r="CD5" s="8" t="s">
        <v>4827</v>
      </c>
      <c r="CE5" s="8" t="s">
        <v>4827</v>
      </c>
      <c r="CF5" s="8" t="s">
        <v>4827</v>
      </c>
      <c r="CG5" s="8" t="s">
        <v>4827</v>
      </c>
      <c r="CH5" s="8" t="s">
        <v>4827</v>
      </c>
      <c r="CI5" s="8" t="s">
        <v>4827</v>
      </c>
      <c r="CJ5" s="8" t="s">
        <v>4827</v>
      </c>
      <c r="CK5" s="8" t="s">
        <v>4827</v>
      </c>
      <c r="CL5" s="8" t="s">
        <v>4827</v>
      </c>
      <c r="CM5" s="8" t="s">
        <v>4827</v>
      </c>
      <c r="CN5" s="8" t="s">
        <v>4827</v>
      </c>
      <c r="CO5" s="8" t="s">
        <v>4827</v>
      </c>
      <c r="CP5" s="8" t="s">
        <v>4827</v>
      </c>
      <c r="CQ5" s="8" t="s">
        <v>4827</v>
      </c>
      <c r="CR5" s="8" t="s">
        <v>4827</v>
      </c>
      <c r="CS5" s="8" t="s">
        <v>4827</v>
      </c>
      <c r="CT5" s="8" t="s">
        <v>4827</v>
      </c>
      <c r="CU5" s="8" t="s">
        <v>4827</v>
      </c>
      <c r="CV5" s="8" t="s">
        <v>4827</v>
      </c>
      <c r="CW5" s="8" t="s">
        <v>4827</v>
      </c>
      <c r="CX5" s="8" t="s">
        <v>4827</v>
      </c>
      <c r="CY5" s="8" t="s">
        <v>4827</v>
      </c>
      <c r="CZ5" s="8" t="s">
        <v>4827</v>
      </c>
      <c r="DA5" s="8" t="s">
        <v>4827</v>
      </c>
      <c r="DB5" s="8" t="s">
        <v>4827</v>
      </c>
      <c r="DC5" s="8" t="s">
        <v>4827</v>
      </c>
      <c r="DD5" s="8" t="s">
        <v>4827</v>
      </c>
      <c r="DE5" s="8" t="s">
        <v>4827</v>
      </c>
      <c r="DF5" s="8" t="s">
        <v>4827</v>
      </c>
      <c r="DG5" s="8" t="s">
        <v>4827</v>
      </c>
      <c r="DH5" s="8" t="s">
        <v>4827</v>
      </c>
      <c r="DI5" s="8" t="s">
        <v>4827</v>
      </c>
      <c r="DJ5" s="8" t="s">
        <v>4827</v>
      </c>
      <c r="DK5" s="8" t="s">
        <v>4827</v>
      </c>
      <c r="DL5" s="8" t="s">
        <v>4827</v>
      </c>
      <c r="DM5" s="8" t="s">
        <v>4827</v>
      </c>
      <c r="DN5" s="8" t="s">
        <v>4827</v>
      </c>
      <c r="DO5" s="8" t="s">
        <v>4827</v>
      </c>
      <c r="DP5" s="8" t="s">
        <v>4827</v>
      </c>
      <c r="DQ5" s="8" t="s">
        <v>4827</v>
      </c>
      <c r="DR5" s="8" t="s">
        <v>4827</v>
      </c>
      <c r="DS5" s="8" t="s">
        <v>4827</v>
      </c>
      <c r="DT5" s="8" t="s">
        <v>4827</v>
      </c>
      <c r="DU5" s="8" t="s">
        <v>4827</v>
      </c>
      <c r="DV5" s="8" t="s">
        <v>4827</v>
      </c>
      <c r="DW5" s="8" t="s">
        <v>4827</v>
      </c>
      <c r="DX5" s="8" t="s">
        <v>4827</v>
      </c>
      <c r="DY5" s="8" t="s">
        <v>4827</v>
      </c>
      <c r="DZ5" s="8" t="s">
        <v>4827</v>
      </c>
      <c r="EA5" s="8" t="s">
        <v>4827</v>
      </c>
      <c r="EB5" s="8" t="s">
        <v>4827</v>
      </c>
      <c r="EC5" s="8" t="s">
        <v>4827</v>
      </c>
      <c r="ED5" s="8" t="s">
        <v>4827</v>
      </c>
      <c r="EE5" s="8" t="s">
        <v>4827</v>
      </c>
      <c r="EF5" s="8" t="s">
        <v>4827</v>
      </c>
      <c r="EG5" s="8" t="s">
        <v>4827</v>
      </c>
      <c r="EH5" s="8" t="s">
        <v>4827</v>
      </c>
      <c r="EI5" s="8" t="s">
        <v>4827</v>
      </c>
      <c r="EJ5" s="8" t="s">
        <v>4827</v>
      </c>
      <c r="EK5" s="8" t="s">
        <v>4827</v>
      </c>
      <c r="EL5" s="8" t="s">
        <v>4827</v>
      </c>
      <c r="EM5" s="8" t="s">
        <v>4827</v>
      </c>
      <c r="EN5" s="8" t="s">
        <v>4827</v>
      </c>
      <c r="EO5" s="8" t="s">
        <v>4827</v>
      </c>
      <c r="EP5" s="8" t="s">
        <v>4827</v>
      </c>
      <c r="EQ5" s="8" t="s">
        <v>4827</v>
      </c>
      <c r="ER5" s="8" t="s">
        <v>4827</v>
      </c>
      <c r="ES5" s="8" t="s">
        <v>4827</v>
      </c>
      <c r="ET5" s="8" t="s">
        <v>4827</v>
      </c>
      <c r="EU5" s="8" t="s">
        <v>4827</v>
      </c>
      <c r="EV5" s="8" t="s">
        <v>4827</v>
      </c>
      <c r="EW5" s="8" t="s">
        <v>4827</v>
      </c>
      <c r="EX5" s="8" t="s">
        <v>4827</v>
      </c>
      <c r="EY5" s="8" t="s">
        <v>4827</v>
      </c>
      <c r="EZ5" s="8" t="s">
        <v>4827</v>
      </c>
      <c r="FA5" s="8" t="s">
        <v>4827</v>
      </c>
      <c r="FB5" s="8" t="s">
        <v>4827</v>
      </c>
      <c r="FC5" s="8" t="s">
        <v>4827</v>
      </c>
      <c r="FD5" s="8" t="s">
        <v>4827</v>
      </c>
      <c r="FE5" s="8" t="s">
        <v>4827</v>
      </c>
      <c r="FF5" s="8" t="s">
        <v>4827</v>
      </c>
      <c r="FG5" s="8" t="s">
        <v>4827</v>
      </c>
      <c r="FH5" s="8" t="s">
        <v>4827</v>
      </c>
      <c r="FI5" s="8" t="s">
        <v>4827</v>
      </c>
      <c r="FJ5" s="8" t="s">
        <v>4827</v>
      </c>
      <c r="FK5" s="8" t="s">
        <v>4827</v>
      </c>
      <c r="FL5" s="8" t="s">
        <v>4827</v>
      </c>
      <c r="FM5" s="8" t="s">
        <v>4827</v>
      </c>
      <c r="FN5" s="8" t="s">
        <v>4827</v>
      </c>
      <c r="FO5" s="8" t="s">
        <v>4827</v>
      </c>
      <c r="FP5" s="8" t="s">
        <v>4827</v>
      </c>
      <c r="FQ5" s="8" t="s">
        <v>4827</v>
      </c>
      <c r="FR5" s="8" t="s">
        <v>4827</v>
      </c>
      <c r="FS5" s="8" t="s">
        <v>4827</v>
      </c>
      <c r="FT5" s="8" t="s">
        <v>4827</v>
      </c>
      <c r="FU5" s="8" t="s">
        <v>4827</v>
      </c>
      <c r="FV5" s="8" t="s">
        <v>4827</v>
      </c>
      <c r="FW5" s="8" t="s">
        <v>4827</v>
      </c>
      <c r="FX5" s="8" t="s">
        <v>4827</v>
      </c>
      <c r="FY5" s="8" t="s">
        <v>4827</v>
      </c>
      <c r="FZ5" s="8" t="s">
        <v>4827</v>
      </c>
      <c r="GA5" s="8" t="s">
        <v>4827</v>
      </c>
      <c r="GB5" s="8" t="s">
        <v>4827</v>
      </c>
      <c r="GC5" s="8" t="s">
        <v>4827</v>
      </c>
      <c r="GD5" s="8" t="s">
        <v>4827</v>
      </c>
      <c r="GE5" s="8" t="s">
        <v>4827</v>
      </c>
      <c r="GF5" s="8" t="s">
        <v>4827</v>
      </c>
      <c r="GG5" s="8" t="s">
        <v>4827</v>
      </c>
      <c r="GH5" s="8" t="s">
        <v>4827</v>
      </c>
      <c r="GI5" s="8" t="s">
        <v>4827</v>
      </c>
      <c r="GJ5" s="8" t="s">
        <v>4827</v>
      </c>
      <c r="GK5" s="8" t="s">
        <v>4827</v>
      </c>
      <c r="GL5" s="8" t="s">
        <v>4827</v>
      </c>
      <c r="GM5" s="8" t="s">
        <v>4827</v>
      </c>
      <c r="GN5" s="8" t="s">
        <v>4827</v>
      </c>
      <c r="GO5" s="8" t="s">
        <v>4827</v>
      </c>
      <c r="GP5" s="8" t="s">
        <v>4827</v>
      </c>
      <c r="GQ5" s="8" t="s">
        <v>4827</v>
      </c>
      <c r="GR5" s="8" t="s">
        <v>4827</v>
      </c>
      <c r="GS5" s="8" t="s">
        <v>4827</v>
      </c>
      <c r="GT5" s="8" t="s">
        <v>4827</v>
      </c>
      <c r="GU5" s="8" t="s">
        <v>4827</v>
      </c>
      <c r="GV5" s="8" t="s">
        <v>4827</v>
      </c>
      <c r="GW5" s="8" t="s">
        <v>4827</v>
      </c>
      <c r="GX5" s="8" t="s">
        <v>4827</v>
      </c>
      <c r="GY5" s="8" t="s">
        <v>4827</v>
      </c>
      <c r="GZ5" s="8" t="s">
        <v>4827</v>
      </c>
      <c r="HA5" s="8" t="s">
        <v>4827</v>
      </c>
      <c r="HB5" s="8" t="s">
        <v>4827</v>
      </c>
      <c r="HC5" s="8" t="s">
        <v>4827</v>
      </c>
      <c r="HD5" s="8" t="s">
        <v>4827</v>
      </c>
      <c r="HE5" s="8" t="s">
        <v>4827</v>
      </c>
      <c r="HF5" s="8" t="s">
        <v>4827</v>
      </c>
      <c r="HG5" s="8" t="s">
        <v>4827</v>
      </c>
      <c r="HH5" s="8" t="s">
        <v>4827</v>
      </c>
      <c r="HI5" s="8" t="s">
        <v>4827</v>
      </c>
      <c r="HJ5" s="8" t="s">
        <v>4827</v>
      </c>
      <c r="HK5" s="8" t="s">
        <v>4827</v>
      </c>
      <c r="HL5" s="8" t="s">
        <v>4827</v>
      </c>
      <c r="HM5" s="8" t="s">
        <v>4827</v>
      </c>
      <c r="HN5" s="8" t="s">
        <v>4827</v>
      </c>
      <c r="HO5" s="8" t="s">
        <v>4827</v>
      </c>
      <c r="HP5" s="8" t="s">
        <v>4827</v>
      </c>
      <c r="HQ5" s="8" t="s">
        <v>4827</v>
      </c>
      <c r="HR5" s="8" t="s">
        <v>4827</v>
      </c>
      <c r="HS5" s="8" t="s">
        <v>4827</v>
      </c>
      <c r="HT5" s="8" t="s">
        <v>4827</v>
      </c>
      <c r="HU5" s="8" t="s">
        <v>4827</v>
      </c>
      <c r="HV5" s="8" t="s">
        <v>4827</v>
      </c>
      <c r="HW5" s="8" t="s">
        <v>4827</v>
      </c>
      <c r="HX5" s="8" t="s">
        <v>4827</v>
      </c>
      <c r="HY5" s="8" t="s">
        <v>4827</v>
      </c>
      <c r="HZ5" s="8" t="s">
        <v>4827</v>
      </c>
      <c r="IA5" s="8" t="s">
        <v>4827</v>
      </c>
      <c r="IB5" s="8" t="s">
        <v>4827</v>
      </c>
      <c r="IC5" s="8" t="s">
        <v>4827</v>
      </c>
      <c r="ID5" s="8" t="s">
        <v>4827</v>
      </c>
      <c r="IE5" s="8" t="s">
        <v>4827</v>
      </c>
      <c r="IF5" s="8" t="s">
        <v>4827</v>
      </c>
      <c r="IG5" s="8" t="s">
        <v>4827</v>
      </c>
      <c r="IH5" s="8" t="s">
        <v>4827</v>
      </c>
      <c r="II5" s="8" t="s">
        <v>4827</v>
      </c>
      <c r="IJ5" s="8" t="s">
        <v>4827</v>
      </c>
      <c r="IK5" s="8" t="s">
        <v>4827</v>
      </c>
      <c r="IL5" s="8" t="s">
        <v>4827</v>
      </c>
      <c r="IM5" s="8" t="s">
        <v>4827</v>
      </c>
      <c r="IN5" s="8" t="s">
        <v>4827</v>
      </c>
      <c r="IO5" s="8" t="s">
        <v>4827</v>
      </c>
      <c r="IP5" s="8" t="s">
        <v>4827</v>
      </c>
      <c r="IQ5" s="8" t="s">
        <v>4827</v>
      </c>
    </row>
    <row r="6" spans="1:251">
      <c r="A6" s="4" t="s">
        <v>200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201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202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203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204</v>
      </c>
      <c r="B10" s="8" t="s">
        <v>2468</v>
      </c>
      <c r="C10" s="8" t="s">
        <v>2469</v>
      </c>
      <c r="D10" s="8" t="s">
        <v>2470</v>
      </c>
      <c r="E10" s="8" t="s">
        <v>2471</v>
      </c>
      <c r="F10" s="8" t="s">
        <v>2472</v>
      </c>
      <c r="G10" s="8" t="s">
        <v>2473</v>
      </c>
      <c r="H10" s="8" t="s">
        <v>2474</v>
      </c>
      <c r="I10" s="8" t="s">
        <v>2475</v>
      </c>
      <c r="J10" s="8" t="s">
        <v>2476</v>
      </c>
      <c r="K10" s="8" t="s">
        <v>2477</v>
      </c>
      <c r="L10" s="8" t="s">
        <v>2478</v>
      </c>
      <c r="M10" s="8" t="s">
        <v>2479</v>
      </c>
      <c r="N10" s="8" t="s">
        <v>2480</v>
      </c>
      <c r="O10" s="8" t="s">
        <v>2481</v>
      </c>
      <c r="P10" s="8" t="s">
        <v>2482</v>
      </c>
      <c r="Q10" s="8" t="s">
        <v>2483</v>
      </c>
      <c r="R10" s="8" t="s">
        <v>2484</v>
      </c>
      <c r="S10" s="8" t="s">
        <v>2485</v>
      </c>
      <c r="T10" s="8" t="s">
        <v>2486</v>
      </c>
      <c r="U10" s="8" t="s">
        <v>2487</v>
      </c>
      <c r="V10" s="8" t="s">
        <v>2488</v>
      </c>
      <c r="W10" s="8" t="s">
        <v>2489</v>
      </c>
      <c r="X10" s="8" t="s">
        <v>2490</v>
      </c>
      <c r="Y10" s="8" t="s">
        <v>2491</v>
      </c>
      <c r="Z10" s="8" t="s">
        <v>2492</v>
      </c>
      <c r="AA10" s="8" t="s">
        <v>2493</v>
      </c>
      <c r="AB10" s="8" t="s">
        <v>2494</v>
      </c>
      <c r="AC10" s="8" t="s">
        <v>2495</v>
      </c>
      <c r="AD10" s="8" t="s">
        <v>2496</v>
      </c>
      <c r="AE10" s="8" t="s">
        <v>2497</v>
      </c>
      <c r="AF10" s="8" t="s">
        <v>2498</v>
      </c>
      <c r="AG10" s="8" t="s">
        <v>2499</v>
      </c>
      <c r="AH10" s="8" t="s">
        <v>2500</v>
      </c>
      <c r="AI10" s="8" t="s">
        <v>2501</v>
      </c>
      <c r="AJ10" s="8" t="s">
        <v>2502</v>
      </c>
      <c r="AK10" s="8" t="s">
        <v>2503</v>
      </c>
      <c r="AL10" s="8" t="s">
        <v>2504</v>
      </c>
      <c r="AM10" s="8" t="s">
        <v>2505</v>
      </c>
      <c r="AN10" s="8" t="s">
        <v>2506</v>
      </c>
      <c r="AO10" s="8" t="s">
        <v>2507</v>
      </c>
      <c r="AP10" s="8" t="s">
        <v>2508</v>
      </c>
      <c r="AQ10" s="8" t="s">
        <v>2509</v>
      </c>
      <c r="AR10" s="8" t="s">
        <v>2510</v>
      </c>
      <c r="AS10" s="8" t="s">
        <v>2511</v>
      </c>
      <c r="AT10" s="8" t="s">
        <v>2512</v>
      </c>
      <c r="AU10" s="8" t="s">
        <v>2513</v>
      </c>
      <c r="AV10" s="8" t="s">
        <v>2514</v>
      </c>
      <c r="AW10" s="8" t="s">
        <v>2515</v>
      </c>
      <c r="AX10" s="8" t="s">
        <v>2516</v>
      </c>
      <c r="AY10" s="8" t="s">
        <v>2517</v>
      </c>
      <c r="AZ10" s="8" t="s">
        <v>2518</v>
      </c>
      <c r="BA10" s="8" t="s">
        <v>2519</v>
      </c>
      <c r="BB10" s="8" t="s">
        <v>2520</v>
      </c>
      <c r="BC10" s="8" t="s">
        <v>2521</v>
      </c>
      <c r="BD10" s="8" t="s">
        <v>2522</v>
      </c>
      <c r="BE10" s="8" t="s">
        <v>2523</v>
      </c>
      <c r="BF10" s="8" t="s">
        <v>2524</v>
      </c>
      <c r="BG10" s="8" t="s">
        <v>2525</v>
      </c>
      <c r="BH10" s="8" t="s">
        <v>2526</v>
      </c>
      <c r="BI10" s="8" t="s">
        <v>2527</v>
      </c>
      <c r="BJ10" s="8" t="s">
        <v>2528</v>
      </c>
      <c r="BK10" s="8" t="s">
        <v>2529</v>
      </c>
      <c r="BL10" s="8" t="s">
        <v>2530</v>
      </c>
      <c r="BM10" s="8" t="s">
        <v>2531</v>
      </c>
      <c r="BN10" s="8" t="s">
        <v>2532</v>
      </c>
      <c r="BO10" s="8" t="s">
        <v>2533</v>
      </c>
      <c r="BP10" s="8" t="s">
        <v>2534</v>
      </c>
      <c r="BQ10" s="8" t="s">
        <v>2535</v>
      </c>
      <c r="BR10" s="8" t="s">
        <v>2536</v>
      </c>
      <c r="BS10" s="8" t="s">
        <v>2537</v>
      </c>
      <c r="BT10" s="8" t="s">
        <v>2538</v>
      </c>
      <c r="BU10" s="8" t="s">
        <v>2539</v>
      </c>
      <c r="BV10" s="8" t="s">
        <v>2540</v>
      </c>
      <c r="BW10" s="8" t="s">
        <v>2541</v>
      </c>
      <c r="BX10" s="8" t="s">
        <v>2542</v>
      </c>
      <c r="BY10" s="8" t="s">
        <v>2543</v>
      </c>
      <c r="BZ10" s="8" t="s">
        <v>2544</v>
      </c>
      <c r="CA10" s="8" t="s">
        <v>2545</v>
      </c>
      <c r="CB10" s="8" t="s">
        <v>2546</v>
      </c>
      <c r="CC10" s="8" t="s">
        <v>2547</v>
      </c>
      <c r="CD10" s="8" t="s">
        <v>2548</v>
      </c>
      <c r="CE10" s="8" t="s">
        <v>2549</v>
      </c>
      <c r="CF10" s="8" t="s">
        <v>2550</v>
      </c>
      <c r="CG10" s="8" t="s">
        <v>2551</v>
      </c>
      <c r="CH10" s="8" t="s">
        <v>2552</v>
      </c>
      <c r="CI10" s="8" t="s">
        <v>2553</v>
      </c>
      <c r="CJ10" s="8" t="s">
        <v>2554</v>
      </c>
      <c r="CK10" s="8" t="s">
        <v>2555</v>
      </c>
      <c r="CL10" s="8" t="s">
        <v>2556</v>
      </c>
      <c r="CM10" s="8" t="s">
        <v>2557</v>
      </c>
      <c r="CN10" s="8" t="s">
        <v>2558</v>
      </c>
      <c r="CO10" s="8" t="s">
        <v>2559</v>
      </c>
      <c r="CP10" s="8" t="s">
        <v>2560</v>
      </c>
      <c r="CQ10" s="8" t="s">
        <v>2561</v>
      </c>
      <c r="CR10" s="8" t="s">
        <v>2562</v>
      </c>
      <c r="CS10" s="8" t="s">
        <v>2563</v>
      </c>
      <c r="CT10" s="8" t="s">
        <v>2564</v>
      </c>
      <c r="CU10" s="8" t="s">
        <v>2565</v>
      </c>
      <c r="CV10" s="8" t="s">
        <v>2566</v>
      </c>
      <c r="CW10" s="8" t="s">
        <v>2567</v>
      </c>
      <c r="CX10" s="8" t="s">
        <v>2568</v>
      </c>
      <c r="CY10" s="8" t="s">
        <v>2569</v>
      </c>
      <c r="CZ10" s="8" t="s">
        <v>2570</v>
      </c>
      <c r="DA10" s="8" t="s">
        <v>2571</v>
      </c>
      <c r="DB10" s="8" t="s">
        <v>2572</v>
      </c>
      <c r="DC10" s="8" t="s">
        <v>2573</v>
      </c>
      <c r="DD10" s="8" t="s">
        <v>2574</v>
      </c>
      <c r="DE10" s="8" t="s">
        <v>2575</v>
      </c>
      <c r="DF10" s="8" t="s">
        <v>2576</v>
      </c>
      <c r="DG10" s="8" t="s">
        <v>2577</v>
      </c>
      <c r="DH10" s="8" t="s">
        <v>2578</v>
      </c>
      <c r="DI10" s="8" t="s">
        <v>2579</v>
      </c>
      <c r="DJ10" s="8" t="s">
        <v>2580</v>
      </c>
      <c r="DK10" s="8" t="s">
        <v>2581</v>
      </c>
      <c r="DL10" s="8" t="s">
        <v>2582</v>
      </c>
      <c r="DM10" s="8" t="s">
        <v>2583</v>
      </c>
      <c r="DN10" s="8" t="s">
        <v>2584</v>
      </c>
      <c r="DO10" s="8" t="s">
        <v>2585</v>
      </c>
      <c r="DP10" s="8" t="s">
        <v>2586</v>
      </c>
      <c r="DQ10" s="8" t="s">
        <v>2587</v>
      </c>
      <c r="DR10" s="8" t="s">
        <v>2588</v>
      </c>
      <c r="DS10" s="8" t="s">
        <v>2589</v>
      </c>
      <c r="DT10" s="8" t="s">
        <v>2590</v>
      </c>
      <c r="DU10" s="8" t="s">
        <v>2591</v>
      </c>
      <c r="DV10" s="8" t="s">
        <v>2592</v>
      </c>
      <c r="DW10" s="8" t="s">
        <v>2593</v>
      </c>
      <c r="DX10" s="8" t="s">
        <v>2594</v>
      </c>
      <c r="DY10" s="8" t="s">
        <v>2595</v>
      </c>
      <c r="DZ10" s="8" t="s">
        <v>2596</v>
      </c>
      <c r="EA10" s="8" t="s">
        <v>2597</v>
      </c>
      <c r="EB10" s="8" t="s">
        <v>2598</v>
      </c>
      <c r="EC10" s="8" t="s">
        <v>2599</v>
      </c>
      <c r="ED10" s="8" t="s">
        <v>2600</v>
      </c>
      <c r="EE10" s="8" t="s">
        <v>2601</v>
      </c>
      <c r="EF10" s="8" t="s">
        <v>2602</v>
      </c>
      <c r="EG10" s="8" t="s">
        <v>2603</v>
      </c>
      <c r="EH10" s="8" t="s">
        <v>2604</v>
      </c>
      <c r="EI10" s="8" t="s">
        <v>2605</v>
      </c>
      <c r="EJ10" s="8" t="s">
        <v>2606</v>
      </c>
      <c r="EK10" s="8" t="s">
        <v>2607</v>
      </c>
      <c r="EL10" s="8" t="s">
        <v>2608</v>
      </c>
      <c r="EM10" s="8" t="s">
        <v>2609</v>
      </c>
      <c r="EN10" s="8" t="s">
        <v>2610</v>
      </c>
      <c r="EO10" s="8" t="s">
        <v>2611</v>
      </c>
      <c r="EP10" s="8" t="s">
        <v>2612</v>
      </c>
      <c r="EQ10" s="8" t="s">
        <v>2613</v>
      </c>
      <c r="ER10" s="8" t="s">
        <v>2614</v>
      </c>
      <c r="ES10" s="8" t="s">
        <v>2615</v>
      </c>
      <c r="ET10" s="8" t="s">
        <v>2616</v>
      </c>
      <c r="EU10" s="8" t="s">
        <v>2617</v>
      </c>
      <c r="EV10" s="8" t="s">
        <v>2618</v>
      </c>
      <c r="EW10" s="8" t="s">
        <v>2619</v>
      </c>
      <c r="EX10" s="8" t="s">
        <v>2620</v>
      </c>
      <c r="EY10" s="8" t="s">
        <v>2621</v>
      </c>
      <c r="EZ10" s="8" t="s">
        <v>2622</v>
      </c>
      <c r="FA10" s="8" t="s">
        <v>2623</v>
      </c>
      <c r="FB10" s="8" t="s">
        <v>2624</v>
      </c>
      <c r="FC10" s="8" t="s">
        <v>2625</v>
      </c>
      <c r="FD10" s="8" t="s">
        <v>2626</v>
      </c>
      <c r="FE10" s="8" t="s">
        <v>2627</v>
      </c>
      <c r="FF10" s="8" t="s">
        <v>2628</v>
      </c>
      <c r="FG10" s="8" t="s">
        <v>2629</v>
      </c>
      <c r="FH10" s="8" t="s">
        <v>2630</v>
      </c>
      <c r="FI10" s="8" t="s">
        <v>2631</v>
      </c>
      <c r="FJ10" s="8" t="s">
        <v>2632</v>
      </c>
      <c r="FK10" s="8" t="s">
        <v>2633</v>
      </c>
      <c r="FL10" s="8" t="s">
        <v>2634</v>
      </c>
      <c r="FM10" s="8" t="s">
        <v>2635</v>
      </c>
      <c r="FN10" s="8" t="s">
        <v>2636</v>
      </c>
      <c r="FO10" s="8" t="s">
        <v>2637</v>
      </c>
      <c r="FP10" s="8" t="s">
        <v>2638</v>
      </c>
      <c r="FQ10" s="8" t="s">
        <v>2639</v>
      </c>
      <c r="FR10" s="8" t="s">
        <v>2640</v>
      </c>
      <c r="FS10" s="8" t="s">
        <v>2641</v>
      </c>
      <c r="FT10" s="8" t="s">
        <v>2642</v>
      </c>
      <c r="FU10" s="8" t="s">
        <v>2643</v>
      </c>
      <c r="FV10" s="8" t="s">
        <v>2644</v>
      </c>
      <c r="FW10" s="8" t="s">
        <v>2645</v>
      </c>
      <c r="FX10" s="8" t="s">
        <v>2646</v>
      </c>
      <c r="FY10" s="8" t="s">
        <v>2647</v>
      </c>
      <c r="FZ10" s="8" t="s">
        <v>2648</v>
      </c>
      <c r="GA10" s="8" t="s">
        <v>2649</v>
      </c>
      <c r="GB10" s="8" t="s">
        <v>2650</v>
      </c>
      <c r="GC10" s="8" t="s">
        <v>2651</v>
      </c>
      <c r="GD10" s="8" t="s">
        <v>2652</v>
      </c>
      <c r="GE10" s="8" t="s">
        <v>2653</v>
      </c>
      <c r="GF10" s="8" t="s">
        <v>2654</v>
      </c>
      <c r="GG10" s="8" t="s">
        <v>2655</v>
      </c>
      <c r="GH10" s="8" t="s">
        <v>2656</v>
      </c>
      <c r="GI10" s="8" t="s">
        <v>2657</v>
      </c>
      <c r="GJ10" s="8" t="s">
        <v>2658</v>
      </c>
      <c r="GK10" s="8" t="s">
        <v>2659</v>
      </c>
      <c r="GL10" s="8" t="s">
        <v>2660</v>
      </c>
      <c r="GM10" s="8" t="s">
        <v>2661</v>
      </c>
      <c r="GN10" s="8" t="s">
        <v>2662</v>
      </c>
      <c r="GO10" s="8" t="s">
        <v>2663</v>
      </c>
      <c r="GP10" s="8" t="s">
        <v>2664</v>
      </c>
      <c r="GQ10" s="8" t="s">
        <v>2665</v>
      </c>
      <c r="GR10" s="8" t="s">
        <v>2666</v>
      </c>
      <c r="GS10" s="8" t="s">
        <v>2667</v>
      </c>
      <c r="GT10" s="8" t="s">
        <v>2668</v>
      </c>
      <c r="GU10" s="8" t="s">
        <v>2669</v>
      </c>
      <c r="GV10" s="8" t="s">
        <v>2670</v>
      </c>
      <c r="GW10" s="8" t="s">
        <v>2671</v>
      </c>
      <c r="GX10" s="8" t="s">
        <v>2672</v>
      </c>
      <c r="GY10" s="8" t="s">
        <v>2673</v>
      </c>
      <c r="GZ10" s="8" t="s">
        <v>2674</v>
      </c>
      <c r="HA10" s="8" t="s">
        <v>2675</v>
      </c>
      <c r="HB10" s="8" t="s">
        <v>2676</v>
      </c>
      <c r="HC10" s="8" t="s">
        <v>2677</v>
      </c>
      <c r="HD10" s="8" t="s">
        <v>2678</v>
      </c>
      <c r="HE10" s="8" t="s">
        <v>2679</v>
      </c>
      <c r="HF10" s="8" t="s">
        <v>2680</v>
      </c>
      <c r="HG10" s="8" t="s">
        <v>2681</v>
      </c>
      <c r="HH10" s="8" t="s">
        <v>2682</v>
      </c>
      <c r="HI10" s="8" t="s">
        <v>2683</v>
      </c>
      <c r="HJ10" s="8" t="s">
        <v>2684</v>
      </c>
      <c r="HK10" s="8" t="s">
        <v>2685</v>
      </c>
      <c r="HL10" s="8" t="s">
        <v>2686</v>
      </c>
      <c r="HM10" s="8" t="s">
        <v>2687</v>
      </c>
      <c r="HN10" s="8" t="s">
        <v>2688</v>
      </c>
      <c r="HO10" s="8" t="s">
        <v>2689</v>
      </c>
      <c r="HP10" s="8" t="s">
        <v>2690</v>
      </c>
      <c r="HQ10" s="8" t="s">
        <v>2691</v>
      </c>
      <c r="HR10" s="8" t="s">
        <v>2692</v>
      </c>
      <c r="HS10" s="8" t="s">
        <v>2693</v>
      </c>
      <c r="HT10" s="8" t="s">
        <v>2694</v>
      </c>
      <c r="HU10" s="8" t="s">
        <v>2695</v>
      </c>
      <c r="HV10" s="8" t="s">
        <v>2696</v>
      </c>
      <c r="HW10" s="8" t="s">
        <v>2697</v>
      </c>
      <c r="HX10" s="8" t="s">
        <v>2698</v>
      </c>
      <c r="HY10" s="8" t="s">
        <v>2699</v>
      </c>
      <c r="HZ10" s="8" t="s">
        <v>2700</v>
      </c>
      <c r="IA10" s="8" t="s">
        <v>2701</v>
      </c>
      <c r="IB10" s="8" t="s">
        <v>2702</v>
      </c>
      <c r="IC10" s="8" t="s">
        <v>2703</v>
      </c>
      <c r="ID10" s="8" t="s">
        <v>2704</v>
      </c>
      <c r="IE10" s="8" t="s">
        <v>2705</v>
      </c>
      <c r="IF10" s="8" t="s">
        <v>2706</v>
      </c>
      <c r="IG10" s="8" t="s">
        <v>2707</v>
      </c>
      <c r="IH10" s="8" t="s">
        <v>2708</v>
      </c>
      <c r="II10" s="8" t="s">
        <v>2709</v>
      </c>
      <c r="IJ10" s="8" t="s">
        <v>2710</v>
      </c>
      <c r="IK10" s="8" t="s">
        <v>2711</v>
      </c>
      <c r="IL10" s="8" t="s">
        <v>2712</v>
      </c>
      <c r="IM10" s="8" t="s">
        <v>2713</v>
      </c>
      <c r="IN10" s="8" t="s">
        <v>2714</v>
      </c>
      <c r="IO10" s="8" t="s">
        <v>2715</v>
      </c>
      <c r="IP10" s="8" t="s">
        <v>2716</v>
      </c>
      <c r="IQ10" s="8" t="s">
        <v>2717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>
        <v>32.906999999999996</v>
      </c>
      <c r="BI11" s="9">
        <v>16.396999999999998</v>
      </c>
      <c r="BJ11" s="9">
        <v>16.509</v>
      </c>
      <c r="BK11" s="9">
        <v>18.238</v>
      </c>
      <c r="BL11" s="9">
        <v>9.8140000000000001</v>
      </c>
      <c r="BM11" s="9">
        <v>8.4250000000000007</v>
      </c>
      <c r="BN11" s="9">
        <v>63.405000000000001</v>
      </c>
      <c r="BO11" s="9">
        <v>33.201999999999998</v>
      </c>
      <c r="BP11" s="9">
        <v>30.202999999999999</v>
      </c>
      <c r="BQ11" s="9">
        <v>4.5570000000000004</v>
      </c>
      <c r="BR11" s="9">
        <v>3.0710000000000002</v>
      </c>
      <c r="BS11" s="9">
        <v>1.486</v>
      </c>
      <c r="BT11" s="9">
        <v>53.268000000000001</v>
      </c>
      <c r="BU11" s="9">
        <v>30.332999999999998</v>
      </c>
      <c r="BV11" s="9">
        <v>22.934999999999999</v>
      </c>
      <c r="BW11" s="9">
        <v>0.95599999999999996</v>
      </c>
      <c r="BX11" s="9">
        <v>0.70599999999999996</v>
      </c>
      <c r="BY11" s="9">
        <v>0.249</v>
      </c>
      <c r="BZ11" s="9">
        <v>9.7680000000000007</v>
      </c>
      <c r="CA11" s="9">
        <v>4.5350000000000001</v>
      </c>
      <c r="CB11" s="9">
        <v>5.2329999999999997</v>
      </c>
      <c r="CC11" s="9">
        <v>0.76800000000000002</v>
      </c>
      <c r="CD11" s="9">
        <v>0.26300000000000001</v>
      </c>
      <c r="CE11" s="9">
        <v>0.50600000000000001</v>
      </c>
      <c r="CF11" s="9">
        <v>3.1110000000000002</v>
      </c>
      <c r="CG11" s="9">
        <v>1.8420000000000001</v>
      </c>
      <c r="CH11" s="9">
        <v>1.268</v>
      </c>
      <c r="CI11" s="9">
        <v>8.0879999999999992</v>
      </c>
      <c r="CJ11" s="9">
        <v>2.363</v>
      </c>
      <c r="CK11" s="9">
        <v>5.7240000000000002</v>
      </c>
      <c r="CL11" s="9">
        <v>53.603000000000002</v>
      </c>
      <c r="CM11" s="9">
        <v>28.809000000000001</v>
      </c>
      <c r="CN11" s="9">
        <v>24.794</v>
      </c>
      <c r="CO11" s="9">
        <v>18.664999999999999</v>
      </c>
      <c r="CP11" s="9">
        <v>8.3379999999999992</v>
      </c>
      <c r="CQ11" s="9">
        <v>10.327</v>
      </c>
      <c r="CR11" s="9">
        <v>43.15</v>
      </c>
      <c r="CS11" s="9">
        <v>22.41</v>
      </c>
      <c r="CT11" s="9">
        <v>20.74</v>
      </c>
      <c r="CU11" s="9">
        <v>15.265000000000001</v>
      </c>
      <c r="CV11" s="9">
        <v>6.617</v>
      </c>
      <c r="CW11" s="9">
        <v>8.6479999999999997</v>
      </c>
      <c r="CX11" s="9">
        <v>20.38</v>
      </c>
      <c r="CY11" s="9">
        <v>11.185</v>
      </c>
      <c r="CZ11" s="9">
        <v>9.1950000000000003</v>
      </c>
      <c r="DA11" s="9">
        <v>12.945</v>
      </c>
      <c r="DB11" s="9">
        <v>4.4059999999999997</v>
      </c>
      <c r="DC11" s="9">
        <v>8.5389999999999997</v>
      </c>
      <c r="DD11" s="9">
        <v>30.196999999999999</v>
      </c>
      <c r="DE11" s="9">
        <v>16.937000000000001</v>
      </c>
      <c r="DF11" s="9">
        <v>13.26</v>
      </c>
      <c r="DG11" s="9">
        <v>9.6690000000000005</v>
      </c>
      <c r="DH11" s="9">
        <v>4.6970000000000001</v>
      </c>
      <c r="DI11" s="9">
        <v>4.9720000000000004</v>
      </c>
      <c r="DJ11" s="9">
        <v>1.6919999999999999</v>
      </c>
      <c r="DK11" s="9">
        <v>0.89500000000000002</v>
      </c>
      <c r="DL11" s="9">
        <v>0.79700000000000004</v>
      </c>
      <c r="DM11" s="9">
        <v>2.3159999999999998</v>
      </c>
      <c r="DN11" s="9">
        <v>1.607</v>
      </c>
      <c r="DO11" s="9">
        <v>0.70899999999999996</v>
      </c>
      <c r="DP11" s="9">
        <v>3.5329999999999999</v>
      </c>
      <c r="DQ11" s="9">
        <v>1.02</v>
      </c>
      <c r="DR11" s="9">
        <v>2.5129999999999999</v>
      </c>
      <c r="DS11" s="9">
        <v>2.524</v>
      </c>
      <c r="DT11" s="9">
        <v>1.157</v>
      </c>
      <c r="DU11" s="9">
        <v>1.367</v>
      </c>
      <c r="DV11" s="9">
        <v>25.109000000000002</v>
      </c>
      <c r="DW11" s="9">
        <v>15.425000000000001</v>
      </c>
      <c r="DX11" s="9">
        <v>9.6839999999999993</v>
      </c>
      <c r="DY11" s="9">
        <v>6.8040000000000003</v>
      </c>
      <c r="DZ11" s="9">
        <v>3.855</v>
      </c>
      <c r="EA11" s="9">
        <v>2.9489999999999998</v>
      </c>
      <c r="EB11" s="9">
        <v>13.834</v>
      </c>
      <c r="EC11" s="9">
        <v>7.2939999999999996</v>
      </c>
      <c r="ED11" s="9">
        <v>6.54</v>
      </c>
      <c r="EE11" s="9">
        <v>5.7510000000000003</v>
      </c>
      <c r="EF11" s="9">
        <v>2.68</v>
      </c>
      <c r="EG11" s="9">
        <v>3.07</v>
      </c>
      <c r="EH11" s="9">
        <v>52.996000000000002</v>
      </c>
      <c r="EI11" s="9">
        <v>28.242999999999999</v>
      </c>
      <c r="EJ11" s="9">
        <v>24.753</v>
      </c>
      <c r="EK11" s="9">
        <v>21.65</v>
      </c>
      <c r="EL11" s="9">
        <v>9.4529999999999994</v>
      </c>
      <c r="EM11" s="9">
        <v>12.196999999999999</v>
      </c>
      <c r="EN11" s="9">
        <v>26.103999999999999</v>
      </c>
      <c r="EO11" s="9">
        <v>15.474</v>
      </c>
      <c r="EP11" s="9">
        <v>10.63</v>
      </c>
      <c r="EQ11" s="9">
        <v>6.476</v>
      </c>
      <c r="ER11" s="9">
        <v>3.5960000000000001</v>
      </c>
      <c r="ES11" s="9">
        <v>2.8809999999999998</v>
      </c>
      <c r="ET11" s="9">
        <v>8.7780000000000005</v>
      </c>
      <c r="EU11" s="9">
        <v>4.782</v>
      </c>
      <c r="EV11" s="9">
        <v>3.9950000000000001</v>
      </c>
      <c r="EW11" s="9">
        <v>7.343</v>
      </c>
      <c r="EX11" s="9">
        <v>4.2290000000000001</v>
      </c>
      <c r="EY11" s="9">
        <v>3.1139999999999999</v>
      </c>
      <c r="EZ11" s="9">
        <v>0.60399999999999998</v>
      </c>
      <c r="FA11" s="9">
        <v>0.23799999999999999</v>
      </c>
      <c r="FB11" s="9">
        <v>0.36599999999999999</v>
      </c>
      <c r="FC11" s="9">
        <v>105.03100000000001</v>
      </c>
      <c r="FD11" s="9">
        <v>58.796999999999997</v>
      </c>
      <c r="FE11" s="9">
        <v>46.232999999999997</v>
      </c>
      <c r="FF11" s="9">
        <v>26.593</v>
      </c>
      <c r="FG11" s="9">
        <v>13.097</v>
      </c>
      <c r="FH11" s="9">
        <v>13.496</v>
      </c>
      <c r="FI11" s="9">
        <v>81.706000000000003</v>
      </c>
      <c r="FJ11" s="9">
        <v>44.145000000000003</v>
      </c>
      <c r="FK11" s="9">
        <v>37.561</v>
      </c>
      <c r="FL11" s="9">
        <v>1.4890000000000001</v>
      </c>
      <c r="FM11" s="9">
        <v>0.75700000000000001</v>
      </c>
      <c r="FN11" s="9">
        <v>0.73199999999999998</v>
      </c>
      <c r="FO11" s="9">
        <v>7.335</v>
      </c>
      <c r="FP11" s="9">
        <v>4.4160000000000004</v>
      </c>
      <c r="FQ11" s="9">
        <v>2.9180000000000001</v>
      </c>
      <c r="FR11" s="9">
        <v>1.49</v>
      </c>
      <c r="FS11" s="9">
        <v>0.55900000000000005</v>
      </c>
      <c r="FT11" s="9">
        <v>0.93100000000000005</v>
      </c>
      <c r="FU11" s="9">
        <v>3.085</v>
      </c>
      <c r="FV11" s="9">
        <v>1.383</v>
      </c>
      <c r="FW11" s="9">
        <v>1.7030000000000001</v>
      </c>
      <c r="FX11" s="9">
        <v>6.4589999999999996</v>
      </c>
      <c r="FY11" s="9">
        <v>2.5990000000000002</v>
      </c>
      <c r="FZ11" s="9">
        <v>3.86</v>
      </c>
      <c r="GA11" s="9">
        <v>25.454000000000001</v>
      </c>
      <c r="GB11" s="9">
        <v>11.151999999999999</v>
      </c>
      <c r="GC11" s="9">
        <v>14.302</v>
      </c>
      <c r="GD11" s="9">
        <v>2.8860000000000001</v>
      </c>
      <c r="GE11" s="9">
        <v>1.8160000000000001</v>
      </c>
      <c r="GF11" s="9">
        <v>1.07</v>
      </c>
      <c r="GG11" s="9">
        <v>15.132</v>
      </c>
      <c r="GH11" s="9">
        <v>6.734</v>
      </c>
      <c r="GI11" s="9">
        <v>8.3979999999999997</v>
      </c>
      <c r="GJ11" s="9">
        <v>7.83</v>
      </c>
      <c r="GK11" s="9">
        <v>4.0549999999999997</v>
      </c>
      <c r="GL11" s="9">
        <v>3.7749999999999999</v>
      </c>
      <c r="GM11" s="9">
        <v>22.611999999999998</v>
      </c>
      <c r="GN11" s="9">
        <v>15.887</v>
      </c>
      <c r="GO11" s="9">
        <v>6.7249999999999996</v>
      </c>
      <c r="GP11" s="9">
        <v>4.8630000000000004</v>
      </c>
      <c r="GQ11" s="9">
        <v>2.802</v>
      </c>
      <c r="GR11" s="9">
        <v>2.0619999999999998</v>
      </c>
      <c r="GS11" s="9">
        <v>6.4039999999999999</v>
      </c>
      <c r="GT11" s="9">
        <v>3.4449999999999998</v>
      </c>
      <c r="GU11" s="9">
        <v>2.9590000000000001</v>
      </c>
      <c r="GV11" s="9">
        <v>0.6</v>
      </c>
      <c r="GW11" s="9">
        <v>0.26700000000000002</v>
      </c>
      <c r="GX11" s="9">
        <v>0.33200000000000002</v>
      </c>
      <c r="GY11" s="9">
        <v>0.58699999999999997</v>
      </c>
      <c r="GZ11" s="9">
        <v>0.3</v>
      </c>
      <c r="HA11" s="9">
        <v>0.28699999999999998</v>
      </c>
      <c r="HB11" s="9">
        <v>0.97699999999999998</v>
      </c>
      <c r="HC11" s="9">
        <v>0.24199999999999999</v>
      </c>
      <c r="HD11" s="9">
        <v>0.73399999999999999</v>
      </c>
      <c r="HE11" s="9">
        <v>1.097</v>
      </c>
      <c r="HF11" s="9">
        <v>0.82899999999999996</v>
      </c>
      <c r="HG11" s="9">
        <v>0.26800000000000002</v>
      </c>
      <c r="HH11" s="9">
        <v>30.832999999999998</v>
      </c>
      <c r="HI11" s="9">
        <v>17.154</v>
      </c>
      <c r="HJ11" s="9">
        <v>13.679</v>
      </c>
      <c r="HK11" s="9">
        <v>47.844999999999999</v>
      </c>
      <c r="HL11" s="9">
        <v>25.766999999999999</v>
      </c>
      <c r="HM11" s="9">
        <v>22.077999999999999</v>
      </c>
      <c r="HN11" s="9">
        <v>80.766999999999996</v>
      </c>
      <c r="HO11" s="9">
        <v>45.423999999999999</v>
      </c>
      <c r="HP11" s="9">
        <v>35.344000000000001</v>
      </c>
      <c r="HQ11" s="9">
        <v>264.96899999999999</v>
      </c>
      <c r="HR11" s="9">
        <v>145.476</v>
      </c>
      <c r="HS11" s="9">
        <v>119.494</v>
      </c>
      <c r="HT11" s="9">
        <v>79.257999999999996</v>
      </c>
      <c r="HU11" s="9">
        <v>44.168999999999997</v>
      </c>
      <c r="HV11" s="9">
        <v>35.088999999999999</v>
      </c>
      <c r="HW11" s="9">
        <v>262.94900000000001</v>
      </c>
      <c r="HX11" s="9">
        <v>143.90600000000001</v>
      </c>
      <c r="HY11" s="9">
        <v>119.04300000000001</v>
      </c>
      <c r="HZ11" s="9">
        <v>26.855</v>
      </c>
      <c r="IA11" s="9">
        <v>14.933</v>
      </c>
      <c r="IB11" s="9">
        <v>11.923</v>
      </c>
      <c r="IC11" s="9">
        <v>85.459000000000003</v>
      </c>
      <c r="ID11" s="9">
        <v>44.046999999999997</v>
      </c>
      <c r="IE11" s="9">
        <v>41.411999999999999</v>
      </c>
      <c r="IF11" s="9">
        <v>32.103000000000002</v>
      </c>
      <c r="IG11" s="9">
        <v>17.433</v>
      </c>
      <c r="IH11" s="9">
        <v>14.67</v>
      </c>
      <c r="II11" s="9">
        <v>127.78400000000001</v>
      </c>
      <c r="IJ11" s="9">
        <v>71.438999999999993</v>
      </c>
      <c r="IK11" s="9">
        <v>56.345999999999997</v>
      </c>
      <c r="IL11" s="9">
        <v>13.522</v>
      </c>
      <c r="IM11" s="9">
        <v>7.0170000000000003</v>
      </c>
      <c r="IN11" s="9">
        <v>6.5049999999999999</v>
      </c>
      <c r="IO11" s="9">
        <v>81.682000000000002</v>
      </c>
      <c r="IP11" s="9">
        <v>46.828000000000003</v>
      </c>
      <c r="IQ11" s="9">
        <v>34.853000000000002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>
        <v>37.521000000000001</v>
      </c>
      <c r="BI12" s="9">
        <v>19.271000000000001</v>
      </c>
      <c r="BJ12" s="9">
        <v>18.25</v>
      </c>
      <c r="BK12" s="9">
        <v>19.315000000000001</v>
      </c>
      <c r="BL12" s="9">
        <v>11.308999999999999</v>
      </c>
      <c r="BM12" s="9">
        <v>8.0050000000000008</v>
      </c>
      <c r="BN12" s="9">
        <v>67.968000000000004</v>
      </c>
      <c r="BO12" s="9">
        <v>34.363999999999997</v>
      </c>
      <c r="BP12" s="9">
        <v>33.603999999999999</v>
      </c>
      <c r="BQ12" s="9">
        <v>5.3609999999999998</v>
      </c>
      <c r="BR12" s="9">
        <v>2.6779999999999999</v>
      </c>
      <c r="BS12" s="9">
        <v>2.6829999999999998</v>
      </c>
      <c r="BT12" s="9">
        <v>54.164999999999999</v>
      </c>
      <c r="BU12" s="9">
        <v>26.486999999999998</v>
      </c>
      <c r="BV12" s="9">
        <v>27.678000000000001</v>
      </c>
      <c r="BW12" s="9">
        <v>0.56899999999999995</v>
      </c>
      <c r="BX12" s="9">
        <v>0.25</v>
      </c>
      <c r="BY12" s="9">
        <v>0.31900000000000001</v>
      </c>
      <c r="BZ12" s="9">
        <v>11.362</v>
      </c>
      <c r="CA12" s="9">
        <v>7.3330000000000002</v>
      </c>
      <c r="CB12" s="9">
        <v>4.0289999999999999</v>
      </c>
      <c r="CC12" s="9">
        <v>1.3480000000000001</v>
      </c>
      <c r="CD12" s="9">
        <v>0.77900000000000003</v>
      </c>
      <c r="CE12" s="9">
        <v>0.56899999999999995</v>
      </c>
      <c r="CF12" s="9">
        <v>4.1289999999999996</v>
      </c>
      <c r="CG12" s="9">
        <v>2.464</v>
      </c>
      <c r="CH12" s="9">
        <v>1.665</v>
      </c>
      <c r="CI12" s="9">
        <v>9.4030000000000005</v>
      </c>
      <c r="CJ12" s="9">
        <v>3.9809999999999999</v>
      </c>
      <c r="CK12" s="9">
        <v>5.4219999999999997</v>
      </c>
      <c r="CL12" s="9">
        <v>59.162999999999997</v>
      </c>
      <c r="CM12" s="9">
        <v>31.268000000000001</v>
      </c>
      <c r="CN12" s="9">
        <v>27.896000000000001</v>
      </c>
      <c r="CO12" s="9">
        <v>22.901</v>
      </c>
      <c r="CP12" s="9">
        <v>11.824999999999999</v>
      </c>
      <c r="CQ12" s="9">
        <v>11.076000000000001</v>
      </c>
      <c r="CR12" s="9">
        <v>45.747</v>
      </c>
      <c r="CS12" s="9">
        <v>25.25</v>
      </c>
      <c r="CT12" s="9">
        <v>20.497</v>
      </c>
      <c r="CU12" s="9">
        <v>19.166</v>
      </c>
      <c r="CV12" s="9">
        <v>9.5820000000000007</v>
      </c>
      <c r="CW12" s="9">
        <v>9.5839999999999996</v>
      </c>
      <c r="CX12" s="9">
        <v>24.809000000000001</v>
      </c>
      <c r="CY12" s="9">
        <v>11.62</v>
      </c>
      <c r="CZ12" s="9">
        <v>13.189</v>
      </c>
      <c r="DA12" s="9">
        <v>11.09</v>
      </c>
      <c r="DB12" s="9">
        <v>6.5810000000000004</v>
      </c>
      <c r="DC12" s="9">
        <v>4.5090000000000003</v>
      </c>
      <c r="DD12" s="9">
        <v>33.904000000000003</v>
      </c>
      <c r="DE12" s="9">
        <v>18.768000000000001</v>
      </c>
      <c r="DF12" s="9">
        <v>15.135</v>
      </c>
      <c r="DG12" s="9">
        <v>12.818</v>
      </c>
      <c r="DH12" s="9">
        <v>7.3840000000000003</v>
      </c>
      <c r="DI12" s="9">
        <v>5.4340000000000002</v>
      </c>
      <c r="DJ12" s="9">
        <v>5.35</v>
      </c>
      <c r="DK12" s="9">
        <v>2.9670000000000001</v>
      </c>
      <c r="DL12" s="9">
        <v>2.383</v>
      </c>
      <c r="DM12" s="9">
        <v>3.464</v>
      </c>
      <c r="DN12" s="9">
        <v>1.885</v>
      </c>
      <c r="DO12" s="9">
        <v>1.579</v>
      </c>
      <c r="DP12" s="9">
        <v>4.3479999999999999</v>
      </c>
      <c r="DQ12" s="9">
        <v>1.139</v>
      </c>
      <c r="DR12" s="9">
        <v>3.2090000000000001</v>
      </c>
      <c r="DS12" s="9">
        <v>1.502</v>
      </c>
      <c r="DT12" s="9">
        <v>0.80900000000000005</v>
      </c>
      <c r="DU12" s="9">
        <v>0.69399999999999995</v>
      </c>
      <c r="DV12" s="9">
        <v>31.818000000000001</v>
      </c>
      <c r="DW12" s="9">
        <v>19.096</v>
      </c>
      <c r="DX12" s="9">
        <v>12.722</v>
      </c>
      <c r="DY12" s="9">
        <v>6.6829999999999998</v>
      </c>
      <c r="DZ12" s="9">
        <v>2.9249999999999998</v>
      </c>
      <c r="EA12" s="9">
        <v>3.758</v>
      </c>
      <c r="EB12" s="9">
        <v>15.882</v>
      </c>
      <c r="EC12" s="9">
        <v>8.2780000000000005</v>
      </c>
      <c r="ED12" s="9">
        <v>7.6029999999999998</v>
      </c>
      <c r="EE12" s="9">
        <v>5.8049999999999997</v>
      </c>
      <c r="EF12" s="9">
        <v>3.738</v>
      </c>
      <c r="EG12" s="9">
        <v>2.0670000000000002</v>
      </c>
      <c r="EH12" s="9">
        <v>55.863999999999997</v>
      </c>
      <c r="EI12" s="9">
        <v>29.695</v>
      </c>
      <c r="EJ12" s="9">
        <v>26.169</v>
      </c>
      <c r="EK12" s="9">
        <v>26.559000000000001</v>
      </c>
      <c r="EL12" s="9">
        <v>13.635999999999999</v>
      </c>
      <c r="EM12" s="9">
        <v>12.923</v>
      </c>
      <c r="EN12" s="9">
        <v>32.268000000000001</v>
      </c>
      <c r="EO12" s="9">
        <v>20.050999999999998</v>
      </c>
      <c r="EP12" s="9">
        <v>12.217000000000001</v>
      </c>
      <c r="EQ12" s="9">
        <v>5.4729999999999999</v>
      </c>
      <c r="ER12" s="9">
        <v>2.548</v>
      </c>
      <c r="ES12" s="9">
        <v>2.9249999999999998</v>
      </c>
      <c r="ET12" s="9">
        <v>14.573</v>
      </c>
      <c r="EU12" s="9">
        <v>6.8540000000000001</v>
      </c>
      <c r="EV12" s="9">
        <v>7.7190000000000003</v>
      </c>
      <c r="EW12" s="9">
        <v>8.6620000000000008</v>
      </c>
      <c r="EX12" s="9">
        <v>4.28</v>
      </c>
      <c r="EY12" s="9">
        <v>4.3819999999999997</v>
      </c>
      <c r="EZ12" s="9">
        <v>0.68500000000000005</v>
      </c>
      <c r="FA12" s="9">
        <v>0.24099999999999999</v>
      </c>
      <c r="FB12" s="9">
        <v>0.44400000000000001</v>
      </c>
      <c r="FC12" s="9">
        <v>107.581</v>
      </c>
      <c r="FD12" s="9">
        <v>54.893000000000001</v>
      </c>
      <c r="FE12" s="9">
        <v>52.686999999999998</v>
      </c>
      <c r="FF12" s="9">
        <v>34.090000000000003</v>
      </c>
      <c r="FG12" s="9">
        <v>17.422999999999998</v>
      </c>
      <c r="FH12" s="9">
        <v>16.667000000000002</v>
      </c>
      <c r="FI12" s="9">
        <v>83.647000000000006</v>
      </c>
      <c r="FJ12" s="9">
        <v>38.668999999999997</v>
      </c>
      <c r="FK12" s="9">
        <v>44.978999999999999</v>
      </c>
      <c r="FL12" s="9">
        <v>1.6240000000000001</v>
      </c>
      <c r="FM12" s="9">
        <v>0.7</v>
      </c>
      <c r="FN12" s="9">
        <v>0.92400000000000004</v>
      </c>
      <c r="FO12" s="9">
        <v>8.6120000000000001</v>
      </c>
      <c r="FP12" s="9">
        <v>3.415</v>
      </c>
      <c r="FQ12" s="9">
        <v>5.1980000000000004</v>
      </c>
      <c r="FR12" s="9">
        <v>1.0049999999999999</v>
      </c>
      <c r="FS12" s="9">
        <v>0.78500000000000003</v>
      </c>
      <c r="FT12" s="9">
        <v>0.22</v>
      </c>
      <c r="FU12" s="9">
        <v>4.133</v>
      </c>
      <c r="FV12" s="9">
        <v>1.341</v>
      </c>
      <c r="FW12" s="9">
        <v>2.7919999999999998</v>
      </c>
      <c r="FX12" s="9">
        <v>7.0730000000000004</v>
      </c>
      <c r="FY12" s="9">
        <v>3.8570000000000002</v>
      </c>
      <c r="FZ12" s="9">
        <v>3.2149999999999999</v>
      </c>
      <c r="GA12" s="9">
        <v>27.036000000000001</v>
      </c>
      <c r="GB12" s="9">
        <v>10.458</v>
      </c>
      <c r="GC12" s="9">
        <v>16.577999999999999</v>
      </c>
      <c r="GD12" s="9">
        <v>5.5519999999999996</v>
      </c>
      <c r="GE12" s="9">
        <v>1.5660000000000001</v>
      </c>
      <c r="GF12" s="9">
        <v>3.9860000000000002</v>
      </c>
      <c r="GG12" s="9">
        <v>12.983000000000001</v>
      </c>
      <c r="GH12" s="9">
        <v>4.7610000000000001</v>
      </c>
      <c r="GI12" s="9">
        <v>8.2219999999999995</v>
      </c>
      <c r="GJ12" s="9">
        <v>12.881</v>
      </c>
      <c r="GK12" s="9">
        <v>7.4329999999999998</v>
      </c>
      <c r="GL12" s="9">
        <v>5.4489999999999998</v>
      </c>
      <c r="GM12" s="9">
        <v>25.927</v>
      </c>
      <c r="GN12" s="9">
        <v>15.532999999999999</v>
      </c>
      <c r="GO12" s="9">
        <v>10.394</v>
      </c>
      <c r="GP12" s="9">
        <v>3.738</v>
      </c>
      <c r="GQ12" s="9">
        <v>2.2410000000000001</v>
      </c>
      <c r="GR12" s="9">
        <v>1.498</v>
      </c>
      <c r="GS12" s="9">
        <v>2.665</v>
      </c>
      <c r="GT12" s="9">
        <v>1.3560000000000001</v>
      </c>
      <c r="GU12" s="9">
        <v>1.3089999999999999</v>
      </c>
      <c r="GV12" s="9">
        <v>0.25</v>
      </c>
      <c r="GW12" s="9">
        <v>0</v>
      </c>
      <c r="GX12" s="9">
        <v>0.25</v>
      </c>
      <c r="GY12" s="9">
        <v>0.59799999999999998</v>
      </c>
      <c r="GZ12" s="9">
        <v>0.59799999999999998</v>
      </c>
      <c r="HA12" s="9">
        <v>0</v>
      </c>
      <c r="HB12" s="9">
        <v>1.966</v>
      </c>
      <c r="HC12" s="9">
        <v>0.84</v>
      </c>
      <c r="HD12" s="9">
        <v>1.125</v>
      </c>
      <c r="HE12" s="9">
        <v>1.694</v>
      </c>
      <c r="HF12" s="9">
        <v>1.2070000000000001</v>
      </c>
      <c r="HG12" s="9">
        <v>0.48699999999999999</v>
      </c>
      <c r="HH12" s="9">
        <v>30.023</v>
      </c>
      <c r="HI12" s="9">
        <v>16.864000000000001</v>
      </c>
      <c r="HJ12" s="9">
        <v>13.159000000000001</v>
      </c>
      <c r="HK12" s="9">
        <v>53.976999999999997</v>
      </c>
      <c r="HL12" s="9">
        <v>31.98</v>
      </c>
      <c r="HM12" s="9">
        <v>21.997</v>
      </c>
      <c r="HN12" s="9">
        <v>83.840999999999994</v>
      </c>
      <c r="HO12" s="9">
        <v>48.755000000000003</v>
      </c>
      <c r="HP12" s="9">
        <v>35.085999999999999</v>
      </c>
      <c r="HQ12" s="9">
        <v>231.93799999999999</v>
      </c>
      <c r="HR12" s="9">
        <v>131.07400000000001</v>
      </c>
      <c r="HS12" s="9">
        <v>100.864</v>
      </c>
      <c r="HT12" s="9">
        <v>83.206999999999994</v>
      </c>
      <c r="HU12" s="9">
        <v>48.121000000000002</v>
      </c>
      <c r="HV12" s="9">
        <v>35.085999999999999</v>
      </c>
      <c r="HW12" s="9">
        <v>230.48400000000001</v>
      </c>
      <c r="HX12" s="9">
        <v>130.66</v>
      </c>
      <c r="HY12" s="9">
        <v>99.823999999999998</v>
      </c>
      <c r="HZ12" s="9">
        <v>27.757000000000001</v>
      </c>
      <c r="IA12" s="9">
        <v>18.625</v>
      </c>
      <c r="IB12" s="9">
        <v>9.1319999999999997</v>
      </c>
      <c r="IC12" s="9">
        <v>71.622</v>
      </c>
      <c r="ID12" s="9">
        <v>35.759</v>
      </c>
      <c r="IE12" s="9">
        <v>35.863</v>
      </c>
      <c r="IF12" s="9">
        <v>34.838999999999999</v>
      </c>
      <c r="IG12" s="9">
        <v>16.831</v>
      </c>
      <c r="IH12" s="9">
        <v>18.007999999999999</v>
      </c>
      <c r="II12" s="9">
        <v>111.611</v>
      </c>
      <c r="IJ12" s="9">
        <v>66.911000000000001</v>
      </c>
      <c r="IK12" s="9">
        <v>44.7</v>
      </c>
      <c r="IL12" s="9">
        <v>20.946000000000002</v>
      </c>
      <c r="IM12" s="9">
        <v>11.872</v>
      </c>
      <c r="IN12" s="9">
        <v>9.0749999999999993</v>
      </c>
      <c r="IO12" s="9">
        <v>67.215000000000003</v>
      </c>
      <c r="IP12" s="9">
        <v>39.158000000000001</v>
      </c>
      <c r="IQ12" s="9">
        <v>28.058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>
        <v>37.396999999999998</v>
      </c>
      <c r="BI13" s="9">
        <v>19.395</v>
      </c>
      <c r="BJ13" s="9">
        <v>18.001999999999999</v>
      </c>
      <c r="BK13" s="9">
        <v>16.629000000000001</v>
      </c>
      <c r="BL13" s="9">
        <v>9.8520000000000003</v>
      </c>
      <c r="BM13" s="9">
        <v>6.7770000000000001</v>
      </c>
      <c r="BN13" s="9">
        <v>63.850999999999999</v>
      </c>
      <c r="BO13" s="9">
        <v>34.603000000000002</v>
      </c>
      <c r="BP13" s="9">
        <v>29.248000000000001</v>
      </c>
      <c r="BQ13" s="9">
        <v>2.145</v>
      </c>
      <c r="BR13" s="9">
        <v>1.0129999999999999</v>
      </c>
      <c r="BS13" s="9">
        <v>1.131</v>
      </c>
      <c r="BT13" s="9">
        <v>44.899000000000001</v>
      </c>
      <c r="BU13" s="9">
        <v>23.023</v>
      </c>
      <c r="BV13" s="9">
        <v>21.876000000000001</v>
      </c>
      <c r="BW13" s="9">
        <v>0.85</v>
      </c>
      <c r="BX13" s="9">
        <v>0.27200000000000002</v>
      </c>
      <c r="BY13" s="9">
        <v>0.57799999999999996</v>
      </c>
      <c r="BZ13" s="9">
        <v>10.978999999999999</v>
      </c>
      <c r="CA13" s="9">
        <v>5.5650000000000004</v>
      </c>
      <c r="CB13" s="9">
        <v>5.4139999999999997</v>
      </c>
      <c r="CC13" s="9">
        <v>0</v>
      </c>
      <c r="CD13" s="9">
        <v>0</v>
      </c>
      <c r="CE13" s="9">
        <v>0</v>
      </c>
      <c r="CF13" s="9">
        <v>3.6019999999999999</v>
      </c>
      <c r="CG13" s="9">
        <v>2.2650000000000001</v>
      </c>
      <c r="CH13" s="9">
        <v>1.3380000000000001</v>
      </c>
      <c r="CI13" s="9">
        <v>10.877000000000001</v>
      </c>
      <c r="CJ13" s="9">
        <v>4.5259999999999998</v>
      </c>
      <c r="CK13" s="9">
        <v>6.351</v>
      </c>
      <c r="CL13" s="9">
        <v>54.030999999999999</v>
      </c>
      <c r="CM13" s="9">
        <v>29.523</v>
      </c>
      <c r="CN13" s="9">
        <v>24.507999999999999</v>
      </c>
      <c r="CO13" s="9">
        <v>20.754000000000001</v>
      </c>
      <c r="CP13" s="9">
        <v>8.5809999999999995</v>
      </c>
      <c r="CQ13" s="9">
        <v>12.173</v>
      </c>
      <c r="CR13" s="9">
        <v>42.353999999999999</v>
      </c>
      <c r="CS13" s="9">
        <v>23.701000000000001</v>
      </c>
      <c r="CT13" s="9">
        <v>18.652999999999999</v>
      </c>
      <c r="CU13" s="9">
        <v>19.95</v>
      </c>
      <c r="CV13" s="9">
        <v>8.61</v>
      </c>
      <c r="CW13" s="9">
        <v>11.339</v>
      </c>
      <c r="CX13" s="9">
        <v>22.295999999999999</v>
      </c>
      <c r="CY13" s="9">
        <v>12.237</v>
      </c>
      <c r="CZ13" s="9">
        <v>10.058999999999999</v>
      </c>
      <c r="DA13" s="9">
        <v>15.35</v>
      </c>
      <c r="DB13" s="9">
        <v>7.26</v>
      </c>
      <c r="DC13" s="9">
        <v>8.0890000000000004</v>
      </c>
      <c r="DD13" s="9">
        <v>27.67</v>
      </c>
      <c r="DE13" s="9">
        <v>14.955</v>
      </c>
      <c r="DF13" s="9">
        <v>12.715</v>
      </c>
      <c r="DG13" s="9">
        <v>9.3290000000000006</v>
      </c>
      <c r="DH13" s="9">
        <v>5.4340000000000002</v>
      </c>
      <c r="DI13" s="9">
        <v>3.8940000000000001</v>
      </c>
      <c r="DJ13" s="9">
        <v>3.8069999999999999</v>
      </c>
      <c r="DK13" s="9">
        <v>1.2490000000000001</v>
      </c>
      <c r="DL13" s="9">
        <v>2.5569999999999999</v>
      </c>
      <c r="DM13" s="9">
        <v>4.3179999999999996</v>
      </c>
      <c r="DN13" s="9">
        <v>2.1</v>
      </c>
      <c r="DO13" s="9">
        <v>2.218</v>
      </c>
      <c r="DP13" s="9">
        <v>4.5359999999999996</v>
      </c>
      <c r="DQ13" s="9">
        <v>2.266</v>
      </c>
      <c r="DR13" s="9">
        <v>2.27</v>
      </c>
      <c r="DS13" s="9">
        <v>1.865</v>
      </c>
      <c r="DT13" s="9">
        <v>1.617</v>
      </c>
      <c r="DU13" s="9">
        <v>0.248</v>
      </c>
      <c r="DV13" s="9">
        <v>26.59</v>
      </c>
      <c r="DW13" s="9">
        <v>14.614000000000001</v>
      </c>
      <c r="DX13" s="9">
        <v>11.976000000000001</v>
      </c>
      <c r="DY13" s="9">
        <v>7.7</v>
      </c>
      <c r="DZ13" s="9">
        <v>3.88</v>
      </c>
      <c r="EA13" s="9">
        <v>3.82</v>
      </c>
      <c r="EB13" s="9">
        <v>13.468</v>
      </c>
      <c r="EC13" s="9">
        <v>8.3689999999999998</v>
      </c>
      <c r="ED13" s="9">
        <v>5.0990000000000002</v>
      </c>
      <c r="EE13" s="9">
        <v>5.0010000000000003</v>
      </c>
      <c r="EF13" s="9">
        <v>2.0110000000000001</v>
      </c>
      <c r="EG13" s="9">
        <v>2.99</v>
      </c>
      <c r="EH13" s="9">
        <v>51.781999999999996</v>
      </c>
      <c r="EI13" s="9">
        <v>27.69</v>
      </c>
      <c r="EJ13" s="9">
        <v>24.093</v>
      </c>
      <c r="EK13" s="9">
        <v>26.126000000000001</v>
      </c>
      <c r="EL13" s="9">
        <v>12.037000000000001</v>
      </c>
      <c r="EM13" s="9">
        <v>14.089</v>
      </c>
      <c r="EN13" s="9">
        <v>24.782</v>
      </c>
      <c r="EO13" s="9">
        <v>14.095000000000001</v>
      </c>
      <c r="EP13" s="9">
        <v>10.688000000000001</v>
      </c>
      <c r="EQ13" s="9">
        <v>7.3719999999999999</v>
      </c>
      <c r="ER13" s="9">
        <v>3.8769999999999998</v>
      </c>
      <c r="ES13" s="9">
        <v>3.4950000000000001</v>
      </c>
      <c r="ET13" s="9">
        <v>9.61</v>
      </c>
      <c r="EU13" s="9">
        <v>4.6429999999999998</v>
      </c>
      <c r="EV13" s="9">
        <v>4.9669999999999996</v>
      </c>
      <c r="EW13" s="9">
        <v>9.7859999999999996</v>
      </c>
      <c r="EX13" s="9">
        <v>4.3559999999999999</v>
      </c>
      <c r="EY13" s="9">
        <v>5.43</v>
      </c>
      <c r="EZ13" s="9">
        <v>0.85899999999999999</v>
      </c>
      <c r="FA13" s="9">
        <v>0</v>
      </c>
      <c r="FB13" s="9">
        <v>0.85899999999999999</v>
      </c>
      <c r="FC13" s="9">
        <v>93.518000000000001</v>
      </c>
      <c r="FD13" s="9">
        <v>51.576000000000001</v>
      </c>
      <c r="FE13" s="9">
        <v>41.942</v>
      </c>
      <c r="FF13" s="9">
        <v>27.408999999999999</v>
      </c>
      <c r="FG13" s="9">
        <v>10.804</v>
      </c>
      <c r="FH13" s="9">
        <v>16.605</v>
      </c>
      <c r="FI13" s="9">
        <v>73.418999999999997</v>
      </c>
      <c r="FJ13" s="9">
        <v>35.752000000000002</v>
      </c>
      <c r="FK13" s="9">
        <v>37.667999999999999</v>
      </c>
      <c r="FL13" s="9">
        <v>3.391</v>
      </c>
      <c r="FM13" s="9">
        <v>1.78</v>
      </c>
      <c r="FN13" s="9">
        <v>1.61</v>
      </c>
      <c r="FO13" s="9">
        <v>3.827</v>
      </c>
      <c r="FP13" s="9">
        <v>1.915</v>
      </c>
      <c r="FQ13" s="9">
        <v>1.913</v>
      </c>
      <c r="FR13" s="9">
        <v>0.80400000000000005</v>
      </c>
      <c r="FS13" s="9">
        <v>0</v>
      </c>
      <c r="FT13" s="9">
        <v>0.80400000000000005</v>
      </c>
      <c r="FU13" s="9">
        <v>3.5680000000000001</v>
      </c>
      <c r="FV13" s="9">
        <v>0.94399999999999995</v>
      </c>
      <c r="FW13" s="9">
        <v>2.6240000000000001</v>
      </c>
      <c r="FX13" s="9">
        <v>6.524</v>
      </c>
      <c r="FY13" s="9">
        <v>2.8610000000000002</v>
      </c>
      <c r="FZ13" s="9">
        <v>3.6629999999999998</v>
      </c>
      <c r="GA13" s="9">
        <v>26.036999999999999</v>
      </c>
      <c r="GB13" s="9">
        <v>9.952</v>
      </c>
      <c r="GC13" s="9">
        <v>16.085000000000001</v>
      </c>
      <c r="GD13" s="9">
        <v>3.7429999999999999</v>
      </c>
      <c r="GE13" s="9">
        <v>0.76400000000000001</v>
      </c>
      <c r="GF13" s="9">
        <v>2.9790000000000001</v>
      </c>
      <c r="GG13" s="9">
        <v>8.8040000000000003</v>
      </c>
      <c r="GH13" s="9">
        <v>4.3570000000000002</v>
      </c>
      <c r="GI13" s="9">
        <v>4.4470000000000001</v>
      </c>
      <c r="GJ13" s="9">
        <v>8.6129999999999995</v>
      </c>
      <c r="GK13" s="9">
        <v>4.2549999999999999</v>
      </c>
      <c r="GL13" s="9">
        <v>4.3579999999999997</v>
      </c>
      <c r="GM13" s="9">
        <v>25.196999999999999</v>
      </c>
      <c r="GN13" s="9">
        <v>16.155999999999999</v>
      </c>
      <c r="GO13" s="9">
        <v>9.0399999999999991</v>
      </c>
      <c r="GP13" s="9">
        <v>3.855</v>
      </c>
      <c r="GQ13" s="9">
        <v>1.1439999999999999</v>
      </c>
      <c r="GR13" s="9">
        <v>2.7109999999999999</v>
      </c>
      <c r="GS13" s="9">
        <v>3.661</v>
      </c>
      <c r="GT13" s="9">
        <v>1.36</v>
      </c>
      <c r="GU13" s="9">
        <v>2.3010000000000002</v>
      </c>
      <c r="GV13" s="9">
        <v>0</v>
      </c>
      <c r="GW13" s="9">
        <v>0</v>
      </c>
      <c r="GX13" s="9">
        <v>0</v>
      </c>
      <c r="GY13" s="9">
        <v>0.23400000000000001</v>
      </c>
      <c r="GZ13" s="9">
        <v>0.23400000000000001</v>
      </c>
      <c r="HA13" s="9">
        <v>0</v>
      </c>
      <c r="HB13" s="9">
        <v>0.48</v>
      </c>
      <c r="HC13" s="9">
        <v>0</v>
      </c>
      <c r="HD13" s="9">
        <v>0.48</v>
      </c>
      <c r="HE13" s="9">
        <v>2.0910000000000002</v>
      </c>
      <c r="HF13" s="9">
        <v>0.83299999999999996</v>
      </c>
      <c r="HG13" s="9">
        <v>1.258</v>
      </c>
      <c r="HH13" s="9">
        <v>29.611999999999998</v>
      </c>
      <c r="HI13" s="9">
        <v>19.728000000000002</v>
      </c>
      <c r="HJ13" s="9">
        <v>9.8840000000000003</v>
      </c>
      <c r="HK13" s="9">
        <v>49.911999999999999</v>
      </c>
      <c r="HL13" s="9">
        <v>29.702999999999999</v>
      </c>
      <c r="HM13" s="9">
        <v>20.209</v>
      </c>
      <c r="HN13" s="9">
        <v>84.77</v>
      </c>
      <c r="HO13" s="9">
        <v>44.064</v>
      </c>
      <c r="HP13" s="9">
        <v>40.706000000000003</v>
      </c>
      <c r="HQ13" s="9">
        <v>224.09899999999999</v>
      </c>
      <c r="HR13" s="9">
        <v>121.54600000000001</v>
      </c>
      <c r="HS13" s="9">
        <v>102.55200000000001</v>
      </c>
      <c r="HT13" s="9">
        <v>82.557000000000002</v>
      </c>
      <c r="HU13" s="9">
        <v>43.088000000000001</v>
      </c>
      <c r="HV13" s="9">
        <v>39.47</v>
      </c>
      <c r="HW13" s="9">
        <v>221.65700000000001</v>
      </c>
      <c r="HX13" s="9">
        <v>120.027</v>
      </c>
      <c r="HY13" s="9">
        <v>101.631</v>
      </c>
      <c r="HZ13" s="9">
        <v>31.652000000000001</v>
      </c>
      <c r="IA13" s="9">
        <v>17.119</v>
      </c>
      <c r="IB13" s="9">
        <v>14.532999999999999</v>
      </c>
      <c r="IC13" s="9">
        <v>71.120999999999995</v>
      </c>
      <c r="ID13" s="9">
        <v>32.225000000000001</v>
      </c>
      <c r="IE13" s="9">
        <v>38.896000000000001</v>
      </c>
      <c r="IF13" s="9">
        <v>27.202000000000002</v>
      </c>
      <c r="IG13" s="9">
        <v>13.532999999999999</v>
      </c>
      <c r="IH13" s="9">
        <v>13.669</v>
      </c>
      <c r="II13" s="9">
        <v>112.33199999999999</v>
      </c>
      <c r="IJ13" s="9">
        <v>64.902000000000001</v>
      </c>
      <c r="IK13" s="9">
        <v>47.429000000000002</v>
      </c>
      <c r="IL13" s="9">
        <v>16.658000000000001</v>
      </c>
      <c r="IM13" s="9">
        <v>8.4920000000000009</v>
      </c>
      <c r="IN13" s="9">
        <v>8.1660000000000004</v>
      </c>
      <c r="IO13" s="9">
        <v>65.125</v>
      </c>
      <c r="IP13" s="9">
        <v>39.594999999999999</v>
      </c>
      <c r="IQ13" s="9">
        <v>25.529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>
        <v>34.676000000000002</v>
      </c>
      <c r="BI14" s="9">
        <v>17.146999999999998</v>
      </c>
      <c r="BJ14" s="9">
        <v>17.53</v>
      </c>
      <c r="BK14" s="9">
        <v>17.178000000000001</v>
      </c>
      <c r="BL14" s="9">
        <v>10.212</v>
      </c>
      <c r="BM14" s="9">
        <v>6.9660000000000002</v>
      </c>
      <c r="BN14" s="9">
        <v>73.122</v>
      </c>
      <c r="BO14" s="9">
        <v>40.679000000000002</v>
      </c>
      <c r="BP14" s="9">
        <v>32.442999999999998</v>
      </c>
      <c r="BQ14" s="9">
        <v>3.2389999999999999</v>
      </c>
      <c r="BR14" s="9">
        <v>2.2690000000000001</v>
      </c>
      <c r="BS14" s="9">
        <v>0.97</v>
      </c>
      <c r="BT14" s="9">
        <v>57.13</v>
      </c>
      <c r="BU14" s="9">
        <v>27.045000000000002</v>
      </c>
      <c r="BV14" s="9">
        <v>30.085000000000001</v>
      </c>
      <c r="BW14" s="9">
        <v>0.248</v>
      </c>
      <c r="BX14" s="9">
        <v>0</v>
      </c>
      <c r="BY14" s="9">
        <v>0.248</v>
      </c>
      <c r="BZ14" s="9">
        <v>9.51</v>
      </c>
      <c r="CA14" s="9">
        <v>5.6470000000000002</v>
      </c>
      <c r="CB14" s="9">
        <v>3.863</v>
      </c>
      <c r="CC14" s="9">
        <v>0.90800000000000003</v>
      </c>
      <c r="CD14" s="9">
        <v>0.49299999999999999</v>
      </c>
      <c r="CE14" s="9">
        <v>0.41499999999999998</v>
      </c>
      <c r="CF14" s="9">
        <v>5.2949999999999999</v>
      </c>
      <c r="CG14" s="9">
        <v>1.268</v>
      </c>
      <c r="CH14" s="9">
        <v>4.0270000000000001</v>
      </c>
      <c r="CI14" s="9">
        <v>9.7729999999999997</v>
      </c>
      <c r="CJ14" s="9">
        <v>4.8949999999999996</v>
      </c>
      <c r="CK14" s="9">
        <v>4.8780000000000001</v>
      </c>
      <c r="CL14" s="9">
        <v>51.061999999999998</v>
      </c>
      <c r="CM14" s="9">
        <v>27.69</v>
      </c>
      <c r="CN14" s="9">
        <v>23.373000000000001</v>
      </c>
      <c r="CO14" s="9">
        <v>20.462</v>
      </c>
      <c r="CP14" s="9">
        <v>11.484</v>
      </c>
      <c r="CQ14" s="9">
        <v>8.9779999999999998</v>
      </c>
      <c r="CR14" s="9">
        <v>39.450000000000003</v>
      </c>
      <c r="CS14" s="9">
        <v>21.651</v>
      </c>
      <c r="CT14" s="9">
        <v>17.798999999999999</v>
      </c>
      <c r="CU14" s="9">
        <v>17.605</v>
      </c>
      <c r="CV14" s="9">
        <v>9.0709999999999997</v>
      </c>
      <c r="CW14" s="9">
        <v>8.5340000000000007</v>
      </c>
      <c r="CX14" s="9">
        <v>17.158999999999999</v>
      </c>
      <c r="CY14" s="9">
        <v>7.3559999999999999</v>
      </c>
      <c r="CZ14" s="9">
        <v>9.8030000000000008</v>
      </c>
      <c r="DA14" s="9">
        <v>12.051</v>
      </c>
      <c r="DB14" s="9">
        <v>5.5979999999999999</v>
      </c>
      <c r="DC14" s="9">
        <v>6.4530000000000003</v>
      </c>
      <c r="DD14" s="9">
        <v>28.928000000000001</v>
      </c>
      <c r="DE14" s="9">
        <v>17.975000000000001</v>
      </c>
      <c r="DF14" s="9">
        <v>10.952999999999999</v>
      </c>
      <c r="DG14" s="9">
        <v>12.009</v>
      </c>
      <c r="DH14" s="9">
        <v>7.9660000000000002</v>
      </c>
      <c r="DI14" s="9">
        <v>4.0430000000000001</v>
      </c>
      <c r="DJ14" s="9">
        <v>2.8519999999999999</v>
      </c>
      <c r="DK14" s="9">
        <v>1.3759999999999999</v>
      </c>
      <c r="DL14" s="9">
        <v>1.476</v>
      </c>
      <c r="DM14" s="9">
        <v>1.893</v>
      </c>
      <c r="DN14" s="9">
        <v>0.63900000000000001</v>
      </c>
      <c r="DO14" s="9">
        <v>1.2549999999999999</v>
      </c>
      <c r="DP14" s="9">
        <v>3.3319999999999999</v>
      </c>
      <c r="DQ14" s="9">
        <v>1.506</v>
      </c>
      <c r="DR14" s="9">
        <v>1.8260000000000001</v>
      </c>
      <c r="DS14" s="9">
        <v>1.95</v>
      </c>
      <c r="DT14" s="9">
        <v>1.3660000000000001</v>
      </c>
      <c r="DU14" s="9">
        <v>0.58399999999999996</v>
      </c>
      <c r="DV14" s="9">
        <v>23.295999999999999</v>
      </c>
      <c r="DW14" s="9">
        <v>13.634</v>
      </c>
      <c r="DX14" s="9">
        <v>9.6620000000000008</v>
      </c>
      <c r="DY14" s="9">
        <v>6.8479999999999999</v>
      </c>
      <c r="DZ14" s="9">
        <v>3.1680000000000001</v>
      </c>
      <c r="EA14" s="9">
        <v>3.68</v>
      </c>
      <c r="EB14" s="9">
        <v>11.465999999999999</v>
      </c>
      <c r="EC14" s="9">
        <v>8.0359999999999996</v>
      </c>
      <c r="ED14" s="9">
        <v>3.43</v>
      </c>
      <c r="EE14" s="9">
        <v>6.5410000000000004</v>
      </c>
      <c r="EF14" s="9">
        <v>4.4930000000000003</v>
      </c>
      <c r="EG14" s="9">
        <v>2.048</v>
      </c>
      <c r="EH14" s="9">
        <v>51.633000000000003</v>
      </c>
      <c r="EI14" s="9">
        <v>27.814</v>
      </c>
      <c r="EJ14" s="9">
        <v>23.818999999999999</v>
      </c>
      <c r="EK14" s="9">
        <v>23.588999999999999</v>
      </c>
      <c r="EL14" s="9">
        <v>12.952</v>
      </c>
      <c r="EM14" s="9">
        <v>10.635999999999999</v>
      </c>
      <c r="EN14" s="9">
        <v>26.236000000000001</v>
      </c>
      <c r="EO14" s="9">
        <v>15.175000000000001</v>
      </c>
      <c r="EP14" s="9">
        <v>11.061</v>
      </c>
      <c r="EQ14" s="9">
        <v>6.2830000000000004</v>
      </c>
      <c r="ER14" s="9">
        <v>3.7919999999999998</v>
      </c>
      <c r="ES14" s="9">
        <v>2.4910000000000001</v>
      </c>
      <c r="ET14" s="9">
        <v>10.951000000000001</v>
      </c>
      <c r="EU14" s="9">
        <v>4.0209999999999999</v>
      </c>
      <c r="EV14" s="9">
        <v>6.93</v>
      </c>
      <c r="EW14" s="9">
        <v>5.0869999999999997</v>
      </c>
      <c r="EX14" s="9">
        <v>3.1589999999999998</v>
      </c>
      <c r="EY14" s="9">
        <v>1.9279999999999999</v>
      </c>
      <c r="EZ14" s="9">
        <v>0.23899999999999999</v>
      </c>
      <c r="FA14" s="9">
        <v>0.23899999999999999</v>
      </c>
      <c r="FB14" s="9">
        <v>0</v>
      </c>
      <c r="FC14" s="9">
        <v>118.61199999999999</v>
      </c>
      <c r="FD14" s="9">
        <v>60.243000000000002</v>
      </c>
      <c r="FE14" s="9">
        <v>58.369</v>
      </c>
      <c r="FF14" s="9">
        <v>26.54</v>
      </c>
      <c r="FG14" s="9">
        <v>13.951000000000001</v>
      </c>
      <c r="FH14" s="9">
        <v>12.589</v>
      </c>
      <c r="FI14" s="9">
        <v>88.293999999999997</v>
      </c>
      <c r="FJ14" s="9">
        <v>44.298999999999999</v>
      </c>
      <c r="FK14" s="9">
        <v>43.994999999999997</v>
      </c>
      <c r="FL14" s="9">
        <v>2.0659999999999998</v>
      </c>
      <c r="FM14" s="9">
        <v>0</v>
      </c>
      <c r="FN14" s="9">
        <v>2.0659999999999998</v>
      </c>
      <c r="FO14" s="9">
        <v>8.6010000000000009</v>
      </c>
      <c r="FP14" s="9">
        <v>3.1819999999999999</v>
      </c>
      <c r="FQ14" s="9">
        <v>5.4189999999999996</v>
      </c>
      <c r="FR14" s="9">
        <v>1.181</v>
      </c>
      <c r="FS14" s="9">
        <v>0.22</v>
      </c>
      <c r="FT14" s="9">
        <v>0.96</v>
      </c>
      <c r="FU14" s="9">
        <v>2.9140000000000001</v>
      </c>
      <c r="FV14" s="9">
        <v>1.0529999999999999</v>
      </c>
      <c r="FW14" s="9">
        <v>1.861</v>
      </c>
      <c r="FX14" s="9">
        <v>6.8440000000000003</v>
      </c>
      <c r="FY14" s="9">
        <v>3.6219999999999999</v>
      </c>
      <c r="FZ14" s="9">
        <v>3.222</v>
      </c>
      <c r="GA14" s="9">
        <v>26.687000000000001</v>
      </c>
      <c r="GB14" s="9">
        <v>11.548</v>
      </c>
      <c r="GC14" s="9">
        <v>15.138999999999999</v>
      </c>
      <c r="GD14" s="9">
        <v>3.165</v>
      </c>
      <c r="GE14" s="9">
        <v>1.746</v>
      </c>
      <c r="GF14" s="9">
        <v>1.419</v>
      </c>
      <c r="GG14" s="9">
        <v>12.638</v>
      </c>
      <c r="GH14" s="9">
        <v>4.476</v>
      </c>
      <c r="GI14" s="9">
        <v>8.1620000000000008</v>
      </c>
      <c r="GJ14" s="9">
        <v>10.816000000000001</v>
      </c>
      <c r="GK14" s="9">
        <v>6.7930000000000001</v>
      </c>
      <c r="GL14" s="9">
        <v>4.0229999999999997</v>
      </c>
      <c r="GM14" s="9">
        <v>28.033999999999999</v>
      </c>
      <c r="GN14" s="9">
        <v>18.753</v>
      </c>
      <c r="GO14" s="9">
        <v>9.2810000000000006</v>
      </c>
      <c r="GP14" s="9">
        <v>2.2389999999999999</v>
      </c>
      <c r="GQ14" s="9">
        <v>1.569</v>
      </c>
      <c r="GR14" s="9">
        <v>0.67</v>
      </c>
      <c r="GS14" s="9">
        <v>6.69</v>
      </c>
      <c r="GT14" s="9">
        <v>3.7450000000000001</v>
      </c>
      <c r="GU14" s="9">
        <v>2.944</v>
      </c>
      <c r="GV14" s="9">
        <v>0.22900000000000001</v>
      </c>
      <c r="GW14" s="9">
        <v>0</v>
      </c>
      <c r="GX14" s="9">
        <v>0.22900000000000001</v>
      </c>
      <c r="GY14" s="9">
        <v>0.83099999999999996</v>
      </c>
      <c r="GZ14" s="9">
        <v>0.57399999999999995</v>
      </c>
      <c r="HA14" s="9">
        <v>0.25700000000000001</v>
      </c>
      <c r="HB14" s="9">
        <v>0</v>
      </c>
      <c r="HC14" s="9">
        <v>0</v>
      </c>
      <c r="HD14" s="9">
        <v>0</v>
      </c>
      <c r="HE14" s="9">
        <v>1.899</v>
      </c>
      <c r="HF14" s="9">
        <v>0.96799999999999997</v>
      </c>
      <c r="HG14" s="9">
        <v>0.93200000000000005</v>
      </c>
      <c r="HH14" s="9">
        <v>29.71</v>
      </c>
      <c r="HI14" s="9">
        <v>16.170000000000002</v>
      </c>
      <c r="HJ14" s="9">
        <v>13.539</v>
      </c>
      <c r="HK14" s="9">
        <v>56.762999999999998</v>
      </c>
      <c r="HL14" s="9">
        <v>30.34</v>
      </c>
      <c r="HM14" s="9">
        <v>26.422999999999998</v>
      </c>
      <c r="HN14" s="9">
        <v>87.53</v>
      </c>
      <c r="HO14" s="9">
        <v>47.293999999999997</v>
      </c>
      <c r="HP14" s="9">
        <v>40.235999999999997</v>
      </c>
      <c r="HQ14" s="9">
        <v>240.46</v>
      </c>
      <c r="HR14" s="9">
        <v>134.708</v>
      </c>
      <c r="HS14" s="9">
        <v>105.751</v>
      </c>
      <c r="HT14" s="9">
        <v>86.016000000000005</v>
      </c>
      <c r="HU14" s="9">
        <v>46.353999999999999</v>
      </c>
      <c r="HV14" s="9">
        <v>39.661999999999999</v>
      </c>
      <c r="HW14" s="9">
        <v>237.53</v>
      </c>
      <c r="HX14" s="9">
        <v>132.12899999999999</v>
      </c>
      <c r="HY14" s="9">
        <v>105.401</v>
      </c>
      <c r="HZ14" s="9">
        <v>33.457999999999998</v>
      </c>
      <c r="IA14" s="9">
        <v>20.390999999999998</v>
      </c>
      <c r="IB14" s="9">
        <v>13.067</v>
      </c>
      <c r="IC14" s="9">
        <v>70.557000000000002</v>
      </c>
      <c r="ID14" s="9">
        <v>34.689</v>
      </c>
      <c r="IE14" s="9">
        <v>35.869</v>
      </c>
      <c r="IF14" s="9">
        <v>31.327000000000002</v>
      </c>
      <c r="IG14" s="9">
        <v>12.837999999999999</v>
      </c>
      <c r="IH14" s="9">
        <v>18.489000000000001</v>
      </c>
      <c r="II14" s="9">
        <v>108.544</v>
      </c>
      <c r="IJ14" s="9">
        <v>64.546000000000006</v>
      </c>
      <c r="IK14" s="9">
        <v>43.997999999999998</v>
      </c>
      <c r="IL14" s="9">
        <v>20.225999999999999</v>
      </c>
      <c r="IM14" s="9">
        <v>8.9160000000000004</v>
      </c>
      <c r="IN14" s="9">
        <v>11.31</v>
      </c>
      <c r="IO14" s="9">
        <v>63.201000000000001</v>
      </c>
      <c r="IP14" s="9">
        <v>40.997999999999998</v>
      </c>
      <c r="IQ14" s="9">
        <v>22.202999999999999</v>
      </c>
    </row>
    <row r="15" spans="1:251">
      <c r="A15" s="10">
        <v>43497</v>
      </c>
      <c r="B15" s="9">
        <v>4.4240000000000004</v>
      </c>
      <c r="C15" s="9">
        <v>34.991</v>
      </c>
      <c r="D15" s="9">
        <v>19.023</v>
      </c>
      <c r="E15" s="9">
        <v>15.968</v>
      </c>
      <c r="F15" s="9">
        <v>6.9249999999999998</v>
      </c>
      <c r="G15" s="9">
        <v>3.5539999999999998</v>
      </c>
      <c r="H15" s="9">
        <v>3.371</v>
      </c>
      <c r="I15" s="9">
        <v>28.289000000000001</v>
      </c>
      <c r="J15" s="9">
        <v>13.750999999999999</v>
      </c>
      <c r="K15" s="9">
        <v>14.539</v>
      </c>
      <c r="L15" s="9">
        <v>3.1459999999999999</v>
      </c>
      <c r="M15" s="9">
        <v>1.125</v>
      </c>
      <c r="N15" s="9">
        <v>2.0209999999999999</v>
      </c>
      <c r="O15" s="9">
        <v>6.84</v>
      </c>
      <c r="P15" s="9">
        <v>0.81599999999999995</v>
      </c>
      <c r="Q15" s="9">
        <v>6.0250000000000004</v>
      </c>
      <c r="R15" s="9">
        <v>6.9359999999999999</v>
      </c>
      <c r="S15" s="9">
        <v>3.2719999999999998</v>
      </c>
      <c r="T15" s="9">
        <v>3.665</v>
      </c>
      <c r="U15" s="9">
        <v>16.033000000000001</v>
      </c>
      <c r="V15" s="9">
        <v>8.2520000000000007</v>
      </c>
      <c r="W15" s="9">
        <v>7.7809999999999997</v>
      </c>
      <c r="X15" s="9">
        <v>15.183999999999999</v>
      </c>
      <c r="Y15" s="9">
        <v>12.202</v>
      </c>
      <c r="Z15" s="9">
        <v>2.9820000000000002</v>
      </c>
      <c r="AA15" s="9">
        <v>21.148</v>
      </c>
      <c r="AB15" s="9">
        <v>12.161</v>
      </c>
      <c r="AC15" s="9">
        <v>8.9860000000000007</v>
      </c>
      <c r="AD15" s="9">
        <v>2.2650000000000001</v>
      </c>
      <c r="AE15" s="9">
        <v>0.80500000000000005</v>
      </c>
      <c r="AF15" s="9">
        <v>1.46</v>
      </c>
      <c r="AG15" s="9">
        <v>3.2170000000000001</v>
      </c>
      <c r="AH15" s="9">
        <v>1.4550000000000001</v>
      </c>
      <c r="AI15" s="9">
        <v>1.762</v>
      </c>
      <c r="AJ15" s="9">
        <v>9.1590000000000007</v>
      </c>
      <c r="AK15" s="9">
        <v>5.3869999999999996</v>
      </c>
      <c r="AL15" s="9">
        <v>3.7719999999999998</v>
      </c>
      <c r="AM15" s="9">
        <v>28.65</v>
      </c>
      <c r="AN15" s="9">
        <v>18.100000000000001</v>
      </c>
      <c r="AO15" s="9">
        <v>10.55</v>
      </c>
      <c r="AP15" s="9">
        <v>6.6559999999999997</v>
      </c>
      <c r="AQ15" s="9">
        <v>4.008</v>
      </c>
      <c r="AR15" s="9">
        <v>2.6480000000000001</v>
      </c>
      <c r="AS15" s="9">
        <v>16.231000000000002</v>
      </c>
      <c r="AT15" s="9">
        <v>10.611000000000001</v>
      </c>
      <c r="AU15" s="9">
        <v>5.62</v>
      </c>
      <c r="AV15" s="9">
        <v>2.504</v>
      </c>
      <c r="AW15" s="9">
        <v>1.379</v>
      </c>
      <c r="AX15" s="9">
        <v>1.1240000000000001</v>
      </c>
      <c r="AY15" s="9">
        <v>12.419</v>
      </c>
      <c r="AZ15" s="9">
        <v>7.4889999999999999</v>
      </c>
      <c r="BA15" s="9">
        <v>4.93</v>
      </c>
      <c r="BB15" s="9">
        <v>0.91500000000000004</v>
      </c>
      <c r="BC15" s="9">
        <v>0</v>
      </c>
      <c r="BD15" s="9">
        <v>0.91500000000000004</v>
      </c>
      <c r="BE15" s="9">
        <v>1.5149999999999999</v>
      </c>
      <c r="BF15" s="9">
        <v>1.274</v>
      </c>
      <c r="BG15" s="9">
        <v>0.24099999999999999</v>
      </c>
      <c r="BH15" s="9">
        <v>33.859000000000002</v>
      </c>
      <c r="BI15" s="9">
        <v>18.233000000000001</v>
      </c>
      <c r="BJ15" s="9">
        <v>15.627000000000001</v>
      </c>
      <c r="BK15" s="9">
        <v>12.565</v>
      </c>
      <c r="BL15" s="9">
        <v>6.7430000000000003</v>
      </c>
      <c r="BM15" s="9">
        <v>5.8209999999999997</v>
      </c>
      <c r="BN15" s="9">
        <v>73.102999999999994</v>
      </c>
      <c r="BO15" s="9">
        <v>37.957000000000001</v>
      </c>
      <c r="BP15" s="9">
        <v>35.146000000000001</v>
      </c>
      <c r="BQ15" s="9">
        <v>3.6259999999999999</v>
      </c>
      <c r="BR15" s="9">
        <v>2.9630000000000001</v>
      </c>
      <c r="BS15" s="9">
        <v>0.66300000000000003</v>
      </c>
      <c r="BT15" s="9">
        <v>51.015999999999998</v>
      </c>
      <c r="BU15" s="9">
        <v>29.088999999999999</v>
      </c>
      <c r="BV15" s="9">
        <v>21.927</v>
      </c>
      <c r="BW15" s="9">
        <v>0.78500000000000003</v>
      </c>
      <c r="BX15" s="9">
        <v>0.28599999999999998</v>
      </c>
      <c r="BY15" s="9">
        <v>0.499</v>
      </c>
      <c r="BZ15" s="9">
        <v>12.256</v>
      </c>
      <c r="CA15" s="9">
        <v>5.7450000000000001</v>
      </c>
      <c r="CB15" s="9">
        <v>6.51</v>
      </c>
      <c r="CC15" s="9">
        <v>0.307</v>
      </c>
      <c r="CD15" s="9">
        <v>0.307</v>
      </c>
      <c r="CE15" s="9">
        <v>0</v>
      </c>
      <c r="CF15" s="9">
        <v>4.3090000000000002</v>
      </c>
      <c r="CG15" s="9">
        <v>2.04</v>
      </c>
      <c r="CH15" s="9">
        <v>2.2690000000000001</v>
      </c>
      <c r="CI15" s="9">
        <v>10.507999999999999</v>
      </c>
      <c r="CJ15" s="9">
        <v>3.2850000000000001</v>
      </c>
      <c r="CK15" s="9">
        <v>7.2240000000000002</v>
      </c>
      <c r="CL15" s="9">
        <v>48.427999999999997</v>
      </c>
      <c r="CM15" s="9">
        <v>26.925999999999998</v>
      </c>
      <c r="CN15" s="9">
        <v>21.501999999999999</v>
      </c>
      <c r="CO15" s="9">
        <v>18.587</v>
      </c>
      <c r="CP15" s="9">
        <v>7.3129999999999997</v>
      </c>
      <c r="CQ15" s="9">
        <v>11.273999999999999</v>
      </c>
      <c r="CR15" s="9">
        <v>35.805999999999997</v>
      </c>
      <c r="CS15" s="9">
        <v>19.021999999999998</v>
      </c>
      <c r="CT15" s="9">
        <v>16.783999999999999</v>
      </c>
      <c r="CU15" s="9">
        <v>17.684999999999999</v>
      </c>
      <c r="CV15" s="9">
        <v>6.4669999999999996</v>
      </c>
      <c r="CW15" s="9">
        <v>11.218</v>
      </c>
      <c r="CX15" s="9">
        <v>18.172999999999998</v>
      </c>
      <c r="CY15" s="9">
        <v>10.231999999999999</v>
      </c>
      <c r="CZ15" s="9">
        <v>7.9409999999999998</v>
      </c>
      <c r="DA15" s="9">
        <v>11.847</v>
      </c>
      <c r="DB15" s="9">
        <v>4.125</v>
      </c>
      <c r="DC15" s="9">
        <v>7.7220000000000004</v>
      </c>
      <c r="DD15" s="9">
        <v>25.545000000000002</v>
      </c>
      <c r="DE15" s="9">
        <v>14.818</v>
      </c>
      <c r="DF15" s="9">
        <v>10.727</v>
      </c>
      <c r="DG15" s="9">
        <v>14.503</v>
      </c>
      <c r="DH15" s="9">
        <v>5.7539999999999996</v>
      </c>
      <c r="DI15" s="9">
        <v>8.7490000000000006</v>
      </c>
      <c r="DJ15" s="9">
        <v>2.3530000000000002</v>
      </c>
      <c r="DK15" s="9">
        <v>2.0369999999999999</v>
      </c>
      <c r="DL15" s="9">
        <v>0.316</v>
      </c>
      <c r="DM15" s="9">
        <v>3.4159999999999999</v>
      </c>
      <c r="DN15" s="9">
        <v>1.423</v>
      </c>
      <c r="DO15" s="9">
        <v>1.9930000000000001</v>
      </c>
      <c r="DP15" s="9">
        <v>7.0990000000000002</v>
      </c>
      <c r="DQ15" s="9">
        <v>4.0819999999999999</v>
      </c>
      <c r="DR15" s="9">
        <v>3.0169999999999999</v>
      </c>
      <c r="DS15" s="9">
        <v>3.395</v>
      </c>
      <c r="DT15" s="9">
        <v>0.70599999999999996</v>
      </c>
      <c r="DU15" s="9">
        <v>2.6890000000000001</v>
      </c>
      <c r="DV15" s="9">
        <v>24.974</v>
      </c>
      <c r="DW15" s="9">
        <v>15.545999999999999</v>
      </c>
      <c r="DX15" s="9">
        <v>9.4269999999999996</v>
      </c>
      <c r="DY15" s="9">
        <v>7.9130000000000003</v>
      </c>
      <c r="DZ15" s="9">
        <v>3.2080000000000002</v>
      </c>
      <c r="EA15" s="9">
        <v>4.7050000000000001</v>
      </c>
      <c r="EB15" s="9">
        <v>13.481999999999999</v>
      </c>
      <c r="EC15" s="9">
        <v>8.6370000000000005</v>
      </c>
      <c r="ED15" s="9">
        <v>4.8449999999999998</v>
      </c>
      <c r="EE15" s="9">
        <v>5.7450000000000001</v>
      </c>
      <c r="EF15" s="9">
        <v>2.0110000000000001</v>
      </c>
      <c r="EG15" s="9">
        <v>3.734</v>
      </c>
      <c r="EH15" s="9">
        <v>45.85</v>
      </c>
      <c r="EI15" s="9">
        <v>25.239000000000001</v>
      </c>
      <c r="EJ15" s="9">
        <v>20.611000000000001</v>
      </c>
      <c r="EK15" s="9">
        <v>24.177</v>
      </c>
      <c r="EL15" s="9">
        <v>10.161</v>
      </c>
      <c r="EM15" s="9">
        <v>14.016</v>
      </c>
      <c r="EN15" s="9">
        <v>25.395</v>
      </c>
      <c r="EO15" s="9">
        <v>16.061</v>
      </c>
      <c r="EP15" s="9">
        <v>9.3339999999999996</v>
      </c>
      <c r="EQ15" s="9">
        <v>5.7329999999999997</v>
      </c>
      <c r="ER15" s="9">
        <v>2.4369999999999998</v>
      </c>
      <c r="ES15" s="9">
        <v>3.2959999999999998</v>
      </c>
      <c r="ET15" s="9">
        <v>10.154</v>
      </c>
      <c r="EU15" s="9">
        <v>6.6239999999999997</v>
      </c>
      <c r="EV15" s="9">
        <v>3.53</v>
      </c>
      <c r="EW15" s="9">
        <v>6.4880000000000004</v>
      </c>
      <c r="EX15" s="9">
        <v>2.5310000000000001</v>
      </c>
      <c r="EY15" s="9">
        <v>3.9569999999999999</v>
      </c>
      <c r="EZ15" s="9">
        <v>0.53700000000000003</v>
      </c>
      <c r="FA15" s="9">
        <v>0</v>
      </c>
      <c r="FB15" s="9">
        <v>0.53700000000000003</v>
      </c>
      <c r="FC15" s="9">
        <v>111.699</v>
      </c>
      <c r="FD15" s="9">
        <v>63.045999999999999</v>
      </c>
      <c r="FE15" s="9">
        <v>48.654000000000003</v>
      </c>
      <c r="FF15" s="9">
        <v>22.056999999999999</v>
      </c>
      <c r="FG15" s="9">
        <v>11.156000000000001</v>
      </c>
      <c r="FH15" s="9">
        <v>10.901999999999999</v>
      </c>
      <c r="FI15" s="9">
        <v>87.763000000000005</v>
      </c>
      <c r="FJ15" s="9">
        <v>44.457999999999998</v>
      </c>
      <c r="FK15" s="9">
        <v>43.305</v>
      </c>
      <c r="FL15" s="9">
        <v>2.23</v>
      </c>
      <c r="FM15" s="9">
        <v>0.249</v>
      </c>
      <c r="FN15" s="9">
        <v>1.9810000000000001</v>
      </c>
      <c r="FO15" s="9">
        <v>11.167999999999999</v>
      </c>
      <c r="FP15" s="9">
        <v>4.3109999999999999</v>
      </c>
      <c r="FQ15" s="9">
        <v>6.8570000000000002</v>
      </c>
      <c r="FR15" s="9">
        <v>0.26500000000000001</v>
      </c>
      <c r="FS15" s="9">
        <v>0</v>
      </c>
      <c r="FT15" s="9">
        <v>0.26500000000000001</v>
      </c>
      <c r="FU15" s="9">
        <v>3.7469999999999999</v>
      </c>
      <c r="FV15" s="9">
        <v>1.7050000000000001</v>
      </c>
      <c r="FW15" s="9">
        <v>2.0419999999999998</v>
      </c>
      <c r="FX15" s="9">
        <v>5.0060000000000002</v>
      </c>
      <c r="FY15" s="9">
        <v>3.173</v>
      </c>
      <c r="FZ15" s="9">
        <v>1.8320000000000001</v>
      </c>
      <c r="GA15" s="9">
        <v>26.754999999999999</v>
      </c>
      <c r="GB15" s="9">
        <v>12.855</v>
      </c>
      <c r="GC15" s="9">
        <v>13.9</v>
      </c>
      <c r="GD15" s="9">
        <v>1.681</v>
      </c>
      <c r="GE15" s="9">
        <v>1.202</v>
      </c>
      <c r="GF15" s="9">
        <v>0.47899999999999998</v>
      </c>
      <c r="GG15" s="9">
        <v>13.33</v>
      </c>
      <c r="GH15" s="9">
        <v>5.1779999999999999</v>
      </c>
      <c r="GI15" s="9">
        <v>8.1519999999999992</v>
      </c>
      <c r="GJ15" s="9">
        <v>9.4990000000000006</v>
      </c>
      <c r="GK15" s="9">
        <v>4.6760000000000002</v>
      </c>
      <c r="GL15" s="9">
        <v>4.8230000000000004</v>
      </c>
      <c r="GM15" s="9">
        <v>25.872</v>
      </c>
      <c r="GN15" s="9">
        <v>15.433</v>
      </c>
      <c r="GO15" s="9">
        <v>10.439</v>
      </c>
      <c r="GP15" s="9">
        <v>2.6339999999999999</v>
      </c>
      <c r="GQ15" s="9">
        <v>1.538</v>
      </c>
      <c r="GR15" s="9">
        <v>1.0960000000000001</v>
      </c>
      <c r="GS15" s="9">
        <v>5.2809999999999997</v>
      </c>
      <c r="GT15" s="9">
        <v>4.0010000000000003</v>
      </c>
      <c r="GU15" s="9">
        <v>1.2809999999999999</v>
      </c>
      <c r="GV15" s="9">
        <v>0.318</v>
      </c>
      <c r="GW15" s="9">
        <v>0.318</v>
      </c>
      <c r="GX15" s="9">
        <v>0</v>
      </c>
      <c r="GY15" s="9">
        <v>0.48099999999999998</v>
      </c>
      <c r="GZ15" s="9">
        <v>0.48099999999999998</v>
      </c>
      <c r="HA15" s="9">
        <v>0</v>
      </c>
      <c r="HB15" s="9">
        <v>0.42599999999999999</v>
      </c>
      <c r="HC15" s="9">
        <v>0</v>
      </c>
      <c r="HD15" s="9">
        <v>0.42599999999999999</v>
      </c>
      <c r="HE15" s="9">
        <v>1.129</v>
      </c>
      <c r="HF15" s="9">
        <v>0.49399999999999999</v>
      </c>
      <c r="HG15" s="9">
        <v>0.63500000000000001</v>
      </c>
      <c r="HH15" s="9">
        <v>29.085000000000001</v>
      </c>
      <c r="HI15" s="9">
        <v>17.376000000000001</v>
      </c>
      <c r="HJ15" s="9">
        <v>11.709</v>
      </c>
      <c r="HK15" s="9">
        <v>52.920999999999999</v>
      </c>
      <c r="HL15" s="9">
        <v>30.373999999999999</v>
      </c>
      <c r="HM15" s="9">
        <v>22.547999999999998</v>
      </c>
      <c r="HN15" s="9">
        <v>85.975999999999999</v>
      </c>
      <c r="HO15" s="9">
        <v>47.658000000000001</v>
      </c>
      <c r="HP15" s="9">
        <v>38.319000000000003</v>
      </c>
      <c r="HQ15" s="9">
        <v>249.58799999999999</v>
      </c>
      <c r="HR15" s="9">
        <v>140.12799999999999</v>
      </c>
      <c r="HS15" s="9">
        <v>109.46</v>
      </c>
      <c r="HT15" s="9">
        <v>85.629000000000005</v>
      </c>
      <c r="HU15" s="9">
        <v>47.311</v>
      </c>
      <c r="HV15" s="9">
        <v>38.319000000000003</v>
      </c>
      <c r="HW15" s="9">
        <v>244.4</v>
      </c>
      <c r="HX15" s="9">
        <v>136.904</v>
      </c>
      <c r="HY15" s="9">
        <v>107.496</v>
      </c>
      <c r="HZ15" s="9">
        <v>30.529</v>
      </c>
      <c r="IA15" s="9">
        <v>15.28</v>
      </c>
      <c r="IB15" s="9">
        <v>15.249000000000001</v>
      </c>
      <c r="IC15" s="9">
        <v>67.322000000000003</v>
      </c>
      <c r="ID15" s="9">
        <v>33.744999999999997</v>
      </c>
      <c r="IE15" s="9">
        <v>33.576999999999998</v>
      </c>
      <c r="IF15" s="9">
        <v>28.812999999999999</v>
      </c>
      <c r="IG15" s="9">
        <v>16.245999999999999</v>
      </c>
      <c r="IH15" s="9">
        <v>12.567</v>
      </c>
      <c r="II15" s="9">
        <v>121.669</v>
      </c>
      <c r="IJ15" s="9">
        <v>69.180000000000007</v>
      </c>
      <c r="IK15" s="9">
        <v>52.488999999999997</v>
      </c>
      <c r="IL15" s="9">
        <v>17.108000000000001</v>
      </c>
      <c r="IM15" s="9">
        <v>11.585000000000001</v>
      </c>
      <c r="IN15" s="9">
        <v>5.5229999999999997</v>
      </c>
      <c r="IO15" s="9">
        <v>68.924000000000007</v>
      </c>
      <c r="IP15" s="9">
        <v>37.177999999999997</v>
      </c>
      <c r="IQ15" s="9">
        <v>31.745999999999999</v>
      </c>
    </row>
    <row r="16" spans="1:251">
      <c r="A16" s="10">
        <v>43862</v>
      </c>
      <c r="B16" s="9">
        <v>5.4859999999999998</v>
      </c>
      <c r="C16" s="9">
        <v>42.923999999999999</v>
      </c>
      <c r="D16" s="9">
        <v>21.751999999999999</v>
      </c>
      <c r="E16" s="9">
        <v>21.172000000000001</v>
      </c>
      <c r="F16" s="9">
        <v>9.5559999999999992</v>
      </c>
      <c r="G16" s="9">
        <v>4.806</v>
      </c>
      <c r="H16" s="9">
        <v>4.75</v>
      </c>
      <c r="I16" s="9">
        <v>34.451999999999998</v>
      </c>
      <c r="J16" s="9">
        <v>16.913</v>
      </c>
      <c r="K16" s="9">
        <v>17.539000000000001</v>
      </c>
      <c r="L16" s="9">
        <v>4.4950000000000001</v>
      </c>
      <c r="M16" s="9">
        <v>0.89300000000000002</v>
      </c>
      <c r="N16" s="9">
        <v>3.6019999999999999</v>
      </c>
      <c r="O16" s="9">
        <v>6.98</v>
      </c>
      <c r="P16" s="9">
        <v>1.2749999999999999</v>
      </c>
      <c r="Q16" s="9">
        <v>5.7060000000000004</v>
      </c>
      <c r="R16" s="9">
        <v>8.4290000000000003</v>
      </c>
      <c r="S16" s="9">
        <v>4.8380000000000001</v>
      </c>
      <c r="T16" s="9">
        <v>3.5910000000000002</v>
      </c>
      <c r="U16" s="9">
        <v>14.78</v>
      </c>
      <c r="V16" s="9">
        <v>3.8290000000000002</v>
      </c>
      <c r="W16" s="9">
        <v>10.951000000000001</v>
      </c>
      <c r="X16" s="9">
        <v>10.371</v>
      </c>
      <c r="Y16" s="9">
        <v>7.73</v>
      </c>
      <c r="Z16" s="9">
        <v>2.641</v>
      </c>
      <c r="AA16" s="9">
        <v>21.675000000000001</v>
      </c>
      <c r="AB16" s="9">
        <v>12.632</v>
      </c>
      <c r="AC16" s="9">
        <v>9.0429999999999993</v>
      </c>
      <c r="AD16" s="9">
        <v>0.89300000000000002</v>
      </c>
      <c r="AE16" s="9">
        <v>0.28899999999999998</v>
      </c>
      <c r="AF16" s="9">
        <v>0.60399999999999998</v>
      </c>
      <c r="AG16" s="9">
        <v>2.9409999999999998</v>
      </c>
      <c r="AH16" s="9">
        <v>1.833</v>
      </c>
      <c r="AI16" s="9">
        <v>1.1080000000000001</v>
      </c>
      <c r="AJ16" s="9">
        <v>8.1649999999999991</v>
      </c>
      <c r="AK16" s="9">
        <v>5.1079999999999997</v>
      </c>
      <c r="AL16" s="9">
        <v>3.0569999999999999</v>
      </c>
      <c r="AM16" s="9">
        <v>28.256</v>
      </c>
      <c r="AN16" s="9">
        <v>15.981999999999999</v>
      </c>
      <c r="AO16" s="9">
        <v>12.273999999999999</v>
      </c>
      <c r="AP16" s="9">
        <v>4.9359999999999999</v>
      </c>
      <c r="AQ16" s="9">
        <v>3.246</v>
      </c>
      <c r="AR16" s="9">
        <v>1.69</v>
      </c>
      <c r="AS16" s="9">
        <v>13.613</v>
      </c>
      <c r="AT16" s="9">
        <v>8.4109999999999996</v>
      </c>
      <c r="AU16" s="9">
        <v>5.202</v>
      </c>
      <c r="AV16" s="9">
        <v>3.23</v>
      </c>
      <c r="AW16" s="9">
        <v>1.8620000000000001</v>
      </c>
      <c r="AX16" s="9">
        <v>1.367</v>
      </c>
      <c r="AY16" s="9">
        <v>14.643000000000001</v>
      </c>
      <c r="AZ16" s="9">
        <v>7.5709999999999997</v>
      </c>
      <c r="BA16" s="9">
        <v>7.0720000000000001</v>
      </c>
      <c r="BB16" s="9">
        <v>0.34</v>
      </c>
      <c r="BC16" s="9">
        <v>0.34</v>
      </c>
      <c r="BD16" s="9">
        <v>0</v>
      </c>
      <c r="BE16" s="9">
        <v>0.81699999999999995</v>
      </c>
      <c r="BF16" s="9">
        <v>0.53800000000000003</v>
      </c>
      <c r="BG16" s="9">
        <v>0.27900000000000003</v>
      </c>
      <c r="BH16" s="9">
        <v>33.264000000000003</v>
      </c>
      <c r="BI16" s="9">
        <v>17.986000000000001</v>
      </c>
      <c r="BJ16" s="9">
        <v>15.276999999999999</v>
      </c>
      <c r="BK16" s="9">
        <v>12.045999999999999</v>
      </c>
      <c r="BL16" s="9">
        <v>5.5730000000000004</v>
      </c>
      <c r="BM16" s="9">
        <v>6.4729999999999999</v>
      </c>
      <c r="BN16" s="9">
        <v>69.533000000000001</v>
      </c>
      <c r="BO16" s="9">
        <v>32.595999999999997</v>
      </c>
      <c r="BP16" s="9">
        <v>36.938000000000002</v>
      </c>
      <c r="BQ16" s="9">
        <v>5.0170000000000003</v>
      </c>
      <c r="BR16" s="9">
        <v>3.617</v>
      </c>
      <c r="BS16" s="9">
        <v>1.4</v>
      </c>
      <c r="BT16" s="9">
        <v>66.090999999999994</v>
      </c>
      <c r="BU16" s="9">
        <v>33.918999999999997</v>
      </c>
      <c r="BV16" s="9">
        <v>32.171999999999997</v>
      </c>
      <c r="BW16" s="9">
        <v>1.286</v>
      </c>
      <c r="BX16" s="9">
        <v>0.70499999999999996</v>
      </c>
      <c r="BY16" s="9">
        <v>0.58199999999999996</v>
      </c>
      <c r="BZ16" s="9">
        <v>11.744999999999999</v>
      </c>
      <c r="CA16" s="9">
        <v>5.1050000000000004</v>
      </c>
      <c r="CB16" s="9">
        <v>6.6390000000000002</v>
      </c>
      <c r="CC16" s="9">
        <v>0.23599999999999999</v>
      </c>
      <c r="CD16" s="9">
        <v>0.23599999999999999</v>
      </c>
      <c r="CE16" s="9">
        <v>0</v>
      </c>
      <c r="CF16" s="9">
        <v>5.4569999999999999</v>
      </c>
      <c r="CG16" s="9">
        <v>3.133</v>
      </c>
      <c r="CH16" s="9">
        <v>2.323</v>
      </c>
      <c r="CI16" s="9">
        <v>12.744</v>
      </c>
      <c r="CJ16" s="9">
        <v>5.1109999999999998</v>
      </c>
      <c r="CK16" s="9">
        <v>7.633</v>
      </c>
      <c r="CL16" s="9">
        <v>47.62</v>
      </c>
      <c r="CM16" s="9">
        <v>26.888999999999999</v>
      </c>
      <c r="CN16" s="9">
        <v>20.731000000000002</v>
      </c>
      <c r="CO16" s="9">
        <v>29.145</v>
      </c>
      <c r="CP16" s="9">
        <v>14.898</v>
      </c>
      <c r="CQ16" s="9">
        <v>14.247</v>
      </c>
      <c r="CR16" s="9">
        <v>37.494</v>
      </c>
      <c r="CS16" s="9">
        <v>21.280999999999999</v>
      </c>
      <c r="CT16" s="9">
        <v>16.213999999999999</v>
      </c>
      <c r="CU16" s="9">
        <v>25.501999999999999</v>
      </c>
      <c r="CV16" s="9">
        <v>12.365</v>
      </c>
      <c r="CW16" s="9">
        <v>13.135999999999999</v>
      </c>
      <c r="CX16" s="9">
        <v>19.661000000000001</v>
      </c>
      <c r="CY16" s="9">
        <v>12.3</v>
      </c>
      <c r="CZ16" s="9">
        <v>7.3609999999999998</v>
      </c>
      <c r="DA16" s="9">
        <v>18.023</v>
      </c>
      <c r="DB16" s="9">
        <v>9.4079999999999995</v>
      </c>
      <c r="DC16" s="9">
        <v>8.6150000000000002</v>
      </c>
      <c r="DD16" s="9">
        <v>28.689</v>
      </c>
      <c r="DE16" s="9">
        <v>16.878</v>
      </c>
      <c r="DF16" s="9">
        <v>11.811</v>
      </c>
      <c r="DG16" s="9">
        <v>16.855</v>
      </c>
      <c r="DH16" s="9">
        <v>9.5090000000000003</v>
      </c>
      <c r="DI16" s="9">
        <v>7.3460000000000001</v>
      </c>
      <c r="DJ16" s="9">
        <v>1.5069999999999999</v>
      </c>
      <c r="DK16" s="9">
        <v>0.93300000000000005</v>
      </c>
      <c r="DL16" s="9">
        <v>0.57399999999999995</v>
      </c>
      <c r="DM16" s="9">
        <v>4.4359999999999999</v>
      </c>
      <c r="DN16" s="9">
        <v>2.6280000000000001</v>
      </c>
      <c r="DO16" s="9">
        <v>1.8080000000000001</v>
      </c>
      <c r="DP16" s="9">
        <v>4.1159999999999997</v>
      </c>
      <c r="DQ16" s="9">
        <v>2.3420000000000001</v>
      </c>
      <c r="DR16" s="9">
        <v>1.774</v>
      </c>
      <c r="DS16" s="9">
        <v>4.6399999999999997</v>
      </c>
      <c r="DT16" s="9">
        <v>1.7889999999999999</v>
      </c>
      <c r="DU16" s="9">
        <v>2.851</v>
      </c>
      <c r="DV16" s="9">
        <v>22.431000000000001</v>
      </c>
      <c r="DW16" s="9">
        <v>12.974</v>
      </c>
      <c r="DX16" s="9">
        <v>9.4570000000000007</v>
      </c>
      <c r="DY16" s="9">
        <v>7.4020000000000001</v>
      </c>
      <c r="DZ16" s="9">
        <v>4.5019999999999998</v>
      </c>
      <c r="EA16" s="9">
        <v>2.9</v>
      </c>
      <c r="EB16" s="9">
        <v>11.41</v>
      </c>
      <c r="EC16" s="9">
        <v>6.2249999999999996</v>
      </c>
      <c r="ED16" s="9">
        <v>5.1840000000000002</v>
      </c>
      <c r="EE16" s="9">
        <v>7.6710000000000003</v>
      </c>
      <c r="EF16" s="9">
        <v>3.5910000000000002</v>
      </c>
      <c r="EG16" s="9">
        <v>4.08</v>
      </c>
      <c r="EH16" s="9">
        <v>44.107999999999997</v>
      </c>
      <c r="EI16" s="9">
        <v>24.073</v>
      </c>
      <c r="EJ16" s="9">
        <v>20.033999999999999</v>
      </c>
      <c r="EK16" s="9">
        <v>33.360999999999997</v>
      </c>
      <c r="EL16" s="9">
        <v>14.928000000000001</v>
      </c>
      <c r="EM16" s="9">
        <v>18.433</v>
      </c>
      <c r="EN16" s="9">
        <v>23.116</v>
      </c>
      <c r="EO16" s="9">
        <v>13.912000000000001</v>
      </c>
      <c r="EP16" s="9">
        <v>9.2029999999999994</v>
      </c>
      <c r="EQ16" s="9">
        <v>8.2829999999999995</v>
      </c>
      <c r="ER16" s="9">
        <v>4.7489999999999997</v>
      </c>
      <c r="ES16" s="9">
        <v>3.5339999999999998</v>
      </c>
      <c r="ET16" s="9">
        <v>12.638</v>
      </c>
      <c r="EU16" s="9">
        <v>7.0129999999999999</v>
      </c>
      <c r="EV16" s="9">
        <v>5.625</v>
      </c>
      <c r="EW16" s="9">
        <v>7.7409999999999997</v>
      </c>
      <c r="EX16" s="9">
        <v>4.4800000000000004</v>
      </c>
      <c r="EY16" s="9">
        <v>3.2610000000000001</v>
      </c>
      <c r="EZ16" s="9">
        <v>0.754</v>
      </c>
      <c r="FA16" s="9">
        <v>0.29899999999999999</v>
      </c>
      <c r="FB16" s="9">
        <v>0.45400000000000001</v>
      </c>
      <c r="FC16" s="9">
        <v>115.077</v>
      </c>
      <c r="FD16" s="9">
        <v>56.259</v>
      </c>
      <c r="FE16" s="9">
        <v>58.817999999999998</v>
      </c>
      <c r="FF16" s="9">
        <v>26.056999999999999</v>
      </c>
      <c r="FG16" s="9">
        <v>12.59</v>
      </c>
      <c r="FH16" s="9">
        <v>13.467000000000001</v>
      </c>
      <c r="FI16" s="9">
        <v>95.9</v>
      </c>
      <c r="FJ16" s="9">
        <v>47.576999999999998</v>
      </c>
      <c r="FK16" s="9">
        <v>48.323</v>
      </c>
      <c r="FL16" s="9">
        <v>3.093</v>
      </c>
      <c r="FM16" s="9">
        <v>1.2729999999999999</v>
      </c>
      <c r="FN16" s="9">
        <v>1.82</v>
      </c>
      <c r="FO16" s="9">
        <v>9.8680000000000003</v>
      </c>
      <c r="FP16" s="9">
        <v>4.53</v>
      </c>
      <c r="FQ16" s="9">
        <v>5.3380000000000001</v>
      </c>
      <c r="FR16" s="9">
        <v>0.27200000000000002</v>
      </c>
      <c r="FS16" s="9">
        <v>0.27200000000000002</v>
      </c>
      <c r="FT16" s="9">
        <v>0</v>
      </c>
      <c r="FU16" s="9">
        <v>2.6779999999999999</v>
      </c>
      <c r="FV16" s="9">
        <v>1.931</v>
      </c>
      <c r="FW16" s="9">
        <v>0.747</v>
      </c>
      <c r="FX16" s="9">
        <v>5.4889999999999999</v>
      </c>
      <c r="FY16" s="9">
        <v>2.23</v>
      </c>
      <c r="FZ16" s="9">
        <v>3.2589999999999999</v>
      </c>
      <c r="GA16" s="9">
        <v>29.059000000000001</v>
      </c>
      <c r="GB16" s="9">
        <v>11.77</v>
      </c>
      <c r="GC16" s="9">
        <v>17.289000000000001</v>
      </c>
      <c r="GD16" s="9">
        <v>3.2410000000000001</v>
      </c>
      <c r="GE16" s="9">
        <v>1.6639999999999999</v>
      </c>
      <c r="GF16" s="9">
        <v>1.5780000000000001</v>
      </c>
      <c r="GG16" s="9">
        <v>13.532999999999999</v>
      </c>
      <c r="GH16" s="9">
        <v>5.4930000000000003</v>
      </c>
      <c r="GI16" s="9">
        <v>8.0389999999999997</v>
      </c>
      <c r="GJ16" s="9">
        <v>10.178000000000001</v>
      </c>
      <c r="GK16" s="9">
        <v>4.5060000000000002</v>
      </c>
      <c r="GL16" s="9">
        <v>5.6719999999999997</v>
      </c>
      <c r="GM16" s="9">
        <v>31.193999999999999</v>
      </c>
      <c r="GN16" s="9">
        <v>18.670000000000002</v>
      </c>
      <c r="GO16" s="9">
        <v>12.523</v>
      </c>
      <c r="GP16" s="9">
        <v>2.7360000000000002</v>
      </c>
      <c r="GQ16" s="9">
        <v>1.8160000000000001</v>
      </c>
      <c r="GR16" s="9">
        <v>0.92</v>
      </c>
      <c r="GS16" s="9">
        <v>6.2690000000000001</v>
      </c>
      <c r="GT16" s="9">
        <v>3.5550000000000002</v>
      </c>
      <c r="GU16" s="9">
        <v>2.714</v>
      </c>
      <c r="GV16" s="9">
        <v>0.82799999999999996</v>
      </c>
      <c r="GW16" s="9">
        <v>0.82799999999999996</v>
      </c>
      <c r="GX16" s="9">
        <v>0</v>
      </c>
      <c r="GY16" s="9">
        <v>0.94099999999999995</v>
      </c>
      <c r="GZ16" s="9">
        <v>0.94099999999999995</v>
      </c>
      <c r="HA16" s="9">
        <v>0</v>
      </c>
      <c r="HB16" s="9">
        <v>0.219</v>
      </c>
      <c r="HC16" s="9">
        <v>0</v>
      </c>
      <c r="HD16" s="9">
        <v>0.219</v>
      </c>
      <c r="HE16" s="9">
        <v>2.359</v>
      </c>
      <c r="HF16" s="9">
        <v>0.68700000000000006</v>
      </c>
      <c r="HG16" s="9">
        <v>1.673</v>
      </c>
      <c r="HH16" s="9">
        <v>25.791</v>
      </c>
      <c r="HI16" s="9">
        <v>15.526999999999999</v>
      </c>
      <c r="HJ16" s="9">
        <v>10.265000000000001</v>
      </c>
      <c r="HK16" s="9">
        <v>56.926000000000002</v>
      </c>
      <c r="HL16" s="9">
        <v>27.177</v>
      </c>
      <c r="HM16" s="9">
        <v>29.748999999999999</v>
      </c>
      <c r="HN16" s="9">
        <v>76.95</v>
      </c>
      <c r="HO16" s="9">
        <v>41.680999999999997</v>
      </c>
      <c r="HP16" s="9">
        <v>35.268999999999998</v>
      </c>
      <c r="HQ16" s="9">
        <v>260.28100000000001</v>
      </c>
      <c r="HR16" s="9">
        <v>139.43299999999999</v>
      </c>
      <c r="HS16" s="9">
        <v>120.849</v>
      </c>
      <c r="HT16" s="9">
        <v>74.915999999999997</v>
      </c>
      <c r="HU16" s="9">
        <v>40.026000000000003</v>
      </c>
      <c r="HV16" s="9">
        <v>34.89</v>
      </c>
      <c r="HW16" s="9">
        <v>253.67699999999999</v>
      </c>
      <c r="HX16" s="9">
        <v>135.77699999999999</v>
      </c>
      <c r="HY16" s="9">
        <v>117.9</v>
      </c>
      <c r="HZ16" s="9">
        <v>26.974</v>
      </c>
      <c r="IA16" s="9">
        <v>15.805999999999999</v>
      </c>
      <c r="IB16" s="9">
        <v>11.167</v>
      </c>
      <c r="IC16" s="9">
        <v>87.037999999999997</v>
      </c>
      <c r="ID16" s="9">
        <v>43.149000000000001</v>
      </c>
      <c r="IE16" s="9">
        <v>43.887999999999998</v>
      </c>
      <c r="IF16" s="9">
        <v>27.785</v>
      </c>
      <c r="IG16" s="9">
        <v>15.076000000000001</v>
      </c>
      <c r="IH16" s="9">
        <v>12.709</v>
      </c>
      <c r="II16" s="9">
        <v>118.27</v>
      </c>
      <c r="IJ16" s="9">
        <v>62.826000000000001</v>
      </c>
      <c r="IK16" s="9">
        <v>55.442999999999998</v>
      </c>
      <c r="IL16" s="9">
        <v>17.692</v>
      </c>
      <c r="IM16" s="9">
        <v>7.8250000000000002</v>
      </c>
      <c r="IN16" s="9">
        <v>9.8670000000000009</v>
      </c>
      <c r="IO16" s="9">
        <v>66.043000000000006</v>
      </c>
      <c r="IP16" s="9">
        <v>33.277999999999999</v>
      </c>
      <c r="IQ16" s="9">
        <v>32.765000000000001</v>
      </c>
    </row>
    <row r="17" spans="1:251">
      <c r="A17" s="10">
        <v>44228</v>
      </c>
      <c r="B17" s="9">
        <v>6.1040000000000001</v>
      </c>
      <c r="C17" s="9">
        <v>30.631</v>
      </c>
      <c r="D17" s="9">
        <v>19.545999999999999</v>
      </c>
      <c r="E17" s="9">
        <v>11.086</v>
      </c>
      <c r="F17" s="9">
        <v>8.2170000000000005</v>
      </c>
      <c r="G17" s="9">
        <v>5.2910000000000004</v>
      </c>
      <c r="H17" s="9">
        <v>2.9260000000000002</v>
      </c>
      <c r="I17" s="9">
        <v>24.143000000000001</v>
      </c>
      <c r="J17" s="9">
        <v>9.3219999999999992</v>
      </c>
      <c r="K17" s="9">
        <v>14.821</v>
      </c>
      <c r="L17" s="9">
        <v>4.516</v>
      </c>
      <c r="M17" s="9">
        <v>0.503</v>
      </c>
      <c r="N17" s="9">
        <v>4.0129999999999999</v>
      </c>
      <c r="O17" s="9">
        <v>6.5090000000000003</v>
      </c>
      <c r="P17" s="9">
        <v>1.7509999999999999</v>
      </c>
      <c r="Q17" s="9">
        <v>4.7569999999999997</v>
      </c>
      <c r="R17" s="9">
        <v>8.6950000000000003</v>
      </c>
      <c r="S17" s="9">
        <v>4.032</v>
      </c>
      <c r="T17" s="9">
        <v>4.6630000000000003</v>
      </c>
      <c r="U17" s="9">
        <v>16.158000000000001</v>
      </c>
      <c r="V17" s="9">
        <v>8.798</v>
      </c>
      <c r="W17" s="9">
        <v>7.359</v>
      </c>
      <c r="X17" s="9">
        <v>16.783999999999999</v>
      </c>
      <c r="Y17" s="9">
        <v>10.871</v>
      </c>
      <c r="Z17" s="9">
        <v>5.9119999999999999</v>
      </c>
      <c r="AA17" s="9">
        <v>21.221</v>
      </c>
      <c r="AB17" s="9">
        <v>11.287000000000001</v>
      </c>
      <c r="AC17" s="9">
        <v>9.9339999999999993</v>
      </c>
      <c r="AD17" s="9">
        <v>1.931</v>
      </c>
      <c r="AE17" s="9">
        <v>1.103</v>
      </c>
      <c r="AF17" s="9">
        <v>0.82799999999999996</v>
      </c>
      <c r="AG17" s="9">
        <v>4.1719999999999997</v>
      </c>
      <c r="AH17" s="9">
        <v>2.1040000000000001</v>
      </c>
      <c r="AI17" s="9">
        <v>2.0670000000000002</v>
      </c>
      <c r="AJ17" s="9">
        <v>10.804</v>
      </c>
      <c r="AK17" s="9">
        <v>7.0119999999999996</v>
      </c>
      <c r="AL17" s="9">
        <v>3.7930000000000001</v>
      </c>
      <c r="AM17" s="9">
        <v>22.088999999999999</v>
      </c>
      <c r="AN17" s="9">
        <v>12.407</v>
      </c>
      <c r="AO17" s="9">
        <v>9.6829999999999998</v>
      </c>
      <c r="AP17" s="9">
        <v>8.4049999999999994</v>
      </c>
      <c r="AQ17" s="9">
        <v>5.1260000000000003</v>
      </c>
      <c r="AR17" s="9">
        <v>3.2789999999999999</v>
      </c>
      <c r="AS17" s="9">
        <v>12.983000000000001</v>
      </c>
      <c r="AT17" s="9">
        <v>6.4909999999999997</v>
      </c>
      <c r="AU17" s="9">
        <v>6.492</v>
      </c>
      <c r="AV17" s="9">
        <v>2.399</v>
      </c>
      <c r="AW17" s="9">
        <v>1.8859999999999999</v>
      </c>
      <c r="AX17" s="9">
        <v>0.51300000000000001</v>
      </c>
      <c r="AY17" s="9">
        <v>9.1069999999999993</v>
      </c>
      <c r="AZ17" s="9">
        <v>5.9160000000000004</v>
      </c>
      <c r="BA17" s="9">
        <v>3.1909999999999998</v>
      </c>
      <c r="BB17" s="9">
        <v>0.76600000000000001</v>
      </c>
      <c r="BC17" s="9">
        <v>0.55200000000000005</v>
      </c>
      <c r="BD17" s="9">
        <v>0.214</v>
      </c>
      <c r="BE17" s="9">
        <v>1.3740000000000001</v>
      </c>
      <c r="BF17" s="9">
        <v>0.63100000000000001</v>
      </c>
      <c r="BG17" s="9">
        <v>0.74299999999999999</v>
      </c>
      <c r="BH17" s="9">
        <v>41.848999999999997</v>
      </c>
      <c r="BI17" s="9">
        <v>21.824000000000002</v>
      </c>
      <c r="BJ17" s="9">
        <v>20.024999999999999</v>
      </c>
      <c r="BK17" s="9">
        <v>15.01</v>
      </c>
      <c r="BL17" s="9">
        <v>8.3360000000000003</v>
      </c>
      <c r="BM17" s="9">
        <v>6.6740000000000004</v>
      </c>
      <c r="BN17" s="9">
        <v>59.74</v>
      </c>
      <c r="BO17" s="9">
        <v>31.439</v>
      </c>
      <c r="BP17" s="9">
        <v>28.300999999999998</v>
      </c>
      <c r="BQ17" s="9">
        <v>2.4289999999999998</v>
      </c>
      <c r="BR17" s="9">
        <v>1.446</v>
      </c>
      <c r="BS17" s="9">
        <v>0.98299999999999998</v>
      </c>
      <c r="BT17" s="9">
        <v>50.829000000000001</v>
      </c>
      <c r="BU17" s="9">
        <v>27.013999999999999</v>
      </c>
      <c r="BV17" s="9">
        <v>23.815999999999999</v>
      </c>
      <c r="BW17" s="9">
        <v>0.91100000000000003</v>
      </c>
      <c r="BX17" s="9">
        <v>0.53900000000000003</v>
      </c>
      <c r="BY17" s="9">
        <v>0.371</v>
      </c>
      <c r="BZ17" s="9">
        <v>11.04</v>
      </c>
      <c r="CA17" s="9">
        <v>5.2939999999999996</v>
      </c>
      <c r="CB17" s="9">
        <v>5.7460000000000004</v>
      </c>
      <c r="CC17" s="9">
        <v>0.97299999999999998</v>
      </c>
      <c r="CD17" s="9">
        <v>0.57199999999999995</v>
      </c>
      <c r="CE17" s="9">
        <v>0.40100000000000002</v>
      </c>
      <c r="CF17" s="9">
        <v>4.6879999999999997</v>
      </c>
      <c r="CG17" s="9">
        <v>2.1</v>
      </c>
      <c r="CH17" s="9">
        <v>2.5880000000000001</v>
      </c>
      <c r="CI17" s="9">
        <v>6.8639999999999999</v>
      </c>
      <c r="CJ17" s="9">
        <v>2.63</v>
      </c>
      <c r="CK17" s="9">
        <v>4.234</v>
      </c>
      <c r="CL17" s="9">
        <v>56.033000000000001</v>
      </c>
      <c r="CM17" s="9">
        <v>28.716000000000001</v>
      </c>
      <c r="CN17" s="9">
        <v>27.317</v>
      </c>
      <c r="CO17" s="9">
        <v>18.399000000000001</v>
      </c>
      <c r="CP17" s="9">
        <v>7.6989999999999998</v>
      </c>
      <c r="CQ17" s="9">
        <v>10.7</v>
      </c>
      <c r="CR17" s="9">
        <v>43.631</v>
      </c>
      <c r="CS17" s="9">
        <v>22.206</v>
      </c>
      <c r="CT17" s="9">
        <v>21.425000000000001</v>
      </c>
      <c r="CU17" s="9">
        <v>15.879</v>
      </c>
      <c r="CV17" s="9">
        <v>7.0330000000000004</v>
      </c>
      <c r="CW17" s="9">
        <v>8.8460000000000001</v>
      </c>
      <c r="CX17" s="9">
        <v>23.334</v>
      </c>
      <c r="CY17" s="9">
        <v>11.933</v>
      </c>
      <c r="CZ17" s="9">
        <v>11.4</v>
      </c>
      <c r="DA17" s="9">
        <v>9.9220000000000006</v>
      </c>
      <c r="DB17" s="9">
        <v>4.617</v>
      </c>
      <c r="DC17" s="9">
        <v>5.3049999999999997</v>
      </c>
      <c r="DD17" s="9">
        <v>32.488</v>
      </c>
      <c r="DE17" s="9">
        <v>17.402999999999999</v>
      </c>
      <c r="DF17" s="9">
        <v>15.084</v>
      </c>
      <c r="DG17" s="9">
        <v>11.134</v>
      </c>
      <c r="DH17" s="9">
        <v>4.585</v>
      </c>
      <c r="DI17" s="9">
        <v>6.55</v>
      </c>
      <c r="DJ17" s="9">
        <v>4.9669999999999996</v>
      </c>
      <c r="DK17" s="9">
        <v>3.238</v>
      </c>
      <c r="DL17" s="9">
        <v>1.7290000000000001</v>
      </c>
      <c r="DM17" s="9">
        <v>2.4039999999999999</v>
      </c>
      <c r="DN17" s="9">
        <v>1.708</v>
      </c>
      <c r="DO17" s="9">
        <v>0.69599999999999995</v>
      </c>
      <c r="DP17" s="9">
        <v>7.5739999999999998</v>
      </c>
      <c r="DQ17" s="9">
        <v>5.0229999999999997</v>
      </c>
      <c r="DR17" s="9">
        <v>2.5499999999999998</v>
      </c>
      <c r="DS17" s="9">
        <v>2.2440000000000002</v>
      </c>
      <c r="DT17" s="9">
        <v>1.1499999999999999</v>
      </c>
      <c r="DU17" s="9">
        <v>1.0940000000000001</v>
      </c>
      <c r="DV17" s="9">
        <v>30.228000000000002</v>
      </c>
      <c r="DW17" s="9">
        <v>15.581</v>
      </c>
      <c r="DX17" s="9">
        <v>14.647</v>
      </c>
      <c r="DY17" s="9">
        <v>6.6790000000000003</v>
      </c>
      <c r="DZ17" s="9">
        <v>2.681</v>
      </c>
      <c r="EA17" s="9">
        <v>3.9980000000000002</v>
      </c>
      <c r="EB17" s="9">
        <v>16.056999999999999</v>
      </c>
      <c r="EC17" s="9">
        <v>10.035</v>
      </c>
      <c r="ED17" s="9">
        <v>6.0220000000000002</v>
      </c>
      <c r="EE17" s="9">
        <v>5.57</v>
      </c>
      <c r="EF17" s="9">
        <v>3.35</v>
      </c>
      <c r="EG17" s="9">
        <v>2.2210000000000001</v>
      </c>
      <c r="EH17" s="9">
        <v>53.186</v>
      </c>
      <c r="EI17" s="9">
        <v>27.117000000000001</v>
      </c>
      <c r="EJ17" s="9">
        <v>26.068999999999999</v>
      </c>
      <c r="EK17" s="9">
        <v>19.335999999999999</v>
      </c>
      <c r="EL17" s="9">
        <v>8.7370000000000001</v>
      </c>
      <c r="EM17" s="9">
        <v>10.599</v>
      </c>
      <c r="EN17" s="9">
        <v>35.656999999999996</v>
      </c>
      <c r="EO17" s="9">
        <v>18.940000000000001</v>
      </c>
      <c r="EP17" s="9">
        <v>16.716999999999999</v>
      </c>
      <c r="EQ17" s="9">
        <v>8.109</v>
      </c>
      <c r="ER17" s="9">
        <v>3.016</v>
      </c>
      <c r="ES17" s="9">
        <v>5.093</v>
      </c>
      <c r="ET17" s="9">
        <v>11.939</v>
      </c>
      <c r="EU17" s="9">
        <v>6.8380000000000001</v>
      </c>
      <c r="EV17" s="9">
        <v>5.101</v>
      </c>
      <c r="EW17" s="9">
        <v>6.0540000000000003</v>
      </c>
      <c r="EX17" s="9">
        <v>3.4540000000000002</v>
      </c>
      <c r="EY17" s="9">
        <v>2.6</v>
      </c>
      <c r="EZ17" s="9">
        <v>1.1910000000000001</v>
      </c>
      <c r="FA17" s="9">
        <v>1.004</v>
      </c>
      <c r="FB17" s="9">
        <v>0.187</v>
      </c>
      <c r="FC17" s="9">
        <v>101.318</v>
      </c>
      <c r="FD17" s="9">
        <v>53.694000000000003</v>
      </c>
      <c r="FE17" s="9">
        <v>47.622999999999998</v>
      </c>
      <c r="FF17" s="9">
        <v>28.082999999999998</v>
      </c>
      <c r="FG17" s="9">
        <v>15.715</v>
      </c>
      <c r="FH17" s="9">
        <v>12.368</v>
      </c>
      <c r="FI17" s="9">
        <v>74.471999999999994</v>
      </c>
      <c r="FJ17" s="9">
        <v>38.286999999999999</v>
      </c>
      <c r="FK17" s="9">
        <v>36.185000000000002</v>
      </c>
      <c r="FL17" s="9">
        <v>3.677</v>
      </c>
      <c r="FM17" s="9">
        <v>2.3210000000000002</v>
      </c>
      <c r="FN17" s="9">
        <v>1.3560000000000001</v>
      </c>
      <c r="FO17" s="9">
        <v>12.496</v>
      </c>
      <c r="FP17" s="9">
        <v>6.0209999999999999</v>
      </c>
      <c r="FQ17" s="9">
        <v>6.4740000000000002</v>
      </c>
      <c r="FR17" s="9">
        <v>1.4490000000000001</v>
      </c>
      <c r="FS17" s="9">
        <v>0.25900000000000001</v>
      </c>
      <c r="FT17" s="9">
        <v>1.19</v>
      </c>
      <c r="FU17" s="9">
        <v>2.734</v>
      </c>
      <c r="FV17" s="9">
        <v>1.1000000000000001</v>
      </c>
      <c r="FW17" s="9">
        <v>1.633</v>
      </c>
      <c r="FX17" s="9">
        <v>6.6230000000000002</v>
      </c>
      <c r="FY17" s="9">
        <v>3.4460000000000002</v>
      </c>
      <c r="FZ17" s="9">
        <v>3.177</v>
      </c>
      <c r="GA17" s="9">
        <v>21.559000000000001</v>
      </c>
      <c r="GB17" s="9">
        <v>12.632999999999999</v>
      </c>
      <c r="GC17" s="9">
        <v>8.9260000000000002</v>
      </c>
      <c r="GD17" s="9">
        <v>3.605</v>
      </c>
      <c r="GE17" s="9">
        <v>2.0089999999999999</v>
      </c>
      <c r="GF17" s="9">
        <v>1.5960000000000001</v>
      </c>
      <c r="GG17" s="9">
        <v>11.891</v>
      </c>
      <c r="GH17" s="9">
        <v>4.3470000000000004</v>
      </c>
      <c r="GI17" s="9">
        <v>7.5439999999999996</v>
      </c>
      <c r="GJ17" s="9">
        <v>9.1080000000000005</v>
      </c>
      <c r="GK17" s="9">
        <v>5.1989999999999998</v>
      </c>
      <c r="GL17" s="9">
        <v>3.9089999999999998</v>
      </c>
      <c r="GM17" s="9">
        <v>21.795999999999999</v>
      </c>
      <c r="GN17" s="9">
        <v>13.047000000000001</v>
      </c>
      <c r="GO17" s="9">
        <v>8.7490000000000006</v>
      </c>
      <c r="GP17" s="9">
        <v>2.1230000000000002</v>
      </c>
      <c r="GQ17" s="9">
        <v>1.194</v>
      </c>
      <c r="GR17" s="9">
        <v>0.92900000000000005</v>
      </c>
      <c r="GS17" s="9">
        <v>3.1480000000000001</v>
      </c>
      <c r="GT17" s="9">
        <v>0.54100000000000004</v>
      </c>
      <c r="GU17" s="9">
        <v>2.6080000000000001</v>
      </c>
      <c r="GV17" s="9">
        <v>0.21</v>
      </c>
      <c r="GW17" s="9">
        <v>0</v>
      </c>
      <c r="GX17" s="9">
        <v>0.21</v>
      </c>
      <c r="GY17" s="9">
        <v>0.52800000000000002</v>
      </c>
      <c r="GZ17" s="9">
        <v>0.27800000000000002</v>
      </c>
      <c r="HA17" s="9">
        <v>0.25</v>
      </c>
      <c r="HB17" s="9">
        <v>1.288</v>
      </c>
      <c r="HC17" s="9">
        <v>1.288</v>
      </c>
      <c r="HD17" s="9">
        <v>0</v>
      </c>
      <c r="HE17" s="9">
        <v>0.32100000000000001</v>
      </c>
      <c r="HF17" s="9">
        <v>0.32100000000000001</v>
      </c>
      <c r="HG17" s="9">
        <v>0</v>
      </c>
      <c r="HH17" s="9">
        <v>33.088999999999999</v>
      </c>
      <c r="HI17" s="9">
        <v>17.003</v>
      </c>
      <c r="HJ17" s="9">
        <v>16.085000000000001</v>
      </c>
      <c r="HK17" s="9">
        <v>51.826000000000001</v>
      </c>
      <c r="HL17" s="9">
        <v>27.56</v>
      </c>
      <c r="HM17" s="9">
        <v>24.265999999999998</v>
      </c>
      <c r="HN17" s="9">
        <v>89.087000000000003</v>
      </c>
      <c r="HO17" s="9">
        <v>51.951999999999998</v>
      </c>
      <c r="HP17" s="9">
        <v>37.134999999999998</v>
      </c>
      <c r="HQ17" s="9">
        <v>266.66399999999999</v>
      </c>
      <c r="HR17" s="9">
        <v>136.78</v>
      </c>
      <c r="HS17" s="9">
        <v>129.88399999999999</v>
      </c>
      <c r="HT17" s="9">
        <v>87.751999999999995</v>
      </c>
      <c r="HU17" s="9">
        <v>51.62</v>
      </c>
      <c r="HV17" s="9">
        <v>36.131999999999998</v>
      </c>
      <c r="HW17" s="9">
        <v>263.084</v>
      </c>
      <c r="HX17" s="9">
        <v>134.41300000000001</v>
      </c>
      <c r="HY17" s="9">
        <v>128.672</v>
      </c>
      <c r="HZ17" s="9">
        <v>31.481999999999999</v>
      </c>
      <c r="IA17" s="9">
        <v>21.013999999999999</v>
      </c>
      <c r="IB17" s="9">
        <v>10.468999999999999</v>
      </c>
      <c r="IC17" s="9">
        <v>83.355000000000004</v>
      </c>
      <c r="ID17" s="9">
        <v>39.493000000000002</v>
      </c>
      <c r="IE17" s="9">
        <v>43.860999999999997</v>
      </c>
      <c r="IF17" s="9">
        <v>31.827999999999999</v>
      </c>
      <c r="IG17" s="9">
        <v>15.576000000000001</v>
      </c>
      <c r="IH17" s="9">
        <v>16.251999999999999</v>
      </c>
      <c r="II17" s="9">
        <v>123.086</v>
      </c>
      <c r="IJ17" s="9">
        <v>63.173999999999999</v>
      </c>
      <c r="IK17" s="9">
        <v>59.911999999999999</v>
      </c>
      <c r="IL17" s="9">
        <v>19.536000000000001</v>
      </c>
      <c r="IM17" s="9">
        <v>11.032999999999999</v>
      </c>
      <c r="IN17" s="9">
        <v>8.5030000000000001</v>
      </c>
      <c r="IO17" s="9">
        <v>74.585999999999999</v>
      </c>
      <c r="IP17" s="9">
        <v>38.457999999999998</v>
      </c>
      <c r="IQ17" s="9">
        <v>36.128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7940</vt:i4>
      </vt:variant>
    </vt:vector>
  </HeadingPairs>
  <TitlesOfParts>
    <vt:vector size="795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A125990654K</vt:lpstr>
      <vt:lpstr>A125990654K_Data</vt:lpstr>
      <vt:lpstr>A125990654K_Latest</vt:lpstr>
      <vt:lpstr>A125990658V</vt:lpstr>
      <vt:lpstr>A125990658V_Data</vt:lpstr>
      <vt:lpstr>A125990658V_Latest</vt:lpstr>
      <vt:lpstr>A125990666V</vt:lpstr>
      <vt:lpstr>A125990666V_Data</vt:lpstr>
      <vt:lpstr>A125990666V_Latest</vt:lpstr>
      <vt:lpstr>A125990670K</vt:lpstr>
      <vt:lpstr>A125990670K_Data</vt:lpstr>
      <vt:lpstr>A125990670K_Latest</vt:lpstr>
      <vt:lpstr>A125990674V</vt:lpstr>
      <vt:lpstr>A125990674V_Data</vt:lpstr>
      <vt:lpstr>A125990674V_Latest</vt:lpstr>
      <vt:lpstr>A125990678C</vt:lpstr>
      <vt:lpstr>A125990678C_Data</vt:lpstr>
      <vt:lpstr>A125990678C_Latest</vt:lpstr>
      <vt:lpstr>A125990682V</vt:lpstr>
      <vt:lpstr>A125990682V_Data</vt:lpstr>
      <vt:lpstr>A125990682V_Latest</vt:lpstr>
      <vt:lpstr>A125990686C</vt:lpstr>
      <vt:lpstr>A125990686C_Data</vt:lpstr>
      <vt:lpstr>A125990686C_Latest</vt:lpstr>
      <vt:lpstr>A125990690V</vt:lpstr>
      <vt:lpstr>A125990690V_Data</vt:lpstr>
      <vt:lpstr>A125990690V_Latest</vt:lpstr>
      <vt:lpstr>A125990694C</vt:lpstr>
      <vt:lpstr>A125990694C_Data</vt:lpstr>
      <vt:lpstr>A125990694C_Latest</vt:lpstr>
      <vt:lpstr>A125990698L</vt:lpstr>
      <vt:lpstr>A125990698L_Data</vt:lpstr>
      <vt:lpstr>A125990698L_Latest</vt:lpstr>
      <vt:lpstr>A125990702T</vt:lpstr>
      <vt:lpstr>A125990702T_Data</vt:lpstr>
      <vt:lpstr>A125990702T_Latest</vt:lpstr>
      <vt:lpstr>A125990706A</vt:lpstr>
      <vt:lpstr>A125990706A_Data</vt:lpstr>
      <vt:lpstr>A125990706A_Latest</vt:lpstr>
      <vt:lpstr>A125990710T</vt:lpstr>
      <vt:lpstr>A125990710T_Data</vt:lpstr>
      <vt:lpstr>A125990710T_Latest</vt:lpstr>
      <vt:lpstr>A125990714A</vt:lpstr>
      <vt:lpstr>A125990714A_Data</vt:lpstr>
      <vt:lpstr>A125990714A_Latest</vt:lpstr>
      <vt:lpstr>A125990718K</vt:lpstr>
      <vt:lpstr>A125990718K_Data</vt:lpstr>
      <vt:lpstr>A125990718K_Latest</vt:lpstr>
      <vt:lpstr>A125990722A</vt:lpstr>
      <vt:lpstr>A125990722A_Data</vt:lpstr>
      <vt:lpstr>A125990722A_Latest</vt:lpstr>
      <vt:lpstr>A125990726K</vt:lpstr>
      <vt:lpstr>A125990726K_Data</vt:lpstr>
      <vt:lpstr>A125990726K_Latest</vt:lpstr>
      <vt:lpstr>A125990730A</vt:lpstr>
      <vt:lpstr>A125990730A_Data</vt:lpstr>
      <vt:lpstr>A125990730A_Latest</vt:lpstr>
      <vt:lpstr>A125990734K</vt:lpstr>
      <vt:lpstr>A125990734K_Data</vt:lpstr>
      <vt:lpstr>A125990734K_Latest</vt:lpstr>
      <vt:lpstr>A125990738V</vt:lpstr>
      <vt:lpstr>A125990738V_Data</vt:lpstr>
      <vt:lpstr>A125990738V_Latest</vt:lpstr>
      <vt:lpstr>A125990742K</vt:lpstr>
      <vt:lpstr>A125990742K_Data</vt:lpstr>
      <vt:lpstr>A125990742K_Latest</vt:lpstr>
      <vt:lpstr>A125990746V</vt:lpstr>
      <vt:lpstr>A125990746V_Data</vt:lpstr>
      <vt:lpstr>A125990746V_Latest</vt:lpstr>
      <vt:lpstr>A125990750K</vt:lpstr>
      <vt:lpstr>A125990750K_Data</vt:lpstr>
      <vt:lpstr>A125990750K_Latest</vt:lpstr>
      <vt:lpstr>A125990754V</vt:lpstr>
      <vt:lpstr>A125990754V_Data</vt:lpstr>
      <vt:lpstr>A125990754V_Latest</vt:lpstr>
      <vt:lpstr>A125990758C</vt:lpstr>
      <vt:lpstr>A125990758C_Data</vt:lpstr>
      <vt:lpstr>A125990758C_Latest</vt:lpstr>
      <vt:lpstr>A125990762V</vt:lpstr>
      <vt:lpstr>A125990762V_Data</vt:lpstr>
      <vt:lpstr>A125990762V_Latest</vt:lpstr>
      <vt:lpstr>A125990766C</vt:lpstr>
      <vt:lpstr>A125990766C_Data</vt:lpstr>
      <vt:lpstr>A125990766C_Latest</vt:lpstr>
      <vt:lpstr>A125990770V</vt:lpstr>
      <vt:lpstr>A125990770V_Data</vt:lpstr>
      <vt:lpstr>A125990770V_Latest</vt:lpstr>
      <vt:lpstr>A125990774C</vt:lpstr>
      <vt:lpstr>A125990774C_Data</vt:lpstr>
      <vt:lpstr>A125990774C_Latest</vt:lpstr>
      <vt:lpstr>A125990778L</vt:lpstr>
      <vt:lpstr>A125990778L_Data</vt:lpstr>
      <vt:lpstr>A125990778L_Latest</vt:lpstr>
      <vt:lpstr>A125990782C</vt:lpstr>
      <vt:lpstr>A125990782C_Data</vt:lpstr>
      <vt:lpstr>A125990782C_Latest</vt:lpstr>
      <vt:lpstr>A125990786L</vt:lpstr>
      <vt:lpstr>A125990786L_Data</vt:lpstr>
      <vt:lpstr>A125990786L_Latest</vt:lpstr>
      <vt:lpstr>A125990790C</vt:lpstr>
      <vt:lpstr>A125990790C_Data</vt:lpstr>
      <vt:lpstr>A125990790C_Latest</vt:lpstr>
      <vt:lpstr>A125990794L</vt:lpstr>
      <vt:lpstr>A125990794L_Data</vt:lpstr>
      <vt:lpstr>A125990794L_Latest</vt:lpstr>
      <vt:lpstr>A125990798W</vt:lpstr>
      <vt:lpstr>A125990798W_Data</vt:lpstr>
      <vt:lpstr>A125990798W_Latest</vt:lpstr>
      <vt:lpstr>A125990802A</vt:lpstr>
      <vt:lpstr>A125990802A_Data</vt:lpstr>
      <vt:lpstr>A125990802A_Latest</vt:lpstr>
      <vt:lpstr>A125990806K</vt:lpstr>
      <vt:lpstr>A125990806K_Data</vt:lpstr>
      <vt:lpstr>A125990806K_Latest</vt:lpstr>
      <vt:lpstr>A125990810A</vt:lpstr>
      <vt:lpstr>A125990810A_Data</vt:lpstr>
      <vt:lpstr>A125990810A_Latest</vt:lpstr>
      <vt:lpstr>A125990814K</vt:lpstr>
      <vt:lpstr>A125990814K_Data</vt:lpstr>
      <vt:lpstr>A125990814K_Latest</vt:lpstr>
      <vt:lpstr>A125990818V</vt:lpstr>
      <vt:lpstr>A125990818V_Data</vt:lpstr>
      <vt:lpstr>A125990818V_Latest</vt:lpstr>
      <vt:lpstr>A125990822K</vt:lpstr>
      <vt:lpstr>A125990822K_Data</vt:lpstr>
      <vt:lpstr>A125990822K_Latest</vt:lpstr>
      <vt:lpstr>A125990826V</vt:lpstr>
      <vt:lpstr>A125990826V_Data</vt:lpstr>
      <vt:lpstr>A125990826V_Latest</vt:lpstr>
      <vt:lpstr>A125990830K</vt:lpstr>
      <vt:lpstr>A125990830K_Data</vt:lpstr>
      <vt:lpstr>A125990830K_Latest</vt:lpstr>
      <vt:lpstr>A125990834V</vt:lpstr>
      <vt:lpstr>A125990834V_Data</vt:lpstr>
      <vt:lpstr>A125990834V_Latest</vt:lpstr>
      <vt:lpstr>A125990838C</vt:lpstr>
      <vt:lpstr>A125990838C_Data</vt:lpstr>
      <vt:lpstr>A125990838C_Latest</vt:lpstr>
      <vt:lpstr>A125990842V</vt:lpstr>
      <vt:lpstr>A125990842V_Data</vt:lpstr>
      <vt:lpstr>A125990842V_Latest</vt:lpstr>
      <vt:lpstr>A125990846C</vt:lpstr>
      <vt:lpstr>A125990846C_Data</vt:lpstr>
      <vt:lpstr>A125990846C_Latest</vt:lpstr>
      <vt:lpstr>A125990850V</vt:lpstr>
      <vt:lpstr>A125990850V_Data</vt:lpstr>
      <vt:lpstr>A125990850V_Latest</vt:lpstr>
      <vt:lpstr>A125990854C</vt:lpstr>
      <vt:lpstr>A125990854C_Data</vt:lpstr>
      <vt:lpstr>A125990854C_Latest</vt:lpstr>
      <vt:lpstr>A125990858L</vt:lpstr>
      <vt:lpstr>A125990858L_Data</vt:lpstr>
      <vt:lpstr>A125990858L_Latest</vt:lpstr>
      <vt:lpstr>A125990866L</vt:lpstr>
      <vt:lpstr>A125990866L_Data</vt:lpstr>
      <vt:lpstr>A125990866L_Latest</vt:lpstr>
      <vt:lpstr>A125990870C</vt:lpstr>
      <vt:lpstr>A125990870C_Data</vt:lpstr>
      <vt:lpstr>A125990870C_Latest</vt:lpstr>
      <vt:lpstr>A125990874L</vt:lpstr>
      <vt:lpstr>A125990874L_Data</vt:lpstr>
      <vt:lpstr>A125990874L_Latest</vt:lpstr>
      <vt:lpstr>A125990878W</vt:lpstr>
      <vt:lpstr>A125990878W_Data</vt:lpstr>
      <vt:lpstr>A125990878W_Latest</vt:lpstr>
      <vt:lpstr>A125990882L</vt:lpstr>
      <vt:lpstr>A125990882L_Data</vt:lpstr>
      <vt:lpstr>A125990882L_Latest</vt:lpstr>
      <vt:lpstr>A125990886W</vt:lpstr>
      <vt:lpstr>A125990886W_Data</vt:lpstr>
      <vt:lpstr>A125990886W_Latest</vt:lpstr>
      <vt:lpstr>A125990890L</vt:lpstr>
      <vt:lpstr>A125990890L_Data</vt:lpstr>
      <vt:lpstr>A125990890L_Latest</vt:lpstr>
      <vt:lpstr>A125990894W</vt:lpstr>
      <vt:lpstr>A125990894W_Data</vt:lpstr>
      <vt:lpstr>A125990894W_Latest</vt:lpstr>
      <vt:lpstr>A125990898F</vt:lpstr>
      <vt:lpstr>A125990898F_Data</vt:lpstr>
      <vt:lpstr>A125990898F_Latest</vt:lpstr>
      <vt:lpstr>A125990902K</vt:lpstr>
      <vt:lpstr>A125990902K_Data</vt:lpstr>
      <vt:lpstr>A125990902K_Latest</vt:lpstr>
      <vt:lpstr>A125990906V</vt:lpstr>
      <vt:lpstr>A125990906V_Data</vt:lpstr>
      <vt:lpstr>A125990906V_Latest</vt:lpstr>
      <vt:lpstr>A125990910K</vt:lpstr>
      <vt:lpstr>A125990910K_Data</vt:lpstr>
      <vt:lpstr>A125990910K_Latest</vt:lpstr>
      <vt:lpstr>A125990914V</vt:lpstr>
      <vt:lpstr>A125990914V_Data</vt:lpstr>
      <vt:lpstr>A125990914V_Latest</vt:lpstr>
      <vt:lpstr>A125990918C</vt:lpstr>
      <vt:lpstr>A125990918C_Data</vt:lpstr>
      <vt:lpstr>A125990918C_Latest</vt:lpstr>
      <vt:lpstr>A125990922V</vt:lpstr>
      <vt:lpstr>A125990922V_Data</vt:lpstr>
      <vt:lpstr>A125990922V_Latest</vt:lpstr>
      <vt:lpstr>A125990926C</vt:lpstr>
      <vt:lpstr>A125990926C_Data</vt:lpstr>
      <vt:lpstr>A125990926C_Latest</vt:lpstr>
      <vt:lpstr>A125990930V</vt:lpstr>
      <vt:lpstr>A125990930V_Data</vt:lpstr>
      <vt:lpstr>A125990930V_Latest</vt:lpstr>
      <vt:lpstr>A125990934C</vt:lpstr>
      <vt:lpstr>A125990934C_Data</vt:lpstr>
      <vt:lpstr>A125990934C_Latest</vt:lpstr>
      <vt:lpstr>A125990938L</vt:lpstr>
      <vt:lpstr>A125990938L_Data</vt:lpstr>
      <vt:lpstr>A125990938L_Latest</vt:lpstr>
      <vt:lpstr>A125990942C</vt:lpstr>
      <vt:lpstr>A125990942C_Data</vt:lpstr>
      <vt:lpstr>A125990942C_Latest</vt:lpstr>
      <vt:lpstr>A125990946L</vt:lpstr>
      <vt:lpstr>A125990946L_Data</vt:lpstr>
      <vt:lpstr>A125990946L_Latest</vt:lpstr>
      <vt:lpstr>A125990950C</vt:lpstr>
      <vt:lpstr>A125990950C_Data</vt:lpstr>
      <vt:lpstr>A125990950C_Latest</vt:lpstr>
      <vt:lpstr>A125990954L</vt:lpstr>
      <vt:lpstr>A125990954L_Data</vt:lpstr>
      <vt:lpstr>A125990954L_Latest</vt:lpstr>
      <vt:lpstr>A125990958W</vt:lpstr>
      <vt:lpstr>A125990958W_Data</vt:lpstr>
      <vt:lpstr>A125990958W_Latest</vt:lpstr>
      <vt:lpstr>A125990962L</vt:lpstr>
      <vt:lpstr>A125990962L_Data</vt:lpstr>
      <vt:lpstr>A125990962L_Latest</vt:lpstr>
      <vt:lpstr>A125990966W</vt:lpstr>
      <vt:lpstr>A125990966W_Data</vt:lpstr>
      <vt:lpstr>A125990966W_Latest</vt:lpstr>
      <vt:lpstr>A125990970L</vt:lpstr>
      <vt:lpstr>A125990970L_Data</vt:lpstr>
      <vt:lpstr>A125990970L_Latest</vt:lpstr>
      <vt:lpstr>A125990974W</vt:lpstr>
      <vt:lpstr>A125990974W_Data</vt:lpstr>
      <vt:lpstr>A125990974W_Latest</vt:lpstr>
      <vt:lpstr>A125990978F</vt:lpstr>
      <vt:lpstr>A125990978F_Data</vt:lpstr>
      <vt:lpstr>A125990978F_Latest</vt:lpstr>
      <vt:lpstr>A125990982W</vt:lpstr>
      <vt:lpstr>A125990982W_Data</vt:lpstr>
      <vt:lpstr>A125990982W_Latest</vt:lpstr>
      <vt:lpstr>A125990986F</vt:lpstr>
      <vt:lpstr>A125990986F_Data</vt:lpstr>
      <vt:lpstr>A125990986F_Latest</vt:lpstr>
      <vt:lpstr>A125990990W</vt:lpstr>
      <vt:lpstr>A125990990W_Data</vt:lpstr>
      <vt:lpstr>A125990990W_Latest</vt:lpstr>
      <vt:lpstr>A125990994F</vt:lpstr>
      <vt:lpstr>A125990994F_Data</vt:lpstr>
      <vt:lpstr>A125990994F_Latest</vt:lpstr>
      <vt:lpstr>A125990998R</vt:lpstr>
      <vt:lpstr>A125990998R_Data</vt:lpstr>
      <vt:lpstr>A125990998R_Latest</vt:lpstr>
      <vt:lpstr>A125991002W</vt:lpstr>
      <vt:lpstr>A125991002W_Data</vt:lpstr>
      <vt:lpstr>A125991002W_Latest</vt:lpstr>
      <vt:lpstr>A125991006F</vt:lpstr>
      <vt:lpstr>A125991006F_Data</vt:lpstr>
      <vt:lpstr>A125991006F_Latest</vt:lpstr>
      <vt:lpstr>A125991010W</vt:lpstr>
      <vt:lpstr>A125991010W_Data</vt:lpstr>
      <vt:lpstr>A125991010W_Latest</vt:lpstr>
      <vt:lpstr>A125991014F</vt:lpstr>
      <vt:lpstr>A125991014F_Data</vt:lpstr>
      <vt:lpstr>A125991014F_Latest</vt:lpstr>
      <vt:lpstr>A125991018R</vt:lpstr>
      <vt:lpstr>A125991018R_Data</vt:lpstr>
      <vt:lpstr>A125991018R_Latest</vt:lpstr>
      <vt:lpstr>A125991022F</vt:lpstr>
      <vt:lpstr>A125991022F_Data</vt:lpstr>
      <vt:lpstr>A125991022F_Latest</vt:lpstr>
      <vt:lpstr>A125991026R</vt:lpstr>
      <vt:lpstr>A125991026R_Data</vt:lpstr>
      <vt:lpstr>A125991026R_Latest</vt:lpstr>
      <vt:lpstr>A125991030F</vt:lpstr>
      <vt:lpstr>A125991030F_Data</vt:lpstr>
      <vt:lpstr>A125991030F_Latest</vt:lpstr>
      <vt:lpstr>A125991034R</vt:lpstr>
      <vt:lpstr>A125991034R_Data</vt:lpstr>
      <vt:lpstr>A125991034R_Latest</vt:lpstr>
      <vt:lpstr>A125991038X</vt:lpstr>
      <vt:lpstr>A125991038X_Data</vt:lpstr>
      <vt:lpstr>A125991038X_Latest</vt:lpstr>
      <vt:lpstr>A125991042R</vt:lpstr>
      <vt:lpstr>A125991042R_Data</vt:lpstr>
      <vt:lpstr>A125991042R_Latest</vt:lpstr>
      <vt:lpstr>A125991046X</vt:lpstr>
      <vt:lpstr>A125991046X_Data</vt:lpstr>
      <vt:lpstr>A125991046X_Latest</vt:lpstr>
      <vt:lpstr>A125991050R</vt:lpstr>
      <vt:lpstr>A125991050R_Data</vt:lpstr>
      <vt:lpstr>A125991050R_Latest</vt:lpstr>
      <vt:lpstr>A125991054X</vt:lpstr>
      <vt:lpstr>A125991054X_Data</vt:lpstr>
      <vt:lpstr>A125991054X_Latest</vt:lpstr>
      <vt:lpstr>A125991058J</vt:lpstr>
      <vt:lpstr>A125991058J_Data</vt:lpstr>
      <vt:lpstr>A125991058J_Latest</vt:lpstr>
      <vt:lpstr>A125991066J</vt:lpstr>
      <vt:lpstr>A125991066J_Data</vt:lpstr>
      <vt:lpstr>A125991066J_Latest</vt:lpstr>
      <vt:lpstr>A125991070X</vt:lpstr>
      <vt:lpstr>A125991070X_Data</vt:lpstr>
      <vt:lpstr>A125991070X_Latest</vt:lpstr>
      <vt:lpstr>A125991074J</vt:lpstr>
      <vt:lpstr>A125991074J_Data</vt:lpstr>
      <vt:lpstr>A125991074J_Latest</vt:lpstr>
      <vt:lpstr>A125991078T</vt:lpstr>
      <vt:lpstr>A125991078T_Data</vt:lpstr>
      <vt:lpstr>A125991078T_Latest</vt:lpstr>
      <vt:lpstr>A125991082J</vt:lpstr>
      <vt:lpstr>A125991082J_Data</vt:lpstr>
      <vt:lpstr>A125991082J_Latest</vt:lpstr>
      <vt:lpstr>A125991086T</vt:lpstr>
      <vt:lpstr>A125991086T_Data</vt:lpstr>
      <vt:lpstr>A125991086T_Latest</vt:lpstr>
      <vt:lpstr>A125991090J</vt:lpstr>
      <vt:lpstr>A125991090J_Data</vt:lpstr>
      <vt:lpstr>A125991090J_Latest</vt:lpstr>
      <vt:lpstr>A125991094T</vt:lpstr>
      <vt:lpstr>A125991094T_Data</vt:lpstr>
      <vt:lpstr>A125991094T_Latest</vt:lpstr>
      <vt:lpstr>A125991098A</vt:lpstr>
      <vt:lpstr>A125991098A_Data</vt:lpstr>
      <vt:lpstr>A125991098A_Latest</vt:lpstr>
      <vt:lpstr>A125991102F</vt:lpstr>
      <vt:lpstr>A125991102F_Data</vt:lpstr>
      <vt:lpstr>A125991102F_Latest</vt:lpstr>
      <vt:lpstr>A125991106R</vt:lpstr>
      <vt:lpstr>A125991106R_Data</vt:lpstr>
      <vt:lpstr>A125991106R_Latest</vt:lpstr>
      <vt:lpstr>A125991110F</vt:lpstr>
      <vt:lpstr>A125991110F_Data</vt:lpstr>
      <vt:lpstr>A125991110F_Latest</vt:lpstr>
      <vt:lpstr>A125991114R</vt:lpstr>
      <vt:lpstr>A125991114R_Data</vt:lpstr>
      <vt:lpstr>A125991114R_Latest</vt:lpstr>
      <vt:lpstr>A125991118X</vt:lpstr>
      <vt:lpstr>A125991118X_Data</vt:lpstr>
      <vt:lpstr>A125991118X_Latest</vt:lpstr>
      <vt:lpstr>A125991122R</vt:lpstr>
      <vt:lpstr>A125991122R_Data</vt:lpstr>
      <vt:lpstr>A125991122R_Latest</vt:lpstr>
      <vt:lpstr>A125991126X</vt:lpstr>
      <vt:lpstr>A125991126X_Data</vt:lpstr>
      <vt:lpstr>A125991126X_Latest</vt:lpstr>
      <vt:lpstr>A125991130R</vt:lpstr>
      <vt:lpstr>A125991130R_Data</vt:lpstr>
      <vt:lpstr>A125991130R_Latest</vt:lpstr>
      <vt:lpstr>A125991134X</vt:lpstr>
      <vt:lpstr>A125991134X_Data</vt:lpstr>
      <vt:lpstr>A125991134X_Latest</vt:lpstr>
      <vt:lpstr>A125991138J</vt:lpstr>
      <vt:lpstr>A125991138J_Data</vt:lpstr>
      <vt:lpstr>A125991138J_Latest</vt:lpstr>
      <vt:lpstr>A125991142X</vt:lpstr>
      <vt:lpstr>A125991142X_Data</vt:lpstr>
      <vt:lpstr>A125991142X_Latest</vt:lpstr>
      <vt:lpstr>A125991146J</vt:lpstr>
      <vt:lpstr>A125991146J_Data</vt:lpstr>
      <vt:lpstr>A125991146J_Latest</vt:lpstr>
      <vt:lpstr>A125991150X</vt:lpstr>
      <vt:lpstr>A125991150X_Data</vt:lpstr>
      <vt:lpstr>A125991150X_Latest</vt:lpstr>
      <vt:lpstr>A125991154J</vt:lpstr>
      <vt:lpstr>A125991154J_Data</vt:lpstr>
      <vt:lpstr>A125991154J_Latest</vt:lpstr>
      <vt:lpstr>A125991158T</vt:lpstr>
      <vt:lpstr>A125991158T_Data</vt:lpstr>
      <vt:lpstr>A125991158T_Latest</vt:lpstr>
      <vt:lpstr>A125991162J</vt:lpstr>
      <vt:lpstr>A125991162J_Data</vt:lpstr>
      <vt:lpstr>A125991162J_Latest</vt:lpstr>
      <vt:lpstr>A125991166T</vt:lpstr>
      <vt:lpstr>A125991166T_Data</vt:lpstr>
      <vt:lpstr>A125991166T_Latest</vt:lpstr>
      <vt:lpstr>A125991170J</vt:lpstr>
      <vt:lpstr>A125991170J_Data</vt:lpstr>
      <vt:lpstr>A125991170J_Latest</vt:lpstr>
      <vt:lpstr>A125991174T</vt:lpstr>
      <vt:lpstr>A125991174T_Data</vt:lpstr>
      <vt:lpstr>A125991174T_Latest</vt:lpstr>
      <vt:lpstr>A125991178A</vt:lpstr>
      <vt:lpstr>A125991178A_Data</vt:lpstr>
      <vt:lpstr>A125991178A_Latest</vt:lpstr>
      <vt:lpstr>A125991182T</vt:lpstr>
      <vt:lpstr>A125991182T_Data</vt:lpstr>
      <vt:lpstr>A125991182T_Latest</vt:lpstr>
      <vt:lpstr>A125991186A</vt:lpstr>
      <vt:lpstr>A125991186A_Data</vt:lpstr>
      <vt:lpstr>A125991186A_Latest</vt:lpstr>
      <vt:lpstr>A125991190T</vt:lpstr>
      <vt:lpstr>A125991190T_Data</vt:lpstr>
      <vt:lpstr>A125991190T_Latest</vt:lpstr>
      <vt:lpstr>A125991194A</vt:lpstr>
      <vt:lpstr>A125991194A_Data</vt:lpstr>
      <vt:lpstr>A125991194A_Latest</vt:lpstr>
      <vt:lpstr>A125991198K</vt:lpstr>
      <vt:lpstr>A125991198K_Data</vt:lpstr>
      <vt:lpstr>A125991198K_Latest</vt:lpstr>
      <vt:lpstr>A125991202R</vt:lpstr>
      <vt:lpstr>A125991202R_Data</vt:lpstr>
      <vt:lpstr>A125991202R_Latest</vt:lpstr>
      <vt:lpstr>A125991206X</vt:lpstr>
      <vt:lpstr>A125991206X_Data</vt:lpstr>
      <vt:lpstr>A125991206X_Latest</vt:lpstr>
      <vt:lpstr>A125991210R</vt:lpstr>
      <vt:lpstr>A125991210R_Data</vt:lpstr>
      <vt:lpstr>A125991210R_Latest</vt:lpstr>
      <vt:lpstr>A125991214X</vt:lpstr>
      <vt:lpstr>A125991214X_Data</vt:lpstr>
      <vt:lpstr>A125991214X_Latest</vt:lpstr>
      <vt:lpstr>A125991218J</vt:lpstr>
      <vt:lpstr>A125991218J_Data</vt:lpstr>
      <vt:lpstr>A125991218J_Latest</vt:lpstr>
      <vt:lpstr>A125991222X</vt:lpstr>
      <vt:lpstr>A125991222X_Data</vt:lpstr>
      <vt:lpstr>A125991222X_Latest</vt:lpstr>
      <vt:lpstr>A125991226J</vt:lpstr>
      <vt:lpstr>A125991226J_Data</vt:lpstr>
      <vt:lpstr>A125991226J_Latest</vt:lpstr>
      <vt:lpstr>A125991230X</vt:lpstr>
      <vt:lpstr>A125991230X_Data</vt:lpstr>
      <vt:lpstr>A125991230X_Latest</vt:lpstr>
      <vt:lpstr>A125991234J</vt:lpstr>
      <vt:lpstr>A125991234J_Data</vt:lpstr>
      <vt:lpstr>A125991234J_Latest</vt:lpstr>
      <vt:lpstr>A125991238T</vt:lpstr>
      <vt:lpstr>A125991238T_Data</vt:lpstr>
      <vt:lpstr>A125991238T_Latest</vt:lpstr>
      <vt:lpstr>A125991242J</vt:lpstr>
      <vt:lpstr>A125991242J_Data</vt:lpstr>
      <vt:lpstr>A125991242J_Latest</vt:lpstr>
      <vt:lpstr>A125991246T</vt:lpstr>
      <vt:lpstr>A125991246T_Data</vt:lpstr>
      <vt:lpstr>A125991246T_Latest</vt:lpstr>
      <vt:lpstr>A125991250J</vt:lpstr>
      <vt:lpstr>A125991250J_Data</vt:lpstr>
      <vt:lpstr>A125991250J_Latest</vt:lpstr>
      <vt:lpstr>A125991254T</vt:lpstr>
      <vt:lpstr>A125991254T_Data</vt:lpstr>
      <vt:lpstr>A125991254T_Latest</vt:lpstr>
      <vt:lpstr>A125991258A</vt:lpstr>
      <vt:lpstr>A125991258A_Data</vt:lpstr>
      <vt:lpstr>A125991258A_Latest</vt:lpstr>
      <vt:lpstr>A125991266A</vt:lpstr>
      <vt:lpstr>A125991266A_Data</vt:lpstr>
      <vt:lpstr>A125991266A_Latest</vt:lpstr>
      <vt:lpstr>A125991270T</vt:lpstr>
      <vt:lpstr>A125991270T_Data</vt:lpstr>
      <vt:lpstr>A125991270T_Latest</vt:lpstr>
      <vt:lpstr>A125991274A</vt:lpstr>
      <vt:lpstr>A125991274A_Data</vt:lpstr>
      <vt:lpstr>A125991274A_Latest</vt:lpstr>
      <vt:lpstr>A125991278K</vt:lpstr>
      <vt:lpstr>A125991278K_Data</vt:lpstr>
      <vt:lpstr>A125991278K_Latest</vt:lpstr>
      <vt:lpstr>A125991282A</vt:lpstr>
      <vt:lpstr>A125991282A_Data</vt:lpstr>
      <vt:lpstr>A125991282A_Latest</vt:lpstr>
      <vt:lpstr>A125991286K</vt:lpstr>
      <vt:lpstr>A125991286K_Data</vt:lpstr>
      <vt:lpstr>A125991286K_Latest</vt:lpstr>
      <vt:lpstr>A125991290A</vt:lpstr>
      <vt:lpstr>A125991290A_Data</vt:lpstr>
      <vt:lpstr>A125991290A_Latest</vt:lpstr>
      <vt:lpstr>A125991294K</vt:lpstr>
      <vt:lpstr>A125991294K_Data</vt:lpstr>
      <vt:lpstr>A125991294K_Latest</vt:lpstr>
      <vt:lpstr>A125991298V</vt:lpstr>
      <vt:lpstr>A125991298V_Data</vt:lpstr>
      <vt:lpstr>A125991298V_Latest</vt:lpstr>
      <vt:lpstr>A125991302X</vt:lpstr>
      <vt:lpstr>A125991302X_Data</vt:lpstr>
      <vt:lpstr>A125991302X_Latest</vt:lpstr>
      <vt:lpstr>A125991306J</vt:lpstr>
      <vt:lpstr>A125991306J_Data</vt:lpstr>
      <vt:lpstr>A125991306J_Latest</vt:lpstr>
      <vt:lpstr>A125991310X</vt:lpstr>
      <vt:lpstr>A125991310X_Data</vt:lpstr>
      <vt:lpstr>A125991310X_Latest</vt:lpstr>
      <vt:lpstr>A125991314J</vt:lpstr>
      <vt:lpstr>A125991314J_Data</vt:lpstr>
      <vt:lpstr>A125991314J_Latest</vt:lpstr>
      <vt:lpstr>A125991318T</vt:lpstr>
      <vt:lpstr>A125991318T_Data</vt:lpstr>
      <vt:lpstr>A125991318T_Latest</vt:lpstr>
      <vt:lpstr>A125991322J</vt:lpstr>
      <vt:lpstr>A125991322J_Data</vt:lpstr>
      <vt:lpstr>A125991322J_Latest</vt:lpstr>
      <vt:lpstr>A125991326T</vt:lpstr>
      <vt:lpstr>A125991326T_Data</vt:lpstr>
      <vt:lpstr>A125991326T_Latest</vt:lpstr>
      <vt:lpstr>A125991330J</vt:lpstr>
      <vt:lpstr>A125991330J_Data</vt:lpstr>
      <vt:lpstr>A125991330J_Latest</vt:lpstr>
      <vt:lpstr>A125991334T</vt:lpstr>
      <vt:lpstr>A125991334T_Data</vt:lpstr>
      <vt:lpstr>A125991334T_Latest</vt:lpstr>
      <vt:lpstr>A125991338A</vt:lpstr>
      <vt:lpstr>A125991338A_Data</vt:lpstr>
      <vt:lpstr>A125991338A_Latest</vt:lpstr>
      <vt:lpstr>A125991342T</vt:lpstr>
      <vt:lpstr>A125991342T_Data</vt:lpstr>
      <vt:lpstr>A125991342T_Latest</vt:lpstr>
      <vt:lpstr>A125991346A</vt:lpstr>
      <vt:lpstr>A125991346A_Data</vt:lpstr>
      <vt:lpstr>A125991346A_Latest</vt:lpstr>
      <vt:lpstr>A125991350T</vt:lpstr>
      <vt:lpstr>A125991350T_Data</vt:lpstr>
      <vt:lpstr>A125991350T_Latest</vt:lpstr>
      <vt:lpstr>A125991354A</vt:lpstr>
      <vt:lpstr>A125991354A_Data</vt:lpstr>
      <vt:lpstr>A125991354A_Latest</vt:lpstr>
      <vt:lpstr>A125991358K</vt:lpstr>
      <vt:lpstr>A125991358K_Data</vt:lpstr>
      <vt:lpstr>A125991358K_Latest</vt:lpstr>
      <vt:lpstr>A125991362A</vt:lpstr>
      <vt:lpstr>A125991362A_Data</vt:lpstr>
      <vt:lpstr>A125991362A_Latest</vt:lpstr>
      <vt:lpstr>A125991366K</vt:lpstr>
      <vt:lpstr>A125991366K_Data</vt:lpstr>
      <vt:lpstr>A125991366K_Latest</vt:lpstr>
      <vt:lpstr>A125991370A</vt:lpstr>
      <vt:lpstr>A125991370A_Data</vt:lpstr>
      <vt:lpstr>A125991370A_Latest</vt:lpstr>
      <vt:lpstr>A125991374K</vt:lpstr>
      <vt:lpstr>A125991374K_Data</vt:lpstr>
      <vt:lpstr>A125991374K_Latest</vt:lpstr>
      <vt:lpstr>A125991378V</vt:lpstr>
      <vt:lpstr>A125991378V_Data</vt:lpstr>
      <vt:lpstr>A125991378V_Latest</vt:lpstr>
      <vt:lpstr>A125991382K</vt:lpstr>
      <vt:lpstr>A125991382K_Data</vt:lpstr>
      <vt:lpstr>A125991382K_Latest</vt:lpstr>
      <vt:lpstr>A125991386V</vt:lpstr>
      <vt:lpstr>A125991386V_Data</vt:lpstr>
      <vt:lpstr>A125991386V_Latest</vt:lpstr>
      <vt:lpstr>A125991390K</vt:lpstr>
      <vt:lpstr>A125991390K_Data</vt:lpstr>
      <vt:lpstr>A125991390K_Latest</vt:lpstr>
      <vt:lpstr>A125991394V</vt:lpstr>
      <vt:lpstr>A125991394V_Data</vt:lpstr>
      <vt:lpstr>A125991394V_Latest</vt:lpstr>
      <vt:lpstr>A125991398C</vt:lpstr>
      <vt:lpstr>A125991398C_Data</vt:lpstr>
      <vt:lpstr>A125991398C_Latest</vt:lpstr>
      <vt:lpstr>A125991402J</vt:lpstr>
      <vt:lpstr>A125991402J_Data</vt:lpstr>
      <vt:lpstr>A125991402J_Latest</vt:lpstr>
      <vt:lpstr>A125991406T</vt:lpstr>
      <vt:lpstr>A125991406T_Data</vt:lpstr>
      <vt:lpstr>A125991406T_Latest</vt:lpstr>
      <vt:lpstr>A125991410J</vt:lpstr>
      <vt:lpstr>A125991410J_Data</vt:lpstr>
      <vt:lpstr>A125991410J_Latest</vt:lpstr>
      <vt:lpstr>A125991414T</vt:lpstr>
      <vt:lpstr>A125991414T_Data</vt:lpstr>
      <vt:lpstr>A125991414T_Latest</vt:lpstr>
      <vt:lpstr>A125991418A</vt:lpstr>
      <vt:lpstr>A125991418A_Data</vt:lpstr>
      <vt:lpstr>A125991418A_Latest</vt:lpstr>
      <vt:lpstr>A125991422T</vt:lpstr>
      <vt:lpstr>A125991422T_Data</vt:lpstr>
      <vt:lpstr>A125991422T_Latest</vt:lpstr>
      <vt:lpstr>A125991426A</vt:lpstr>
      <vt:lpstr>A125991426A_Data</vt:lpstr>
      <vt:lpstr>A125991426A_Latest</vt:lpstr>
      <vt:lpstr>A125991430T</vt:lpstr>
      <vt:lpstr>A125991430T_Data</vt:lpstr>
      <vt:lpstr>A125991430T_Latest</vt:lpstr>
      <vt:lpstr>A125991434A</vt:lpstr>
      <vt:lpstr>A125991434A_Data</vt:lpstr>
      <vt:lpstr>A125991434A_Latest</vt:lpstr>
      <vt:lpstr>A125991438K</vt:lpstr>
      <vt:lpstr>A125991438K_Data</vt:lpstr>
      <vt:lpstr>A125991438K_Latest</vt:lpstr>
      <vt:lpstr>A125991442A</vt:lpstr>
      <vt:lpstr>A125991442A_Data</vt:lpstr>
      <vt:lpstr>A125991442A_Latest</vt:lpstr>
      <vt:lpstr>A125991446K</vt:lpstr>
      <vt:lpstr>A125991446K_Data</vt:lpstr>
      <vt:lpstr>A125991446K_Latest</vt:lpstr>
      <vt:lpstr>A125991450A</vt:lpstr>
      <vt:lpstr>A125991450A_Data</vt:lpstr>
      <vt:lpstr>A125991450A_Latest</vt:lpstr>
      <vt:lpstr>A125991454K</vt:lpstr>
      <vt:lpstr>A125991454K_Data</vt:lpstr>
      <vt:lpstr>A125991454K_Latest</vt:lpstr>
      <vt:lpstr>A125991458V</vt:lpstr>
      <vt:lpstr>A125991458V_Data</vt:lpstr>
      <vt:lpstr>A125991458V_Latest</vt:lpstr>
      <vt:lpstr>A125991466V</vt:lpstr>
      <vt:lpstr>A125991466V_Data</vt:lpstr>
      <vt:lpstr>A125991466V_Latest</vt:lpstr>
      <vt:lpstr>A125991470K</vt:lpstr>
      <vt:lpstr>A125991470K_Data</vt:lpstr>
      <vt:lpstr>A125991470K_Latest</vt:lpstr>
      <vt:lpstr>A125991474V</vt:lpstr>
      <vt:lpstr>A125991474V_Data</vt:lpstr>
      <vt:lpstr>A125991474V_Latest</vt:lpstr>
      <vt:lpstr>A125991478C</vt:lpstr>
      <vt:lpstr>A125991478C_Data</vt:lpstr>
      <vt:lpstr>A125991478C_Latest</vt:lpstr>
      <vt:lpstr>A125991482V</vt:lpstr>
      <vt:lpstr>A125991482V_Data</vt:lpstr>
      <vt:lpstr>A125991482V_Latest</vt:lpstr>
      <vt:lpstr>A125991486C</vt:lpstr>
      <vt:lpstr>A125991486C_Data</vt:lpstr>
      <vt:lpstr>A125991486C_Latest</vt:lpstr>
      <vt:lpstr>A125991490V</vt:lpstr>
      <vt:lpstr>A125991490V_Data</vt:lpstr>
      <vt:lpstr>A125991490V_Latest</vt:lpstr>
      <vt:lpstr>A125991494C</vt:lpstr>
      <vt:lpstr>A125991494C_Data</vt:lpstr>
      <vt:lpstr>A125991494C_Latest</vt:lpstr>
      <vt:lpstr>A125991498L</vt:lpstr>
      <vt:lpstr>A125991498L_Data</vt:lpstr>
      <vt:lpstr>A125991498L_Latest</vt:lpstr>
      <vt:lpstr>A125991502T</vt:lpstr>
      <vt:lpstr>A125991502T_Data</vt:lpstr>
      <vt:lpstr>A125991502T_Latest</vt:lpstr>
      <vt:lpstr>A125991506A</vt:lpstr>
      <vt:lpstr>A125991506A_Data</vt:lpstr>
      <vt:lpstr>A125991506A_Latest</vt:lpstr>
      <vt:lpstr>A125991510T</vt:lpstr>
      <vt:lpstr>A125991510T_Data</vt:lpstr>
      <vt:lpstr>A125991510T_Latest</vt:lpstr>
      <vt:lpstr>A125991514A</vt:lpstr>
      <vt:lpstr>A125991514A_Data</vt:lpstr>
      <vt:lpstr>A125991514A_Latest</vt:lpstr>
      <vt:lpstr>A125991518K</vt:lpstr>
      <vt:lpstr>A125991518K_Data</vt:lpstr>
      <vt:lpstr>A125991518K_Latest</vt:lpstr>
      <vt:lpstr>A125991522A</vt:lpstr>
      <vt:lpstr>A125991522A_Data</vt:lpstr>
      <vt:lpstr>A125991522A_Latest</vt:lpstr>
      <vt:lpstr>A125991526K</vt:lpstr>
      <vt:lpstr>A125991526K_Data</vt:lpstr>
      <vt:lpstr>A125991526K_Latest</vt:lpstr>
      <vt:lpstr>A125991530A</vt:lpstr>
      <vt:lpstr>A125991530A_Data</vt:lpstr>
      <vt:lpstr>A125991530A_Latest</vt:lpstr>
      <vt:lpstr>A125991534K</vt:lpstr>
      <vt:lpstr>A125991534K_Data</vt:lpstr>
      <vt:lpstr>A125991534K_Latest</vt:lpstr>
      <vt:lpstr>A125991538V</vt:lpstr>
      <vt:lpstr>A125991538V_Data</vt:lpstr>
      <vt:lpstr>A125991538V_Latest</vt:lpstr>
      <vt:lpstr>A125991542K</vt:lpstr>
      <vt:lpstr>A125991542K_Data</vt:lpstr>
      <vt:lpstr>A125991542K_Latest</vt:lpstr>
      <vt:lpstr>A125991546V</vt:lpstr>
      <vt:lpstr>A125991546V_Data</vt:lpstr>
      <vt:lpstr>A125991546V_Latest</vt:lpstr>
      <vt:lpstr>A125991550K</vt:lpstr>
      <vt:lpstr>A125991550K_Data</vt:lpstr>
      <vt:lpstr>A125991550K_Latest</vt:lpstr>
      <vt:lpstr>A125991554V</vt:lpstr>
      <vt:lpstr>A125991554V_Data</vt:lpstr>
      <vt:lpstr>A125991554V_Latest</vt:lpstr>
      <vt:lpstr>A125991558C</vt:lpstr>
      <vt:lpstr>A125991558C_Data</vt:lpstr>
      <vt:lpstr>A125991558C_Latest</vt:lpstr>
      <vt:lpstr>A125991562V</vt:lpstr>
      <vt:lpstr>A125991562V_Data</vt:lpstr>
      <vt:lpstr>A125991562V_Latest</vt:lpstr>
      <vt:lpstr>A125991566C</vt:lpstr>
      <vt:lpstr>A125991566C_Data</vt:lpstr>
      <vt:lpstr>A125991566C_Latest</vt:lpstr>
      <vt:lpstr>A125991570V</vt:lpstr>
      <vt:lpstr>A125991570V_Data</vt:lpstr>
      <vt:lpstr>A125991570V_Latest</vt:lpstr>
      <vt:lpstr>A125991574C</vt:lpstr>
      <vt:lpstr>A125991574C_Data</vt:lpstr>
      <vt:lpstr>A125991574C_Latest</vt:lpstr>
      <vt:lpstr>A125991578L</vt:lpstr>
      <vt:lpstr>A125991578L_Data</vt:lpstr>
      <vt:lpstr>A125991578L_Latest</vt:lpstr>
      <vt:lpstr>A125991582C</vt:lpstr>
      <vt:lpstr>A125991582C_Data</vt:lpstr>
      <vt:lpstr>A125991582C_Latest</vt:lpstr>
      <vt:lpstr>A125991586L</vt:lpstr>
      <vt:lpstr>A125991586L_Data</vt:lpstr>
      <vt:lpstr>A125991586L_Latest</vt:lpstr>
      <vt:lpstr>A125991590C</vt:lpstr>
      <vt:lpstr>A125991590C_Data</vt:lpstr>
      <vt:lpstr>A125991590C_Latest</vt:lpstr>
      <vt:lpstr>A125991594L</vt:lpstr>
      <vt:lpstr>A125991594L_Data</vt:lpstr>
      <vt:lpstr>A125991594L_Latest</vt:lpstr>
      <vt:lpstr>A125991598W</vt:lpstr>
      <vt:lpstr>A125991598W_Data</vt:lpstr>
      <vt:lpstr>A125991598W_Latest</vt:lpstr>
      <vt:lpstr>A125991602A</vt:lpstr>
      <vt:lpstr>A125991602A_Data</vt:lpstr>
      <vt:lpstr>A125991602A_Latest</vt:lpstr>
      <vt:lpstr>A125991606K</vt:lpstr>
      <vt:lpstr>A125991606K_Data</vt:lpstr>
      <vt:lpstr>A125991606K_Latest</vt:lpstr>
      <vt:lpstr>A125991610A</vt:lpstr>
      <vt:lpstr>A125991610A_Data</vt:lpstr>
      <vt:lpstr>A125991610A_Latest</vt:lpstr>
      <vt:lpstr>A125991614K</vt:lpstr>
      <vt:lpstr>A125991614K_Data</vt:lpstr>
      <vt:lpstr>A125991614K_Latest</vt:lpstr>
      <vt:lpstr>A125991618V</vt:lpstr>
      <vt:lpstr>A125991618V_Data</vt:lpstr>
      <vt:lpstr>A125991618V_Latest</vt:lpstr>
      <vt:lpstr>A125991622K</vt:lpstr>
      <vt:lpstr>A125991622K_Data</vt:lpstr>
      <vt:lpstr>A125991622K_Latest</vt:lpstr>
      <vt:lpstr>A125991626V</vt:lpstr>
      <vt:lpstr>A125991626V_Data</vt:lpstr>
      <vt:lpstr>A125991626V_Latest</vt:lpstr>
      <vt:lpstr>A125991630K</vt:lpstr>
      <vt:lpstr>A125991630K_Data</vt:lpstr>
      <vt:lpstr>A125991630K_Latest</vt:lpstr>
      <vt:lpstr>A125991634V</vt:lpstr>
      <vt:lpstr>A125991634V_Data</vt:lpstr>
      <vt:lpstr>A125991634V_Latest</vt:lpstr>
      <vt:lpstr>A125991638C</vt:lpstr>
      <vt:lpstr>A125991638C_Data</vt:lpstr>
      <vt:lpstr>A125991638C_Latest</vt:lpstr>
      <vt:lpstr>A125991642V</vt:lpstr>
      <vt:lpstr>A125991642V_Data</vt:lpstr>
      <vt:lpstr>A125991642V_Latest</vt:lpstr>
      <vt:lpstr>A125991646C</vt:lpstr>
      <vt:lpstr>A125991646C_Data</vt:lpstr>
      <vt:lpstr>A125991646C_Latest</vt:lpstr>
      <vt:lpstr>A125991650V</vt:lpstr>
      <vt:lpstr>A125991650V_Data</vt:lpstr>
      <vt:lpstr>A125991650V_Latest</vt:lpstr>
      <vt:lpstr>A125991654C</vt:lpstr>
      <vt:lpstr>A125991654C_Data</vt:lpstr>
      <vt:lpstr>A125991654C_Latest</vt:lpstr>
      <vt:lpstr>A125991658L</vt:lpstr>
      <vt:lpstr>A125991658L_Data</vt:lpstr>
      <vt:lpstr>A125991658L_Latest</vt:lpstr>
      <vt:lpstr>A125991666L</vt:lpstr>
      <vt:lpstr>A125991666L_Data</vt:lpstr>
      <vt:lpstr>A125991666L_Latest</vt:lpstr>
      <vt:lpstr>A125991670C</vt:lpstr>
      <vt:lpstr>A125991670C_Data</vt:lpstr>
      <vt:lpstr>A125991670C_Latest</vt:lpstr>
      <vt:lpstr>A125991674L</vt:lpstr>
      <vt:lpstr>A125991674L_Data</vt:lpstr>
      <vt:lpstr>A125991674L_Latest</vt:lpstr>
      <vt:lpstr>A125991678W</vt:lpstr>
      <vt:lpstr>A125991678W_Data</vt:lpstr>
      <vt:lpstr>A125991678W_Latest</vt:lpstr>
      <vt:lpstr>A125991682L</vt:lpstr>
      <vt:lpstr>A125991682L_Data</vt:lpstr>
      <vt:lpstr>A125991682L_Latest</vt:lpstr>
      <vt:lpstr>A125991686W</vt:lpstr>
      <vt:lpstr>A125991686W_Data</vt:lpstr>
      <vt:lpstr>A125991686W_Latest</vt:lpstr>
      <vt:lpstr>A125991690L</vt:lpstr>
      <vt:lpstr>A125991690L_Data</vt:lpstr>
      <vt:lpstr>A125991690L_Latest</vt:lpstr>
      <vt:lpstr>A125991694W</vt:lpstr>
      <vt:lpstr>A125991694W_Data</vt:lpstr>
      <vt:lpstr>A125991694W_Latest</vt:lpstr>
      <vt:lpstr>A125991698F</vt:lpstr>
      <vt:lpstr>A125991698F_Data</vt:lpstr>
      <vt:lpstr>A125991698F_Latest</vt:lpstr>
      <vt:lpstr>A125991702K</vt:lpstr>
      <vt:lpstr>A125991702K_Data</vt:lpstr>
      <vt:lpstr>A125991702K_Latest</vt:lpstr>
      <vt:lpstr>A125991706V</vt:lpstr>
      <vt:lpstr>A125991706V_Data</vt:lpstr>
      <vt:lpstr>A125991706V_Latest</vt:lpstr>
      <vt:lpstr>A125991710K</vt:lpstr>
      <vt:lpstr>A125991710K_Data</vt:lpstr>
      <vt:lpstr>A125991710K_Latest</vt:lpstr>
      <vt:lpstr>A125991714V</vt:lpstr>
      <vt:lpstr>A125991714V_Data</vt:lpstr>
      <vt:lpstr>A125991714V_Latest</vt:lpstr>
      <vt:lpstr>A125991718C</vt:lpstr>
      <vt:lpstr>A125991718C_Data</vt:lpstr>
      <vt:lpstr>A125991718C_Latest</vt:lpstr>
      <vt:lpstr>A125991722V</vt:lpstr>
      <vt:lpstr>A125991722V_Data</vt:lpstr>
      <vt:lpstr>A125991722V_Latest</vt:lpstr>
      <vt:lpstr>A125991726C</vt:lpstr>
      <vt:lpstr>A125991726C_Data</vt:lpstr>
      <vt:lpstr>A125991726C_Latest</vt:lpstr>
      <vt:lpstr>A125991730V</vt:lpstr>
      <vt:lpstr>A125991730V_Data</vt:lpstr>
      <vt:lpstr>A125991730V_Latest</vt:lpstr>
      <vt:lpstr>A125991734C</vt:lpstr>
      <vt:lpstr>A125991734C_Data</vt:lpstr>
      <vt:lpstr>A125991734C_Latest</vt:lpstr>
      <vt:lpstr>A125991738L</vt:lpstr>
      <vt:lpstr>A125991738L_Data</vt:lpstr>
      <vt:lpstr>A125991738L_Latest</vt:lpstr>
      <vt:lpstr>A125991742C</vt:lpstr>
      <vt:lpstr>A125991742C_Data</vt:lpstr>
      <vt:lpstr>A125991742C_Latest</vt:lpstr>
      <vt:lpstr>A125991746L</vt:lpstr>
      <vt:lpstr>A125991746L_Data</vt:lpstr>
      <vt:lpstr>A125991746L_Latest</vt:lpstr>
      <vt:lpstr>A125991750C</vt:lpstr>
      <vt:lpstr>A125991750C_Data</vt:lpstr>
      <vt:lpstr>A125991750C_Latest</vt:lpstr>
      <vt:lpstr>A125991754L</vt:lpstr>
      <vt:lpstr>A125991754L_Data</vt:lpstr>
      <vt:lpstr>A125991754L_Latest</vt:lpstr>
      <vt:lpstr>A125991758W</vt:lpstr>
      <vt:lpstr>A125991758W_Data</vt:lpstr>
      <vt:lpstr>A125991758W_Latest</vt:lpstr>
      <vt:lpstr>A125991762L</vt:lpstr>
      <vt:lpstr>A125991762L_Data</vt:lpstr>
      <vt:lpstr>A125991762L_Latest</vt:lpstr>
      <vt:lpstr>A125991766W</vt:lpstr>
      <vt:lpstr>A125991766W_Data</vt:lpstr>
      <vt:lpstr>A125991766W_Latest</vt:lpstr>
      <vt:lpstr>A125991770L</vt:lpstr>
      <vt:lpstr>A125991770L_Data</vt:lpstr>
      <vt:lpstr>A125991770L_Latest</vt:lpstr>
      <vt:lpstr>A125991774W</vt:lpstr>
      <vt:lpstr>A125991774W_Data</vt:lpstr>
      <vt:lpstr>A125991774W_Latest</vt:lpstr>
      <vt:lpstr>A125991778F</vt:lpstr>
      <vt:lpstr>A125991778F_Data</vt:lpstr>
      <vt:lpstr>A125991778F_Latest</vt:lpstr>
      <vt:lpstr>A125991782W</vt:lpstr>
      <vt:lpstr>A125991782W_Data</vt:lpstr>
      <vt:lpstr>A125991782W_Latest</vt:lpstr>
      <vt:lpstr>A125991786F</vt:lpstr>
      <vt:lpstr>A125991786F_Data</vt:lpstr>
      <vt:lpstr>A125991786F_Latest</vt:lpstr>
      <vt:lpstr>A125991790W</vt:lpstr>
      <vt:lpstr>A125991790W_Data</vt:lpstr>
      <vt:lpstr>A125991790W_Latest</vt:lpstr>
      <vt:lpstr>A125991794F</vt:lpstr>
      <vt:lpstr>A125991794F_Data</vt:lpstr>
      <vt:lpstr>A125991794F_Latest</vt:lpstr>
      <vt:lpstr>A125991798R</vt:lpstr>
      <vt:lpstr>A125991798R_Data</vt:lpstr>
      <vt:lpstr>A125991798R_Latest</vt:lpstr>
      <vt:lpstr>A125991802V</vt:lpstr>
      <vt:lpstr>A125991802V_Data</vt:lpstr>
      <vt:lpstr>A125991802V_Latest</vt:lpstr>
      <vt:lpstr>A125991806C</vt:lpstr>
      <vt:lpstr>A125991806C_Data</vt:lpstr>
      <vt:lpstr>A125991806C_Latest</vt:lpstr>
      <vt:lpstr>A125991810V</vt:lpstr>
      <vt:lpstr>A125991810V_Data</vt:lpstr>
      <vt:lpstr>A125991810V_Latest</vt:lpstr>
      <vt:lpstr>A125991814C</vt:lpstr>
      <vt:lpstr>A125991814C_Data</vt:lpstr>
      <vt:lpstr>A125991814C_Latest</vt:lpstr>
      <vt:lpstr>A125991818L</vt:lpstr>
      <vt:lpstr>A125991818L_Data</vt:lpstr>
      <vt:lpstr>A125991818L_Latest</vt:lpstr>
      <vt:lpstr>A125991822C</vt:lpstr>
      <vt:lpstr>A125991822C_Data</vt:lpstr>
      <vt:lpstr>A125991822C_Latest</vt:lpstr>
      <vt:lpstr>A125991826L</vt:lpstr>
      <vt:lpstr>A125991826L_Data</vt:lpstr>
      <vt:lpstr>A125991826L_Latest</vt:lpstr>
      <vt:lpstr>A125991830C</vt:lpstr>
      <vt:lpstr>A125991830C_Data</vt:lpstr>
      <vt:lpstr>A125991830C_Latest</vt:lpstr>
      <vt:lpstr>A125991834L</vt:lpstr>
      <vt:lpstr>A125991834L_Data</vt:lpstr>
      <vt:lpstr>A125991834L_Latest</vt:lpstr>
      <vt:lpstr>A125991838W</vt:lpstr>
      <vt:lpstr>A125991838W_Data</vt:lpstr>
      <vt:lpstr>A125991838W_Latest</vt:lpstr>
      <vt:lpstr>A125991842L</vt:lpstr>
      <vt:lpstr>A125991842L_Data</vt:lpstr>
      <vt:lpstr>A125991842L_Latest</vt:lpstr>
      <vt:lpstr>A125991846W</vt:lpstr>
      <vt:lpstr>A125991846W_Data</vt:lpstr>
      <vt:lpstr>A125991846W_Latest</vt:lpstr>
      <vt:lpstr>A125991850L</vt:lpstr>
      <vt:lpstr>A125991850L_Data</vt:lpstr>
      <vt:lpstr>A125991850L_Latest</vt:lpstr>
      <vt:lpstr>A125991854W</vt:lpstr>
      <vt:lpstr>A125991854W_Data</vt:lpstr>
      <vt:lpstr>A125991854W_Latest</vt:lpstr>
      <vt:lpstr>A125991858F</vt:lpstr>
      <vt:lpstr>A125991858F_Data</vt:lpstr>
      <vt:lpstr>A125991858F_Latest</vt:lpstr>
      <vt:lpstr>A125991866F</vt:lpstr>
      <vt:lpstr>A125991866F_Data</vt:lpstr>
      <vt:lpstr>A125991866F_Latest</vt:lpstr>
      <vt:lpstr>A125991870W</vt:lpstr>
      <vt:lpstr>A125991870W_Data</vt:lpstr>
      <vt:lpstr>A125991870W_Latest</vt:lpstr>
      <vt:lpstr>A125991874F</vt:lpstr>
      <vt:lpstr>A125991874F_Data</vt:lpstr>
      <vt:lpstr>A125991874F_Latest</vt:lpstr>
      <vt:lpstr>A125991878R</vt:lpstr>
      <vt:lpstr>A125991878R_Data</vt:lpstr>
      <vt:lpstr>A125991878R_Latest</vt:lpstr>
      <vt:lpstr>A125991882F</vt:lpstr>
      <vt:lpstr>A125991882F_Data</vt:lpstr>
      <vt:lpstr>A125991882F_Latest</vt:lpstr>
      <vt:lpstr>A125991886R</vt:lpstr>
      <vt:lpstr>A125991886R_Data</vt:lpstr>
      <vt:lpstr>A125991886R_Latest</vt:lpstr>
      <vt:lpstr>A125991890F</vt:lpstr>
      <vt:lpstr>A125991890F_Data</vt:lpstr>
      <vt:lpstr>A125991890F_Latest</vt:lpstr>
      <vt:lpstr>A125991894R</vt:lpstr>
      <vt:lpstr>A125991894R_Data</vt:lpstr>
      <vt:lpstr>A125991894R_Latest</vt:lpstr>
      <vt:lpstr>A125991898X</vt:lpstr>
      <vt:lpstr>A125991898X_Data</vt:lpstr>
      <vt:lpstr>A125991898X_Latest</vt:lpstr>
      <vt:lpstr>A125991902C</vt:lpstr>
      <vt:lpstr>A125991902C_Data</vt:lpstr>
      <vt:lpstr>A125991902C_Latest</vt:lpstr>
      <vt:lpstr>A125991906L</vt:lpstr>
      <vt:lpstr>A125991906L_Data</vt:lpstr>
      <vt:lpstr>A125991906L_Latest</vt:lpstr>
      <vt:lpstr>A125991910C</vt:lpstr>
      <vt:lpstr>A125991910C_Data</vt:lpstr>
      <vt:lpstr>A125991910C_Latest</vt:lpstr>
      <vt:lpstr>A125991914L</vt:lpstr>
      <vt:lpstr>A125991914L_Data</vt:lpstr>
      <vt:lpstr>A125991914L_Latest</vt:lpstr>
      <vt:lpstr>A125991918W</vt:lpstr>
      <vt:lpstr>A125991918W_Data</vt:lpstr>
      <vt:lpstr>A125991918W_Latest</vt:lpstr>
      <vt:lpstr>A125991922L</vt:lpstr>
      <vt:lpstr>A125991922L_Data</vt:lpstr>
      <vt:lpstr>A125991922L_Latest</vt:lpstr>
      <vt:lpstr>A125991926W</vt:lpstr>
      <vt:lpstr>A125991926W_Data</vt:lpstr>
      <vt:lpstr>A125991926W_Latest</vt:lpstr>
      <vt:lpstr>A125991930L</vt:lpstr>
      <vt:lpstr>A125991930L_Data</vt:lpstr>
      <vt:lpstr>A125991930L_Latest</vt:lpstr>
      <vt:lpstr>A125991934W</vt:lpstr>
      <vt:lpstr>A125991934W_Data</vt:lpstr>
      <vt:lpstr>A125991934W_Latest</vt:lpstr>
      <vt:lpstr>A125991938F</vt:lpstr>
      <vt:lpstr>A125991938F_Data</vt:lpstr>
      <vt:lpstr>A125991938F_Latest</vt:lpstr>
      <vt:lpstr>A125991942W</vt:lpstr>
      <vt:lpstr>A125991942W_Data</vt:lpstr>
      <vt:lpstr>A125991942W_Latest</vt:lpstr>
      <vt:lpstr>A125991946F</vt:lpstr>
      <vt:lpstr>A125991946F_Data</vt:lpstr>
      <vt:lpstr>A125991946F_Latest</vt:lpstr>
      <vt:lpstr>A125991950W</vt:lpstr>
      <vt:lpstr>A125991950W_Data</vt:lpstr>
      <vt:lpstr>A125991950W_Latest</vt:lpstr>
      <vt:lpstr>A125991954F</vt:lpstr>
      <vt:lpstr>A125991954F_Data</vt:lpstr>
      <vt:lpstr>A125991954F_Latest</vt:lpstr>
      <vt:lpstr>A125991958R</vt:lpstr>
      <vt:lpstr>A125991958R_Data</vt:lpstr>
      <vt:lpstr>A125991958R_Latest</vt:lpstr>
      <vt:lpstr>A125991962F</vt:lpstr>
      <vt:lpstr>A125991962F_Data</vt:lpstr>
      <vt:lpstr>A125991962F_Latest</vt:lpstr>
      <vt:lpstr>A125991966R</vt:lpstr>
      <vt:lpstr>A125991966R_Data</vt:lpstr>
      <vt:lpstr>A125991966R_Latest</vt:lpstr>
      <vt:lpstr>A125991970F</vt:lpstr>
      <vt:lpstr>A125991970F_Data</vt:lpstr>
      <vt:lpstr>A125991970F_Latest</vt:lpstr>
      <vt:lpstr>A125991974R</vt:lpstr>
      <vt:lpstr>A125991974R_Data</vt:lpstr>
      <vt:lpstr>A125991974R_Latest</vt:lpstr>
      <vt:lpstr>A125991978X</vt:lpstr>
      <vt:lpstr>A125991978X_Data</vt:lpstr>
      <vt:lpstr>A125991978X_Latest</vt:lpstr>
      <vt:lpstr>A125991982R</vt:lpstr>
      <vt:lpstr>A125991982R_Data</vt:lpstr>
      <vt:lpstr>A125991982R_Latest</vt:lpstr>
      <vt:lpstr>A125991986X</vt:lpstr>
      <vt:lpstr>A125991986X_Data</vt:lpstr>
      <vt:lpstr>A125991986X_Latest</vt:lpstr>
      <vt:lpstr>A125991990R</vt:lpstr>
      <vt:lpstr>A125991990R_Data</vt:lpstr>
      <vt:lpstr>A125991990R_Latest</vt:lpstr>
      <vt:lpstr>A125991994X</vt:lpstr>
      <vt:lpstr>A125991994X_Data</vt:lpstr>
      <vt:lpstr>A125991994X_Latest</vt:lpstr>
      <vt:lpstr>A125991998J</vt:lpstr>
      <vt:lpstr>A125991998J_Data</vt:lpstr>
      <vt:lpstr>A125991998J_Latest</vt:lpstr>
      <vt:lpstr>A125992002R</vt:lpstr>
      <vt:lpstr>A125992002R_Data</vt:lpstr>
      <vt:lpstr>A125992002R_Latest</vt:lpstr>
      <vt:lpstr>A125992006X</vt:lpstr>
      <vt:lpstr>A125992006X_Data</vt:lpstr>
      <vt:lpstr>A125992006X_Latest</vt:lpstr>
      <vt:lpstr>A125992010R</vt:lpstr>
      <vt:lpstr>A125992010R_Data</vt:lpstr>
      <vt:lpstr>A125992010R_Latest</vt:lpstr>
      <vt:lpstr>A125992014X</vt:lpstr>
      <vt:lpstr>A125992014X_Data</vt:lpstr>
      <vt:lpstr>A125992014X_Latest</vt:lpstr>
      <vt:lpstr>A125992018J</vt:lpstr>
      <vt:lpstr>A125992018J_Data</vt:lpstr>
      <vt:lpstr>A125992018J_Latest</vt:lpstr>
      <vt:lpstr>A125992022X</vt:lpstr>
      <vt:lpstr>A125992022X_Data</vt:lpstr>
      <vt:lpstr>A125992022X_Latest</vt:lpstr>
      <vt:lpstr>A125992026J</vt:lpstr>
      <vt:lpstr>A125992026J_Data</vt:lpstr>
      <vt:lpstr>A125992026J_Latest</vt:lpstr>
      <vt:lpstr>A125992030X</vt:lpstr>
      <vt:lpstr>A125992030X_Data</vt:lpstr>
      <vt:lpstr>A125992030X_Latest</vt:lpstr>
      <vt:lpstr>A125992034J</vt:lpstr>
      <vt:lpstr>A125992034J_Data</vt:lpstr>
      <vt:lpstr>A125992034J_Latest</vt:lpstr>
      <vt:lpstr>A125992038T</vt:lpstr>
      <vt:lpstr>A125992038T_Data</vt:lpstr>
      <vt:lpstr>A125992038T_Latest</vt:lpstr>
      <vt:lpstr>A125992042J</vt:lpstr>
      <vt:lpstr>A125992042J_Data</vt:lpstr>
      <vt:lpstr>A125992042J_Latest</vt:lpstr>
      <vt:lpstr>A125992046T</vt:lpstr>
      <vt:lpstr>A125992046T_Data</vt:lpstr>
      <vt:lpstr>A125992046T_Latest</vt:lpstr>
      <vt:lpstr>A125992050J</vt:lpstr>
      <vt:lpstr>A125992050J_Data</vt:lpstr>
      <vt:lpstr>A125992050J_Latest</vt:lpstr>
      <vt:lpstr>A125992054T</vt:lpstr>
      <vt:lpstr>A125992054T_Data</vt:lpstr>
      <vt:lpstr>A125992054T_Latest</vt:lpstr>
      <vt:lpstr>A125992058A</vt:lpstr>
      <vt:lpstr>A125992058A_Data</vt:lpstr>
      <vt:lpstr>A125992058A_Latest</vt:lpstr>
      <vt:lpstr>A125992066A</vt:lpstr>
      <vt:lpstr>A125992066A_Data</vt:lpstr>
      <vt:lpstr>A125992066A_Latest</vt:lpstr>
      <vt:lpstr>A125992070T</vt:lpstr>
      <vt:lpstr>A125992070T_Data</vt:lpstr>
      <vt:lpstr>A125992070T_Latest</vt:lpstr>
      <vt:lpstr>A125992074A</vt:lpstr>
      <vt:lpstr>A125992074A_Data</vt:lpstr>
      <vt:lpstr>A125992074A_Latest</vt:lpstr>
      <vt:lpstr>A125992078K</vt:lpstr>
      <vt:lpstr>A125992078K_Data</vt:lpstr>
      <vt:lpstr>A125992078K_Latest</vt:lpstr>
      <vt:lpstr>A125992082A</vt:lpstr>
      <vt:lpstr>A125992082A_Data</vt:lpstr>
      <vt:lpstr>A125992082A_Latest</vt:lpstr>
      <vt:lpstr>A125992086K</vt:lpstr>
      <vt:lpstr>A125992086K_Data</vt:lpstr>
      <vt:lpstr>A125992086K_Latest</vt:lpstr>
      <vt:lpstr>A125992090A</vt:lpstr>
      <vt:lpstr>A125992090A_Data</vt:lpstr>
      <vt:lpstr>A125992090A_Latest</vt:lpstr>
      <vt:lpstr>A125992094K</vt:lpstr>
      <vt:lpstr>A125992094K_Data</vt:lpstr>
      <vt:lpstr>A125992094K_Latest</vt:lpstr>
      <vt:lpstr>A125992098V</vt:lpstr>
      <vt:lpstr>A125992098V_Data</vt:lpstr>
      <vt:lpstr>A125992098V_Latest</vt:lpstr>
      <vt:lpstr>A125992102X</vt:lpstr>
      <vt:lpstr>A125992102X_Data</vt:lpstr>
      <vt:lpstr>A125992102X_Latest</vt:lpstr>
      <vt:lpstr>A125992106J</vt:lpstr>
      <vt:lpstr>A125992106J_Data</vt:lpstr>
      <vt:lpstr>A125992106J_Latest</vt:lpstr>
      <vt:lpstr>A125992110X</vt:lpstr>
      <vt:lpstr>A125992110X_Data</vt:lpstr>
      <vt:lpstr>A125992110X_Latest</vt:lpstr>
      <vt:lpstr>A125992114J</vt:lpstr>
      <vt:lpstr>A125992114J_Data</vt:lpstr>
      <vt:lpstr>A125992114J_Latest</vt:lpstr>
      <vt:lpstr>A125992118T</vt:lpstr>
      <vt:lpstr>A125992118T_Data</vt:lpstr>
      <vt:lpstr>A125992118T_Latest</vt:lpstr>
      <vt:lpstr>A125992122J</vt:lpstr>
      <vt:lpstr>A125992122J_Data</vt:lpstr>
      <vt:lpstr>A125992122J_Latest</vt:lpstr>
      <vt:lpstr>A125992126T</vt:lpstr>
      <vt:lpstr>A125992126T_Data</vt:lpstr>
      <vt:lpstr>A125992126T_Latest</vt:lpstr>
      <vt:lpstr>A125992130J</vt:lpstr>
      <vt:lpstr>A125992130J_Data</vt:lpstr>
      <vt:lpstr>A125992130J_Latest</vt:lpstr>
      <vt:lpstr>A125992134T</vt:lpstr>
      <vt:lpstr>A125992134T_Data</vt:lpstr>
      <vt:lpstr>A125992134T_Latest</vt:lpstr>
      <vt:lpstr>A125992138A</vt:lpstr>
      <vt:lpstr>A125992138A_Data</vt:lpstr>
      <vt:lpstr>A125992138A_Latest</vt:lpstr>
      <vt:lpstr>A125992142T</vt:lpstr>
      <vt:lpstr>A125992142T_Data</vt:lpstr>
      <vt:lpstr>A125992142T_Latest</vt:lpstr>
      <vt:lpstr>A125992146A</vt:lpstr>
      <vt:lpstr>A125992146A_Data</vt:lpstr>
      <vt:lpstr>A125992146A_Latest</vt:lpstr>
      <vt:lpstr>A125992150T</vt:lpstr>
      <vt:lpstr>A125992150T_Data</vt:lpstr>
      <vt:lpstr>A125992150T_Latest</vt:lpstr>
      <vt:lpstr>A125992154A</vt:lpstr>
      <vt:lpstr>A125992154A_Data</vt:lpstr>
      <vt:lpstr>A125992154A_Latest</vt:lpstr>
      <vt:lpstr>A125992158K</vt:lpstr>
      <vt:lpstr>A125992158K_Data</vt:lpstr>
      <vt:lpstr>A125992158K_Latest</vt:lpstr>
      <vt:lpstr>A125992162A</vt:lpstr>
      <vt:lpstr>A125992162A_Data</vt:lpstr>
      <vt:lpstr>A125992162A_Latest</vt:lpstr>
      <vt:lpstr>A125992166K</vt:lpstr>
      <vt:lpstr>A125992166K_Data</vt:lpstr>
      <vt:lpstr>A125992166K_Latest</vt:lpstr>
      <vt:lpstr>A125992170A</vt:lpstr>
      <vt:lpstr>A125992170A_Data</vt:lpstr>
      <vt:lpstr>A125992170A_Latest</vt:lpstr>
      <vt:lpstr>A125992174K</vt:lpstr>
      <vt:lpstr>A125992174K_Data</vt:lpstr>
      <vt:lpstr>A125992174K_Latest</vt:lpstr>
      <vt:lpstr>A125992178V</vt:lpstr>
      <vt:lpstr>A125992178V_Data</vt:lpstr>
      <vt:lpstr>A125992178V_Latest</vt:lpstr>
      <vt:lpstr>A125992182K</vt:lpstr>
      <vt:lpstr>A125992182K_Data</vt:lpstr>
      <vt:lpstr>A125992182K_Latest</vt:lpstr>
      <vt:lpstr>A125992186V</vt:lpstr>
      <vt:lpstr>A125992186V_Data</vt:lpstr>
      <vt:lpstr>A125992186V_Latest</vt:lpstr>
      <vt:lpstr>A125992190K</vt:lpstr>
      <vt:lpstr>A125992190K_Data</vt:lpstr>
      <vt:lpstr>A125992190K_Latest</vt:lpstr>
      <vt:lpstr>A125992194V</vt:lpstr>
      <vt:lpstr>A125992194V_Data</vt:lpstr>
      <vt:lpstr>A125992194V_Latest</vt:lpstr>
      <vt:lpstr>A125992198C</vt:lpstr>
      <vt:lpstr>A125992198C_Data</vt:lpstr>
      <vt:lpstr>A125992198C_Latest</vt:lpstr>
      <vt:lpstr>A125992202J</vt:lpstr>
      <vt:lpstr>A125992202J_Data</vt:lpstr>
      <vt:lpstr>A125992202J_Latest</vt:lpstr>
      <vt:lpstr>A125992206T</vt:lpstr>
      <vt:lpstr>A125992206T_Data</vt:lpstr>
      <vt:lpstr>A125992206T_Latest</vt:lpstr>
      <vt:lpstr>A125992210J</vt:lpstr>
      <vt:lpstr>A125992210J_Data</vt:lpstr>
      <vt:lpstr>A125992210J_Latest</vt:lpstr>
      <vt:lpstr>A125992214T</vt:lpstr>
      <vt:lpstr>A125992214T_Data</vt:lpstr>
      <vt:lpstr>A125992214T_Latest</vt:lpstr>
      <vt:lpstr>A125992218A</vt:lpstr>
      <vt:lpstr>A125992218A_Data</vt:lpstr>
      <vt:lpstr>A125992218A_Latest</vt:lpstr>
      <vt:lpstr>A125992222T</vt:lpstr>
      <vt:lpstr>A125992222T_Data</vt:lpstr>
      <vt:lpstr>A125992222T_Latest</vt:lpstr>
      <vt:lpstr>A125992226A</vt:lpstr>
      <vt:lpstr>A125992226A_Data</vt:lpstr>
      <vt:lpstr>A125992226A_Latest</vt:lpstr>
      <vt:lpstr>A125992230T</vt:lpstr>
      <vt:lpstr>A125992230T_Data</vt:lpstr>
      <vt:lpstr>A125992230T_Latest</vt:lpstr>
      <vt:lpstr>A125992234A</vt:lpstr>
      <vt:lpstr>A125992234A_Data</vt:lpstr>
      <vt:lpstr>A125992234A_Latest</vt:lpstr>
      <vt:lpstr>A125992238K</vt:lpstr>
      <vt:lpstr>A125992238K_Data</vt:lpstr>
      <vt:lpstr>A125992238K_Latest</vt:lpstr>
      <vt:lpstr>A125992242A</vt:lpstr>
      <vt:lpstr>A125992242A_Data</vt:lpstr>
      <vt:lpstr>A125992242A_Latest</vt:lpstr>
      <vt:lpstr>A125992246K</vt:lpstr>
      <vt:lpstr>A125992246K_Data</vt:lpstr>
      <vt:lpstr>A125992246K_Latest</vt:lpstr>
      <vt:lpstr>A125992250A</vt:lpstr>
      <vt:lpstr>A125992250A_Data</vt:lpstr>
      <vt:lpstr>A125992250A_Latest</vt:lpstr>
      <vt:lpstr>A125992254K</vt:lpstr>
      <vt:lpstr>A125992254K_Data</vt:lpstr>
      <vt:lpstr>A125992254K_Latest</vt:lpstr>
      <vt:lpstr>A125992258V</vt:lpstr>
      <vt:lpstr>A125992258V_Data</vt:lpstr>
      <vt:lpstr>A125992258V_Latest</vt:lpstr>
      <vt:lpstr>A125992266V</vt:lpstr>
      <vt:lpstr>A125992266V_Data</vt:lpstr>
      <vt:lpstr>A125992266V_Latest</vt:lpstr>
      <vt:lpstr>A125992270K</vt:lpstr>
      <vt:lpstr>A125992270K_Data</vt:lpstr>
      <vt:lpstr>A125992270K_Latest</vt:lpstr>
      <vt:lpstr>A125992274V</vt:lpstr>
      <vt:lpstr>A125992274V_Data</vt:lpstr>
      <vt:lpstr>A125992274V_Latest</vt:lpstr>
      <vt:lpstr>A125992278C</vt:lpstr>
      <vt:lpstr>A125992278C_Data</vt:lpstr>
      <vt:lpstr>A125992278C_Latest</vt:lpstr>
      <vt:lpstr>A125992282V</vt:lpstr>
      <vt:lpstr>A125992282V_Data</vt:lpstr>
      <vt:lpstr>A125992282V_Latest</vt:lpstr>
      <vt:lpstr>A125992286C</vt:lpstr>
      <vt:lpstr>A125992286C_Data</vt:lpstr>
      <vt:lpstr>A125992286C_Latest</vt:lpstr>
      <vt:lpstr>A125992290V</vt:lpstr>
      <vt:lpstr>A125992290V_Data</vt:lpstr>
      <vt:lpstr>A125992290V_Latest</vt:lpstr>
      <vt:lpstr>A125992294C</vt:lpstr>
      <vt:lpstr>A125992294C_Data</vt:lpstr>
      <vt:lpstr>A125992294C_Latest</vt:lpstr>
      <vt:lpstr>A125992298L</vt:lpstr>
      <vt:lpstr>A125992298L_Data</vt:lpstr>
      <vt:lpstr>A125992298L_Latest</vt:lpstr>
      <vt:lpstr>A125992302T</vt:lpstr>
      <vt:lpstr>A125992302T_Data</vt:lpstr>
      <vt:lpstr>A125992302T_Latest</vt:lpstr>
      <vt:lpstr>A125992306A</vt:lpstr>
      <vt:lpstr>A125992306A_Data</vt:lpstr>
      <vt:lpstr>A125992306A_Latest</vt:lpstr>
      <vt:lpstr>A125992310T</vt:lpstr>
      <vt:lpstr>A125992310T_Data</vt:lpstr>
      <vt:lpstr>A125992310T_Latest</vt:lpstr>
      <vt:lpstr>A125992314A</vt:lpstr>
      <vt:lpstr>A125992314A_Data</vt:lpstr>
      <vt:lpstr>A125992314A_Latest</vt:lpstr>
      <vt:lpstr>A125992318K</vt:lpstr>
      <vt:lpstr>A125992318K_Data</vt:lpstr>
      <vt:lpstr>A125992318K_Latest</vt:lpstr>
      <vt:lpstr>A125992322A</vt:lpstr>
      <vt:lpstr>A125992322A_Data</vt:lpstr>
      <vt:lpstr>A125992322A_Latest</vt:lpstr>
      <vt:lpstr>A125992326K</vt:lpstr>
      <vt:lpstr>A125992326K_Data</vt:lpstr>
      <vt:lpstr>A125992326K_Latest</vt:lpstr>
      <vt:lpstr>A125992330A</vt:lpstr>
      <vt:lpstr>A125992330A_Data</vt:lpstr>
      <vt:lpstr>A125992330A_Latest</vt:lpstr>
      <vt:lpstr>A125992334K</vt:lpstr>
      <vt:lpstr>A125992334K_Data</vt:lpstr>
      <vt:lpstr>A125992334K_Latest</vt:lpstr>
      <vt:lpstr>A125992338V</vt:lpstr>
      <vt:lpstr>A125992338V_Data</vt:lpstr>
      <vt:lpstr>A125992338V_Latest</vt:lpstr>
      <vt:lpstr>A125992342K</vt:lpstr>
      <vt:lpstr>A125992342K_Data</vt:lpstr>
      <vt:lpstr>A125992342K_Latest</vt:lpstr>
      <vt:lpstr>A125992346V</vt:lpstr>
      <vt:lpstr>A125992346V_Data</vt:lpstr>
      <vt:lpstr>A125992346V_Latest</vt:lpstr>
      <vt:lpstr>A125992350K</vt:lpstr>
      <vt:lpstr>A125992350K_Data</vt:lpstr>
      <vt:lpstr>A125992350K_Latest</vt:lpstr>
      <vt:lpstr>A125992354V</vt:lpstr>
      <vt:lpstr>A125992354V_Data</vt:lpstr>
      <vt:lpstr>A125992354V_Latest</vt:lpstr>
      <vt:lpstr>A125992358C</vt:lpstr>
      <vt:lpstr>A125992358C_Data</vt:lpstr>
      <vt:lpstr>A125992358C_Latest</vt:lpstr>
      <vt:lpstr>A125992362V</vt:lpstr>
      <vt:lpstr>A125992362V_Data</vt:lpstr>
      <vt:lpstr>A125992362V_Latest</vt:lpstr>
      <vt:lpstr>A125992366C</vt:lpstr>
      <vt:lpstr>A125992366C_Data</vt:lpstr>
      <vt:lpstr>A125992366C_Latest</vt:lpstr>
      <vt:lpstr>A125992370V</vt:lpstr>
      <vt:lpstr>A125992370V_Data</vt:lpstr>
      <vt:lpstr>A125992370V_Latest</vt:lpstr>
      <vt:lpstr>A125992374C</vt:lpstr>
      <vt:lpstr>A125992374C_Data</vt:lpstr>
      <vt:lpstr>A125992374C_Latest</vt:lpstr>
      <vt:lpstr>A125992378L</vt:lpstr>
      <vt:lpstr>A125992378L_Data</vt:lpstr>
      <vt:lpstr>A125992378L_Latest</vt:lpstr>
      <vt:lpstr>A125992382C</vt:lpstr>
      <vt:lpstr>A125992382C_Data</vt:lpstr>
      <vt:lpstr>A125992382C_Latest</vt:lpstr>
      <vt:lpstr>A125992386L</vt:lpstr>
      <vt:lpstr>A125992386L_Data</vt:lpstr>
      <vt:lpstr>A125992386L_Latest</vt:lpstr>
      <vt:lpstr>A125992390C</vt:lpstr>
      <vt:lpstr>A125992390C_Data</vt:lpstr>
      <vt:lpstr>A125992390C_Latest</vt:lpstr>
      <vt:lpstr>A125992394L</vt:lpstr>
      <vt:lpstr>A125992394L_Data</vt:lpstr>
      <vt:lpstr>A125992394L_Latest</vt:lpstr>
      <vt:lpstr>A125992398W</vt:lpstr>
      <vt:lpstr>A125992398W_Data</vt:lpstr>
      <vt:lpstr>A125992398W_Latest</vt:lpstr>
      <vt:lpstr>A125992402A</vt:lpstr>
      <vt:lpstr>A125992402A_Data</vt:lpstr>
      <vt:lpstr>A125992402A_Latest</vt:lpstr>
      <vt:lpstr>A125992406K</vt:lpstr>
      <vt:lpstr>A125992406K_Data</vt:lpstr>
      <vt:lpstr>A125992406K_Latest</vt:lpstr>
      <vt:lpstr>A125992410A</vt:lpstr>
      <vt:lpstr>A125992410A_Data</vt:lpstr>
      <vt:lpstr>A125992410A_Latest</vt:lpstr>
      <vt:lpstr>A125992414K</vt:lpstr>
      <vt:lpstr>A125992414K_Data</vt:lpstr>
      <vt:lpstr>A125992414K_Latest</vt:lpstr>
      <vt:lpstr>A125992418V</vt:lpstr>
      <vt:lpstr>A125992418V_Data</vt:lpstr>
      <vt:lpstr>A125992418V_Latest</vt:lpstr>
      <vt:lpstr>A125992422K</vt:lpstr>
      <vt:lpstr>A125992422K_Data</vt:lpstr>
      <vt:lpstr>A125992422K_Latest</vt:lpstr>
      <vt:lpstr>A125992426V</vt:lpstr>
      <vt:lpstr>A125992426V_Data</vt:lpstr>
      <vt:lpstr>A125992426V_Latest</vt:lpstr>
      <vt:lpstr>A125992430K</vt:lpstr>
      <vt:lpstr>A125992430K_Data</vt:lpstr>
      <vt:lpstr>A125992430K_Latest</vt:lpstr>
      <vt:lpstr>A125992434V</vt:lpstr>
      <vt:lpstr>A125992434V_Data</vt:lpstr>
      <vt:lpstr>A125992434V_Latest</vt:lpstr>
      <vt:lpstr>A125992438C</vt:lpstr>
      <vt:lpstr>A125992438C_Data</vt:lpstr>
      <vt:lpstr>A125992438C_Latest</vt:lpstr>
      <vt:lpstr>A125992442V</vt:lpstr>
      <vt:lpstr>A125992442V_Data</vt:lpstr>
      <vt:lpstr>A125992442V_Latest</vt:lpstr>
      <vt:lpstr>A125992446C</vt:lpstr>
      <vt:lpstr>A125992446C_Data</vt:lpstr>
      <vt:lpstr>A125992446C_Latest</vt:lpstr>
      <vt:lpstr>A125992450V</vt:lpstr>
      <vt:lpstr>A125992450V_Data</vt:lpstr>
      <vt:lpstr>A125992450V_Latest</vt:lpstr>
      <vt:lpstr>A125992454C</vt:lpstr>
      <vt:lpstr>A125992454C_Data</vt:lpstr>
      <vt:lpstr>A125992454C_Latest</vt:lpstr>
      <vt:lpstr>A125992458L</vt:lpstr>
      <vt:lpstr>A125992458L_Data</vt:lpstr>
      <vt:lpstr>A125992458L_Latest</vt:lpstr>
      <vt:lpstr>A125992466L</vt:lpstr>
      <vt:lpstr>A125992466L_Data</vt:lpstr>
      <vt:lpstr>A125992466L_Latest</vt:lpstr>
      <vt:lpstr>A125992470C</vt:lpstr>
      <vt:lpstr>A125992470C_Data</vt:lpstr>
      <vt:lpstr>A125992470C_Latest</vt:lpstr>
      <vt:lpstr>A125992474L</vt:lpstr>
      <vt:lpstr>A125992474L_Data</vt:lpstr>
      <vt:lpstr>A125992474L_Latest</vt:lpstr>
      <vt:lpstr>A125992478W</vt:lpstr>
      <vt:lpstr>A125992478W_Data</vt:lpstr>
      <vt:lpstr>A125992478W_Latest</vt:lpstr>
      <vt:lpstr>A125992482L</vt:lpstr>
      <vt:lpstr>A125992482L_Data</vt:lpstr>
      <vt:lpstr>A125992482L_Latest</vt:lpstr>
      <vt:lpstr>A125992486W</vt:lpstr>
      <vt:lpstr>A125992486W_Data</vt:lpstr>
      <vt:lpstr>A125992486W_Latest</vt:lpstr>
      <vt:lpstr>A125992490L</vt:lpstr>
      <vt:lpstr>A125992490L_Data</vt:lpstr>
      <vt:lpstr>A125992490L_Latest</vt:lpstr>
      <vt:lpstr>A125992494W</vt:lpstr>
      <vt:lpstr>A125992494W_Data</vt:lpstr>
      <vt:lpstr>A125992494W_Latest</vt:lpstr>
      <vt:lpstr>A125992498F</vt:lpstr>
      <vt:lpstr>A125992498F_Data</vt:lpstr>
      <vt:lpstr>A125992498F_Latest</vt:lpstr>
      <vt:lpstr>A125992502K</vt:lpstr>
      <vt:lpstr>A125992502K_Data</vt:lpstr>
      <vt:lpstr>A125992502K_Latest</vt:lpstr>
      <vt:lpstr>A125992506V</vt:lpstr>
      <vt:lpstr>A125992506V_Data</vt:lpstr>
      <vt:lpstr>A125992506V_Latest</vt:lpstr>
      <vt:lpstr>A125992510K</vt:lpstr>
      <vt:lpstr>A125992510K_Data</vt:lpstr>
      <vt:lpstr>A125992510K_Latest</vt:lpstr>
      <vt:lpstr>A125992514V</vt:lpstr>
      <vt:lpstr>A125992514V_Data</vt:lpstr>
      <vt:lpstr>A125992514V_Latest</vt:lpstr>
      <vt:lpstr>A125992518C</vt:lpstr>
      <vt:lpstr>A125992518C_Data</vt:lpstr>
      <vt:lpstr>A125992518C_Latest</vt:lpstr>
      <vt:lpstr>A125992522V</vt:lpstr>
      <vt:lpstr>A125992522V_Data</vt:lpstr>
      <vt:lpstr>A125992522V_Latest</vt:lpstr>
      <vt:lpstr>A125992526C</vt:lpstr>
      <vt:lpstr>A125992526C_Data</vt:lpstr>
      <vt:lpstr>A125992526C_Latest</vt:lpstr>
      <vt:lpstr>A125992530V</vt:lpstr>
      <vt:lpstr>A125992530V_Data</vt:lpstr>
      <vt:lpstr>A125992530V_Latest</vt:lpstr>
      <vt:lpstr>A125992534C</vt:lpstr>
      <vt:lpstr>A125992534C_Data</vt:lpstr>
      <vt:lpstr>A125992534C_Latest</vt:lpstr>
      <vt:lpstr>A125992538L</vt:lpstr>
      <vt:lpstr>A125992538L_Data</vt:lpstr>
      <vt:lpstr>A125992538L_Latest</vt:lpstr>
      <vt:lpstr>A125992542C</vt:lpstr>
      <vt:lpstr>A125992542C_Data</vt:lpstr>
      <vt:lpstr>A125992542C_Latest</vt:lpstr>
      <vt:lpstr>A125992546L</vt:lpstr>
      <vt:lpstr>A125992546L_Data</vt:lpstr>
      <vt:lpstr>A125992546L_Latest</vt:lpstr>
      <vt:lpstr>A125992550C</vt:lpstr>
      <vt:lpstr>A125992550C_Data</vt:lpstr>
      <vt:lpstr>A125992550C_Latest</vt:lpstr>
      <vt:lpstr>A125992554L</vt:lpstr>
      <vt:lpstr>A125992554L_Data</vt:lpstr>
      <vt:lpstr>A125992554L_Latest</vt:lpstr>
      <vt:lpstr>A125992558W</vt:lpstr>
      <vt:lpstr>A125992558W_Data</vt:lpstr>
      <vt:lpstr>A125992558W_Latest</vt:lpstr>
      <vt:lpstr>A125992562L</vt:lpstr>
      <vt:lpstr>A125992562L_Data</vt:lpstr>
      <vt:lpstr>A125992562L_Latest</vt:lpstr>
      <vt:lpstr>A125992566W</vt:lpstr>
      <vt:lpstr>A125992566W_Data</vt:lpstr>
      <vt:lpstr>A125992566W_Latest</vt:lpstr>
      <vt:lpstr>A125992570L</vt:lpstr>
      <vt:lpstr>A125992570L_Data</vt:lpstr>
      <vt:lpstr>A125992570L_Latest</vt:lpstr>
      <vt:lpstr>A125992574W</vt:lpstr>
      <vt:lpstr>A125992574W_Data</vt:lpstr>
      <vt:lpstr>A125992574W_Latest</vt:lpstr>
      <vt:lpstr>A125992578F</vt:lpstr>
      <vt:lpstr>A125992578F_Data</vt:lpstr>
      <vt:lpstr>A125992578F_Latest</vt:lpstr>
      <vt:lpstr>A125992582W</vt:lpstr>
      <vt:lpstr>A125992582W_Data</vt:lpstr>
      <vt:lpstr>A125992582W_Latest</vt:lpstr>
      <vt:lpstr>A125992586F</vt:lpstr>
      <vt:lpstr>A125992586F_Data</vt:lpstr>
      <vt:lpstr>A125992586F_Latest</vt:lpstr>
      <vt:lpstr>A125992590W</vt:lpstr>
      <vt:lpstr>A125992590W_Data</vt:lpstr>
      <vt:lpstr>A125992590W_Latest</vt:lpstr>
      <vt:lpstr>A125992594F</vt:lpstr>
      <vt:lpstr>A125992594F_Data</vt:lpstr>
      <vt:lpstr>A125992594F_Latest</vt:lpstr>
      <vt:lpstr>A125992598R</vt:lpstr>
      <vt:lpstr>A125992598R_Data</vt:lpstr>
      <vt:lpstr>A125992598R_Latest</vt:lpstr>
      <vt:lpstr>A125992602V</vt:lpstr>
      <vt:lpstr>A125992602V_Data</vt:lpstr>
      <vt:lpstr>A125992602V_Latest</vt:lpstr>
      <vt:lpstr>A125992606C</vt:lpstr>
      <vt:lpstr>A125992606C_Data</vt:lpstr>
      <vt:lpstr>A125992606C_Latest</vt:lpstr>
      <vt:lpstr>A125992610V</vt:lpstr>
      <vt:lpstr>A125992610V_Data</vt:lpstr>
      <vt:lpstr>A125992610V_Latest</vt:lpstr>
      <vt:lpstr>A125992614C</vt:lpstr>
      <vt:lpstr>A125992614C_Data</vt:lpstr>
      <vt:lpstr>A125992614C_Latest</vt:lpstr>
      <vt:lpstr>A125992618L</vt:lpstr>
      <vt:lpstr>A125992618L_Data</vt:lpstr>
      <vt:lpstr>A125992618L_Latest</vt:lpstr>
      <vt:lpstr>A125992622C</vt:lpstr>
      <vt:lpstr>A125992622C_Data</vt:lpstr>
      <vt:lpstr>A125992622C_Latest</vt:lpstr>
      <vt:lpstr>A125992626L</vt:lpstr>
      <vt:lpstr>A125992626L_Data</vt:lpstr>
      <vt:lpstr>A125992626L_Latest</vt:lpstr>
      <vt:lpstr>A125992630C</vt:lpstr>
      <vt:lpstr>A125992630C_Data</vt:lpstr>
      <vt:lpstr>A125992630C_Latest</vt:lpstr>
      <vt:lpstr>A125992634L</vt:lpstr>
      <vt:lpstr>A125992634L_Data</vt:lpstr>
      <vt:lpstr>A125992634L_Latest</vt:lpstr>
      <vt:lpstr>A125992638W</vt:lpstr>
      <vt:lpstr>A125992638W_Data</vt:lpstr>
      <vt:lpstr>A125992638W_Latest</vt:lpstr>
      <vt:lpstr>A125992642L</vt:lpstr>
      <vt:lpstr>A125992642L_Data</vt:lpstr>
      <vt:lpstr>A125992642L_Latest</vt:lpstr>
      <vt:lpstr>A125992646W</vt:lpstr>
      <vt:lpstr>A125992646W_Data</vt:lpstr>
      <vt:lpstr>A125992646W_Latest</vt:lpstr>
      <vt:lpstr>A125992650L</vt:lpstr>
      <vt:lpstr>A125992650L_Data</vt:lpstr>
      <vt:lpstr>A125992650L_Latest</vt:lpstr>
      <vt:lpstr>A125992654W</vt:lpstr>
      <vt:lpstr>A125992654W_Data</vt:lpstr>
      <vt:lpstr>A125992654W_Latest</vt:lpstr>
      <vt:lpstr>A125992658F</vt:lpstr>
      <vt:lpstr>A125992658F_Data</vt:lpstr>
      <vt:lpstr>A125992658F_Latest</vt:lpstr>
      <vt:lpstr>A125992666F</vt:lpstr>
      <vt:lpstr>A125992666F_Data</vt:lpstr>
      <vt:lpstr>A125992666F_Latest</vt:lpstr>
      <vt:lpstr>A125992670W</vt:lpstr>
      <vt:lpstr>A125992670W_Data</vt:lpstr>
      <vt:lpstr>A125992670W_Latest</vt:lpstr>
      <vt:lpstr>A125992674F</vt:lpstr>
      <vt:lpstr>A125992674F_Data</vt:lpstr>
      <vt:lpstr>A125992674F_Latest</vt:lpstr>
      <vt:lpstr>A125992678R</vt:lpstr>
      <vt:lpstr>A125992678R_Data</vt:lpstr>
      <vt:lpstr>A125992678R_Latest</vt:lpstr>
      <vt:lpstr>A125992682F</vt:lpstr>
      <vt:lpstr>A125992682F_Data</vt:lpstr>
      <vt:lpstr>A125992682F_Latest</vt:lpstr>
      <vt:lpstr>A125992686R</vt:lpstr>
      <vt:lpstr>A125992686R_Data</vt:lpstr>
      <vt:lpstr>A125992686R_Latest</vt:lpstr>
      <vt:lpstr>A125992690F</vt:lpstr>
      <vt:lpstr>A125992690F_Data</vt:lpstr>
      <vt:lpstr>A125992690F_Latest</vt:lpstr>
      <vt:lpstr>A125992694R</vt:lpstr>
      <vt:lpstr>A125992694R_Data</vt:lpstr>
      <vt:lpstr>A125992694R_Latest</vt:lpstr>
      <vt:lpstr>A125992698X</vt:lpstr>
      <vt:lpstr>A125992698X_Data</vt:lpstr>
      <vt:lpstr>A125992698X_Latest</vt:lpstr>
      <vt:lpstr>A125992702C</vt:lpstr>
      <vt:lpstr>A125992702C_Data</vt:lpstr>
      <vt:lpstr>A125992702C_Latest</vt:lpstr>
      <vt:lpstr>A125992706L</vt:lpstr>
      <vt:lpstr>A125992706L_Data</vt:lpstr>
      <vt:lpstr>A125992706L_Latest</vt:lpstr>
      <vt:lpstr>A125992710C</vt:lpstr>
      <vt:lpstr>A125992710C_Data</vt:lpstr>
      <vt:lpstr>A125992710C_Latest</vt:lpstr>
      <vt:lpstr>A125992714L</vt:lpstr>
      <vt:lpstr>A125992714L_Data</vt:lpstr>
      <vt:lpstr>A125992714L_Latest</vt:lpstr>
      <vt:lpstr>A125992718W</vt:lpstr>
      <vt:lpstr>A125992718W_Data</vt:lpstr>
      <vt:lpstr>A125992718W_Latest</vt:lpstr>
      <vt:lpstr>A125992722L</vt:lpstr>
      <vt:lpstr>A125992722L_Data</vt:lpstr>
      <vt:lpstr>A125992722L_Latest</vt:lpstr>
      <vt:lpstr>A125992726W</vt:lpstr>
      <vt:lpstr>A125992726W_Data</vt:lpstr>
      <vt:lpstr>A125992726W_Latest</vt:lpstr>
      <vt:lpstr>A125992730L</vt:lpstr>
      <vt:lpstr>A125992730L_Data</vt:lpstr>
      <vt:lpstr>A125992730L_Latest</vt:lpstr>
      <vt:lpstr>A125992734W</vt:lpstr>
      <vt:lpstr>A125992734W_Data</vt:lpstr>
      <vt:lpstr>A125992734W_Latest</vt:lpstr>
      <vt:lpstr>A125992738F</vt:lpstr>
      <vt:lpstr>A125992738F_Data</vt:lpstr>
      <vt:lpstr>A125992738F_Latest</vt:lpstr>
      <vt:lpstr>A125992742W</vt:lpstr>
      <vt:lpstr>A125992742W_Data</vt:lpstr>
      <vt:lpstr>A125992742W_Latest</vt:lpstr>
      <vt:lpstr>A125992746F</vt:lpstr>
      <vt:lpstr>A125992746F_Data</vt:lpstr>
      <vt:lpstr>A125992746F_Latest</vt:lpstr>
      <vt:lpstr>A125992750W</vt:lpstr>
      <vt:lpstr>A125992750W_Data</vt:lpstr>
      <vt:lpstr>A125992750W_Latest</vt:lpstr>
      <vt:lpstr>A125992754F</vt:lpstr>
      <vt:lpstr>A125992754F_Data</vt:lpstr>
      <vt:lpstr>A125992754F_Latest</vt:lpstr>
      <vt:lpstr>A125992758R</vt:lpstr>
      <vt:lpstr>A125992758R_Data</vt:lpstr>
      <vt:lpstr>A125992758R_Latest</vt:lpstr>
      <vt:lpstr>A125992762F</vt:lpstr>
      <vt:lpstr>A125992762F_Data</vt:lpstr>
      <vt:lpstr>A125992762F_Latest</vt:lpstr>
      <vt:lpstr>A125992766R</vt:lpstr>
      <vt:lpstr>A125992766R_Data</vt:lpstr>
      <vt:lpstr>A125992766R_Latest</vt:lpstr>
      <vt:lpstr>A125992770F</vt:lpstr>
      <vt:lpstr>A125992770F_Data</vt:lpstr>
      <vt:lpstr>A125992770F_Latest</vt:lpstr>
      <vt:lpstr>A125992774R</vt:lpstr>
      <vt:lpstr>A125992774R_Data</vt:lpstr>
      <vt:lpstr>A125992774R_Latest</vt:lpstr>
      <vt:lpstr>A125992778X</vt:lpstr>
      <vt:lpstr>A125992778X_Data</vt:lpstr>
      <vt:lpstr>A125992778X_Latest</vt:lpstr>
      <vt:lpstr>A125992782R</vt:lpstr>
      <vt:lpstr>A125992782R_Data</vt:lpstr>
      <vt:lpstr>A125992782R_Latest</vt:lpstr>
      <vt:lpstr>A125992786X</vt:lpstr>
      <vt:lpstr>A125992786X_Data</vt:lpstr>
      <vt:lpstr>A125992786X_Latest</vt:lpstr>
      <vt:lpstr>A125992790R</vt:lpstr>
      <vt:lpstr>A125992790R_Data</vt:lpstr>
      <vt:lpstr>A125992790R_Latest</vt:lpstr>
      <vt:lpstr>A125992794X</vt:lpstr>
      <vt:lpstr>A125992794X_Data</vt:lpstr>
      <vt:lpstr>A125992794X_Latest</vt:lpstr>
      <vt:lpstr>A125992798J</vt:lpstr>
      <vt:lpstr>A125992798J_Data</vt:lpstr>
      <vt:lpstr>A125992798J_Latest</vt:lpstr>
      <vt:lpstr>A125992802L</vt:lpstr>
      <vt:lpstr>A125992802L_Data</vt:lpstr>
      <vt:lpstr>A125992802L_Latest</vt:lpstr>
      <vt:lpstr>A125992806W</vt:lpstr>
      <vt:lpstr>A125992806W_Data</vt:lpstr>
      <vt:lpstr>A125992806W_Latest</vt:lpstr>
      <vt:lpstr>A125992810L</vt:lpstr>
      <vt:lpstr>A125992810L_Data</vt:lpstr>
      <vt:lpstr>A125992810L_Latest</vt:lpstr>
      <vt:lpstr>A125992814W</vt:lpstr>
      <vt:lpstr>A125992814W_Data</vt:lpstr>
      <vt:lpstr>A125992814W_Latest</vt:lpstr>
      <vt:lpstr>A125992818F</vt:lpstr>
      <vt:lpstr>A125992818F_Data</vt:lpstr>
      <vt:lpstr>A125992818F_Latest</vt:lpstr>
      <vt:lpstr>A125992822W</vt:lpstr>
      <vt:lpstr>A125992822W_Data</vt:lpstr>
      <vt:lpstr>A125992822W_Latest</vt:lpstr>
      <vt:lpstr>A125992826F</vt:lpstr>
      <vt:lpstr>A125992826F_Data</vt:lpstr>
      <vt:lpstr>A125992826F_Latest</vt:lpstr>
      <vt:lpstr>A125992830W</vt:lpstr>
      <vt:lpstr>A125992830W_Data</vt:lpstr>
      <vt:lpstr>A125992830W_Latest</vt:lpstr>
      <vt:lpstr>A125992834F</vt:lpstr>
      <vt:lpstr>A125992834F_Data</vt:lpstr>
      <vt:lpstr>A125992834F_Latest</vt:lpstr>
      <vt:lpstr>A125992838R</vt:lpstr>
      <vt:lpstr>A125992838R_Data</vt:lpstr>
      <vt:lpstr>A125992838R_Latest</vt:lpstr>
      <vt:lpstr>A125992842F</vt:lpstr>
      <vt:lpstr>A125992842F_Data</vt:lpstr>
      <vt:lpstr>A125992842F_Latest</vt:lpstr>
      <vt:lpstr>A125992846R</vt:lpstr>
      <vt:lpstr>A125992846R_Data</vt:lpstr>
      <vt:lpstr>A125992846R_Latest</vt:lpstr>
      <vt:lpstr>A125992850F</vt:lpstr>
      <vt:lpstr>A125992850F_Data</vt:lpstr>
      <vt:lpstr>A125992850F_Latest</vt:lpstr>
      <vt:lpstr>A125992854R</vt:lpstr>
      <vt:lpstr>A125992854R_Data</vt:lpstr>
      <vt:lpstr>A125992854R_Latest</vt:lpstr>
      <vt:lpstr>A125992858X</vt:lpstr>
      <vt:lpstr>A125992858X_Data</vt:lpstr>
      <vt:lpstr>A125992858X_Latest</vt:lpstr>
      <vt:lpstr>A125992866X</vt:lpstr>
      <vt:lpstr>A125992866X_Data</vt:lpstr>
      <vt:lpstr>A125992866X_Latest</vt:lpstr>
      <vt:lpstr>A125992870R</vt:lpstr>
      <vt:lpstr>A125992870R_Data</vt:lpstr>
      <vt:lpstr>A125992870R_Latest</vt:lpstr>
      <vt:lpstr>A125992874X</vt:lpstr>
      <vt:lpstr>A125992874X_Data</vt:lpstr>
      <vt:lpstr>A125992874X_Latest</vt:lpstr>
      <vt:lpstr>A125992878J</vt:lpstr>
      <vt:lpstr>A125992878J_Data</vt:lpstr>
      <vt:lpstr>A125992878J_Latest</vt:lpstr>
      <vt:lpstr>A125992882X</vt:lpstr>
      <vt:lpstr>A125992882X_Data</vt:lpstr>
      <vt:lpstr>A125992882X_Latest</vt:lpstr>
      <vt:lpstr>A125992886J</vt:lpstr>
      <vt:lpstr>A125992886J_Data</vt:lpstr>
      <vt:lpstr>A125992886J_Latest</vt:lpstr>
      <vt:lpstr>A125992890X</vt:lpstr>
      <vt:lpstr>A125992890X_Data</vt:lpstr>
      <vt:lpstr>A125992890X_Latest</vt:lpstr>
      <vt:lpstr>A125992894J</vt:lpstr>
      <vt:lpstr>A125992894J_Data</vt:lpstr>
      <vt:lpstr>A125992894J_Latest</vt:lpstr>
      <vt:lpstr>A125992898T</vt:lpstr>
      <vt:lpstr>A125992898T_Data</vt:lpstr>
      <vt:lpstr>A125992898T_Latest</vt:lpstr>
      <vt:lpstr>A125992902W</vt:lpstr>
      <vt:lpstr>A125992902W_Data</vt:lpstr>
      <vt:lpstr>A125992902W_Latest</vt:lpstr>
      <vt:lpstr>A125992906F</vt:lpstr>
      <vt:lpstr>A125992906F_Data</vt:lpstr>
      <vt:lpstr>A125992906F_Latest</vt:lpstr>
      <vt:lpstr>A125992910W</vt:lpstr>
      <vt:lpstr>A125992910W_Data</vt:lpstr>
      <vt:lpstr>A125992910W_Latest</vt:lpstr>
      <vt:lpstr>A125992914F</vt:lpstr>
      <vt:lpstr>A125992914F_Data</vt:lpstr>
      <vt:lpstr>A125992914F_Latest</vt:lpstr>
      <vt:lpstr>A125992918R</vt:lpstr>
      <vt:lpstr>A125992918R_Data</vt:lpstr>
      <vt:lpstr>A125992918R_Latest</vt:lpstr>
      <vt:lpstr>A125992922F</vt:lpstr>
      <vt:lpstr>A125992922F_Data</vt:lpstr>
      <vt:lpstr>A125992922F_Latest</vt:lpstr>
      <vt:lpstr>A125992926R</vt:lpstr>
      <vt:lpstr>A125992926R_Data</vt:lpstr>
      <vt:lpstr>A125992926R_Latest</vt:lpstr>
      <vt:lpstr>A125992930F</vt:lpstr>
      <vt:lpstr>A125992930F_Data</vt:lpstr>
      <vt:lpstr>A125992930F_Latest</vt:lpstr>
      <vt:lpstr>A125992934R</vt:lpstr>
      <vt:lpstr>A125992934R_Data</vt:lpstr>
      <vt:lpstr>A125992934R_Latest</vt:lpstr>
      <vt:lpstr>A125992938X</vt:lpstr>
      <vt:lpstr>A125992938X_Data</vt:lpstr>
      <vt:lpstr>A125992938X_Latest</vt:lpstr>
      <vt:lpstr>A125992942R</vt:lpstr>
      <vt:lpstr>A125992942R_Data</vt:lpstr>
      <vt:lpstr>A125992942R_Latest</vt:lpstr>
      <vt:lpstr>A125992946X</vt:lpstr>
      <vt:lpstr>A125992946X_Data</vt:lpstr>
      <vt:lpstr>A125992946X_Latest</vt:lpstr>
      <vt:lpstr>A125992950R</vt:lpstr>
      <vt:lpstr>A125992950R_Data</vt:lpstr>
      <vt:lpstr>A125992950R_Latest</vt:lpstr>
      <vt:lpstr>A125992954X</vt:lpstr>
      <vt:lpstr>A125992954X_Data</vt:lpstr>
      <vt:lpstr>A125992954X_Latest</vt:lpstr>
      <vt:lpstr>A125992958J</vt:lpstr>
      <vt:lpstr>A125992958J_Data</vt:lpstr>
      <vt:lpstr>A125992958J_Latest</vt:lpstr>
      <vt:lpstr>A125992962X</vt:lpstr>
      <vt:lpstr>A125992962X_Data</vt:lpstr>
      <vt:lpstr>A125992962X_Latest</vt:lpstr>
      <vt:lpstr>A125992966J</vt:lpstr>
      <vt:lpstr>A125992966J_Data</vt:lpstr>
      <vt:lpstr>A125992966J_Latest</vt:lpstr>
      <vt:lpstr>A125992970X</vt:lpstr>
      <vt:lpstr>A125992970X_Data</vt:lpstr>
      <vt:lpstr>A125992970X_Latest</vt:lpstr>
      <vt:lpstr>A125992974J</vt:lpstr>
      <vt:lpstr>A125992974J_Data</vt:lpstr>
      <vt:lpstr>A125992974J_Latest</vt:lpstr>
      <vt:lpstr>A125992978T</vt:lpstr>
      <vt:lpstr>A125992978T_Data</vt:lpstr>
      <vt:lpstr>A125992978T_Latest</vt:lpstr>
      <vt:lpstr>A125992982J</vt:lpstr>
      <vt:lpstr>A125992982J_Data</vt:lpstr>
      <vt:lpstr>A125992982J_Latest</vt:lpstr>
      <vt:lpstr>A125992986T</vt:lpstr>
      <vt:lpstr>A125992986T_Data</vt:lpstr>
      <vt:lpstr>A125992986T_Latest</vt:lpstr>
      <vt:lpstr>A125992990J</vt:lpstr>
      <vt:lpstr>A125992990J_Data</vt:lpstr>
      <vt:lpstr>A125992990J_Latest</vt:lpstr>
      <vt:lpstr>A125992994T</vt:lpstr>
      <vt:lpstr>A125992994T_Data</vt:lpstr>
      <vt:lpstr>A125992994T_Latest</vt:lpstr>
      <vt:lpstr>A125992998A</vt:lpstr>
      <vt:lpstr>A125992998A_Data</vt:lpstr>
      <vt:lpstr>A125992998A_Latest</vt:lpstr>
      <vt:lpstr>A125993002J</vt:lpstr>
      <vt:lpstr>A125993002J_Data</vt:lpstr>
      <vt:lpstr>A125993002J_Latest</vt:lpstr>
      <vt:lpstr>A125993006T</vt:lpstr>
      <vt:lpstr>A125993006T_Data</vt:lpstr>
      <vt:lpstr>A125993006T_Latest</vt:lpstr>
      <vt:lpstr>A125993010J</vt:lpstr>
      <vt:lpstr>A125993010J_Data</vt:lpstr>
      <vt:lpstr>A125993010J_Latest</vt:lpstr>
      <vt:lpstr>A125993014T</vt:lpstr>
      <vt:lpstr>A125993014T_Data</vt:lpstr>
      <vt:lpstr>A125993014T_Latest</vt:lpstr>
      <vt:lpstr>A125993018A</vt:lpstr>
      <vt:lpstr>A125993018A_Data</vt:lpstr>
      <vt:lpstr>A125993018A_Latest</vt:lpstr>
      <vt:lpstr>A125993022T</vt:lpstr>
      <vt:lpstr>A125993022T_Data</vt:lpstr>
      <vt:lpstr>A125993022T_Latest</vt:lpstr>
      <vt:lpstr>A125993026A</vt:lpstr>
      <vt:lpstr>A125993026A_Data</vt:lpstr>
      <vt:lpstr>A125993026A_Latest</vt:lpstr>
      <vt:lpstr>A125993030T</vt:lpstr>
      <vt:lpstr>A125993030T_Data</vt:lpstr>
      <vt:lpstr>A125993030T_Latest</vt:lpstr>
      <vt:lpstr>A125993034A</vt:lpstr>
      <vt:lpstr>A125993034A_Data</vt:lpstr>
      <vt:lpstr>A125993034A_Latest</vt:lpstr>
      <vt:lpstr>A125993038K</vt:lpstr>
      <vt:lpstr>A125993038K_Data</vt:lpstr>
      <vt:lpstr>A125993038K_Latest</vt:lpstr>
      <vt:lpstr>A125993042A</vt:lpstr>
      <vt:lpstr>A125993042A_Data</vt:lpstr>
      <vt:lpstr>A125993042A_Latest</vt:lpstr>
      <vt:lpstr>A125993046K</vt:lpstr>
      <vt:lpstr>A125993046K_Data</vt:lpstr>
      <vt:lpstr>A125993046K_Latest</vt:lpstr>
      <vt:lpstr>A125993050A</vt:lpstr>
      <vt:lpstr>A125993050A_Data</vt:lpstr>
      <vt:lpstr>A125993050A_Latest</vt:lpstr>
      <vt:lpstr>A125993054K</vt:lpstr>
      <vt:lpstr>A125993054K_Data</vt:lpstr>
      <vt:lpstr>A125993054K_Latest</vt:lpstr>
      <vt:lpstr>A125993058V</vt:lpstr>
      <vt:lpstr>A125993058V_Data</vt:lpstr>
      <vt:lpstr>A125993058V_Latest</vt:lpstr>
      <vt:lpstr>A125993066V</vt:lpstr>
      <vt:lpstr>A125993066V_Data</vt:lpstr>
      <vt:lpstr>A125993066V_Latest</vt:lpstr>
      <vt:lpstr>A125993070K</vt:lpstr>
      <vt:lpstr>A125993070K_Data</vt:lpstr>
      <vt:lpstr>A125993070K_Latest</vt:lpstr>
      <vt:lpstr>A125993074V</vt:lpstr>
      <vt:lpstr>A125993074V_Data</vt:lpstr>
      <vt:lpstr>A125993074V_Latest</vt:lpstr>
      <vt:lpstr>A125993078C</vt:lpstr>
      <vt:lpstr>A125993078C_Data</vt:lpstr>
      <vt:lpstr>A125993078C_Latest</vt:lpstr>
      <vt:lpstr>A125993082V</vt:lpstr>
      <vt:lpstr>A125993082V_Data</vt:lpstr>
      <vt:lpstr>A125993082V_Latest</vt:lpstr>
      <vt:lpstr>A125993086C</vt:lpstr>
      <vt:lpstr>A125993086C_Data</vt:lpstr>
      <vt:lpstr>A125993086C_Latest</vt:lpstr>
      <vt:lpstr>A125993090V</vt:lpstr>
      <vt:lpstr>A125993090V_Data</vt:lpstr>
      <vt:lpstr>A125993090V_Latest</vt:lpstr>
      <vt:lpstr>A125993094C</vt:lpstr>
      <vt:lpstr>A125993094C_Data</vt:lpstr>
      <vt:lpstr>A125993094C_Latest</vt:lpstr>
      <vt:lpstr>A125993098L</vt:lpstr>
      <vt:lpstr>A125993098L_Data</vt:lpstr>
      <vt:lpstr>A125993098L_Latest</vt:lpstr>
      <vt:lpstr>A125993102T</vt:lpstr>
      <vt:lpstr>A125993102T_Data</vt:lpstr>
      <vt:lpstr>A125993102T_Latest</vt:lpstr>
      <vt:lpstr>A125993106A</vt:lpstr>
      <vt:lpstr>A125993106A_Data</vt:lpstr>
      <vt:lpstr>A125993106A_Latest</vt:lpstr>
      <vt:lpstr>A125993110T</vt:lpstr>
      <vt:lpstr>A125993110T_Data</vt:lpstr>
      <vt:lpstr>A125993110T_Latest</vt:lpstr>
      <vt:lpstr>A125993114A</vt:lpstr>
      <vt:lpstr>A125993114A_Data</vt:lpstr>
      <vt:lpstr>A125993114A_Latest</vt:lpstr>
      <vt:lpstr>A125993118K</vt:lpstr>
      <vt:lpstr>A125993118K_Data</vt:lpstr>
      <vt:lpstr>A125993118K_Latest</vt:lpstr>
      <vt:lpstr>A125993122A</vt:lpstr>
      <vt:lpstr>A125993122A_Data</vt:lpstr>
      <vt:lpstr>A125993122A_Latest</vt:lpstr>
      <vt:lpstr>A125993126K</vt:lpstr>
      <vt:lpstr>A125993126K_Data</vt:lpstr>
      <vt:lpstr>A125993126K_Latest</vt:lpstr>
      <vt:lpstr>A125993130A</vt:lpstr>
      <vt:lpstr>A125993130A_Data</vt:lpstr>
      <vt:lpstr>A125993130A_Latest</vt:lpstr>
      <vt:lpstr>A125993134K</vt:lpstr>
      <vt:lpstr>A125993134K_Data</vt:lpstr>
      <vt:lpstr>A125993134K_Latest</vt:lpstr>
      <vt:lpstr>A125993138V</vt:lpstr>
      <vt:lpstr>A125993138V_Data</vt:lpstr>
      <vt:lpstr>A125993138V_Latest</vt:lpstr>
      <vt:lpstr>A125993142K</vt:lpstr>
      <vt:lpstr>A125993142K_Data</vt:lpstr>
      <vt:lpstr>A125993142K_Latest</vt:lpstr>
      <vt:lpstr>A125993146V</vt:lpstr>
      <vt:lpstr>A125993146V_Data</vt:lpstr>
      <vt:lpstr>A125993146V_Latest</vt:lpstr>
      <vt:lpstr>A125993150K</vt:lpstr>
      <vt:lpstr>A125993150K_Data</vt:lpstr>
      <vt:lpstr>A125993150K_Latest</vt:lpstr>
      <vt:lpstr>A125993154V</vt:lpstr>
      <vt:lpstr>A125993154V_Data</vt:lpstr>
      <vt:lpstr>A125993154V_Latest</vt:lpstr>
      <vt:lpstr>A125993158C</vt:lpstr>
      <vt:lpstr>A125993158C_Data</vt:lpstr>
      <vt:lpstr>A125993158C_Latest</vt:lpstr>
      <vt:lpstr>A125993162V</vt:lpstr>
      <vt:lpstr>A125993162V_Data</vt:lpstr>
      <vt:lpstr>A125993162V_Latest</vt:lpstr>
      <vt:lpstr>A125993166C</vt:lpstr>
      <vt:lpstr>A125993166C_Data</vt:lpstr>
      <vt:lpstr>A125993166C_Latest</vt:lpstr>
      <vt:lpstr>A125993170V</vt:lpstr>
      <vt:lpstr>A125993170V_Data</vt:lpstr>
      <vt:lpstr>A125993170V_Latest</vt:lpstr>
      <vt:lpstr>A125993174C</vt:lpstr>
      <vt:lpstr>A125993174C_Data</vt:lpstr>
      <vt:lpstr>A125993174C_Latest</vt:lpstr>
      <vt:lpstr>A125993178L</vt:lpstr>
      <vt:lpstr>A125993178L_Data</vt:lpstr>
      <vt:lpstr>A125993178L_Latest</vt:lpstr>
      <vt:lpstr>A125993182C</vt:lpstr>
      <vt:lpstr>A125993182C_Data</vt:lpstr>
      <vt:lpstr>A125993182C_Latest</vt:lpstr>
      <vt:lpstr>A125993186L</vt:lpstr>
      <vt:lpstr>A125993186L_Data</vt:lpstr>
      <vt:lpstr>A125993186L_Latest</vt:lpstr>
      <vt:lpstr>A125993190C</vt:lpstr>
      <vt:lpstr>A125993190C_Data</vt:lpstr>
      <vt:lpstr>A125993190C_Latest</vt:lpstr>
      <vt:lpstr>A125993194L</vt:lpstr>
      <vt:lpstr>A125993194L_Data</vt:lpstr>
      <vt:lpstr>A125993194L_Latest</vt:lpstr>
      <vt:lpstr>A125993198W</vt:lpstr>
      <vt:lpstr>A125993198W_Data</vt:lpstr>
      <vt:lpstr>A125993198W_Latest</vt:lpstr>
      <vt:lpstr>A125993202A</vt:lpstr>
      <vt:lpstr>A125993202A_Data</vt:lpstr>
      <vt:lpstr>A125993202A_Latest</vt:lpstr>
      <vt:lpstr>A125993206K</vt:lpstr>
      <vt:lpstr>A125993206K_Data</vt:lpstr>
      <vt:lpstr>A125993206K_Latest</vt:lpstr>
      <vt:lpstr>A125993210A</vt:lpstr>
      <vt:lpstr>A125993210A_Data</vt:lpstr>
      <vt:lpstr>A125993210A_Latest</vt:lpstr>
      <vt:lpstr>A125993214K</vt:lpstr>
      <vt:lpstr>A125993214K_Data</vt:lpstr>
      <vt:lpstr>A125993214K_Latest</vt:lpstr>
      <vt:lpstr>A125993218V</vt:lpstr>
      <vt:lpstr>A125993218V_Data</vt:lpstr>
      <vt:lpstr>A125993218V_Latest</vt:lpstr>
      <vt:lpstr>A125993222K</vt:lpstr>
      <vt:lpstr>A125993222K_Data</vt:lpstr>
      <vt:lpstr>A125993222K_Latest</vt:lpstr>
      <vt:lpstr>A125993226V</vt:lpstr>
      <vt:lpstr>A125993226V_Data</vt:lpstr>
      <vt:lpstr>A125993226V_Latest</vt:lpstr>
      <vt:lpstr>A125993230K</vt:lpstr>
      <vt:lpstr>A125993230K_Data</vt:lpstr>
      <vt:lpstr>A125993230K_Latest</vt:lpstr>
      <vt:lpstr>A125993234V</vt:lpstr>
      <vt:lpstr>A125993234V_Data</vt:lpstr>
      <vt:lpstr>A125993234V_Latest</vt:lpstr>
      <vt:lpstr>A125993238C</vt:lpstr>
      <vt:lpstr>A125993238C_Data</vt:lpstr>
      <vt:lpstr>A125993238C_Latest</vt:lpstr>
      <vt:lpstr>A125993242V</vt:lpstr>
      <vt:lpstr>A125993242V_Data</vt:lpstr>
      <vt:lpstr>A125993242V_Latest</vt:lpstr>
      <vt:lpstr>A125993246C</vt:lpstr>
      <vt:lpstr>A125993246C_Data</vt:lpstr>
      <vt:lpstr>A125993246C_Latest</vt:lpstr>
      <vt:lpstr>A125993250V</vt:lpstr>
      <vt:lpstr>A125993250V_Data</vt:lpstr>
      <vt:lpstr>A125993250V_Latest</vt:lpstr>
      <vt:lpstr>A125993254C</vt:lpstr>
      <vt:lpstr>A125993254C_Data</vt:lpstr>
      <vt:lpstr>A125993254C_Latest</vt:lpstr>
      <vt:lpstr>A125993258L</vt:lpstr>
      <vt:lpstr>A125993258L_Data</vt:lpstr>
      <vt:lpstr>A125993258L_Latest</vt:lpstr>
      <vt:lpstr>A125993266L</vt:lpstr>
      <vt:lpstr>A125993266L_Data</vt:lpstr>
      <vt:lpstr>A125993266L_Latest</vt:lpstr>
      <vt:lpstr>A125993270C</vt:lpstr>
      <vt:lpstr>A125993270C_Data</vt:lpstr>
      <vt:lpstr>A125993270C_Latest</vt:lpstr>
      <vt:lpstr>A125993274L</vt:lpstr>
      <vt:lpstr>A125993274L_Data</vt:lpstr>
      <vt:lpstr>A125993274L_Latest</vt:lpstr>
      <vt:lpstr>A125993278W</vt:lpstr>
      <vt:lpstr>A125993278W_Data</vt:lpstr>
      <vt:lpstr>A125993278W_Latest</vt:lpstr>
      <vt:lpstr>A125993282L</vt:lpstr>
      <vt:lpstr>A125993282L_Data</vt:lpstr>
      <vt:lpstr>A125993282L_Latest</vt:lpstr>
      <vt:lpstr>A125993286W</vt:lpstr>
      <vt:lpstr>A125993286W_Data</vt:lpstr>
      <vt:lpstr>A125993286W_Latest</vt:lpstr>
      <vt:lpstr>A125993290L</vt:lpstr>
      <vt:lpstr>A125993290L_Data</vt:lpstr>
      <vt:lpstr>A125993290L_Latest</vt:lpstr>
      <vt:lpstr>A125993294W</vt:lpstr>
      <vt:lpstr>A125993294W_Data</vt:lpstr>
      <vt:lpstr>A125993294W_Latest</vt:lpstr>
      <vt:lpstr>A125993298F</vt:lpstr>
      <vt:lpstr>A125993298F_Data</vt:lpstr>
      <vt:lpstr>A125993298F_Latest</vt:lpstr>
      <vt:lpstr>A125993302K</vt:lpstr>
      <vt:lpstr>A125993302K_Data</vt:lpstr>
      <vt:lpstr>A125993302K_Latest</vt:lpstr>
      <vt:lpstr>A125993306V</vt:lpstr>
      <vt:lpstr>A125993306V_Data</vt:lpstr>
      <vt:lpstr>A125993306V_Latest</vt:lpstr>
      <vt:lpstr>A125993310K</vt:lpstr>
      <vt:lpstr>A125993310K_Data</vt:lpstr>
      <vt:lpstr>A125993310K_Latest</vt:lpstr>
      <vt:lpstr>A125993314V</vt:lpstr>
      <vt:lpstr>A125993314V_Data</vt:lpstr>
      <vt:lpstr>A125993314V_Latest</vt:lpstr>
      <vt:lpstr>A125993318C</vt:lpstr>
      <vt:lpstr>A125993318C_Data</vt:lpstr>
      <vt:lpstr>A125993318C_Latest</vt:lpstr>
      <vt:lpstr>A125993322V</vt:lpstr>
      <vt:lpstr>A125993322V_Data</vt:lpstr>
      <vt:lpstr>A125993322V_Latest</vt:lpstr>
      <vt:lpstr>A125993326C</vt:lpstr>
      <vt:lpstr>A125993326C_Data</vt:lpstr>
      <vt:lpstr>A125993326C_Latest</vt:lpstr>
      <vt:lpstr>A125993330V</vt:lpstr>
      <vt:lpstr>A125993330V_Data</vt:lpstr>
      <vt:lpstr>A125993330V_Latest</vt:lpstr>
      <vt:lpstr>A125993334C</vt:lpstr>
      <vt:lpstr>A125993334C_Data</vt:lpstr>
      <vt:lpstr>A125993334C_Latest</vt:lpstr>
      <vt:lpstr>A125993338L</vt:lpstr>
      <vt:lpstr>A125993338L_Data</vt:lpstr>
      <vt:lpstr>A125993338L_Latest</vt:lpstr>
      <vt:lpstr>A125993342C</vt:lpstr>
      <vt:lpstr>A125993342C_Data</vt:lpstr>
      <vt:lpstr>A125993342C_Latest</vt:lpstr>
      <vt:lpstr>A125993346L</vt:lpstr>
      <vt:lpstr>A125993346L_Data</vt:lpstr>
      <vt:lpstr>A125993346L_Latest</vt:lpstr>
      <vt:lpstr>A125993350C</vt:lpstr>
      <vt:lpstr>A125993350C_Data</vt:lpstr>
      <vt:lpstr>A125993350C_Latest</vt:lpstr>
      <vt:lpstr>A125993354L</vt:lpstr>
      <vt:lpstr>A125993354L_Data</vt:lpstr>
      <vt:lpstr>A125993354L_Latest</vt:lpstr>
      <vt:lpstr>A125993358W</vt:lpstr>
      <vt:lpstr>A125993358W_Data</vt:lpstr>
      <vt:lpstr>A125993358W_Latest</vt:lpstr>
      <vt:lpstr>A125993362L</vt:lpstr>
      <vt:lpstr>A125993362L_Data</vt:lpstr>
      <vt:lpstr>A125993362L_Latest</vt:lpstr>
      <vt:lpstr>A125993366W</vt:lpstr>
      <vt:lpstr>A125993366W_Data</vt:lpstr>
      <vt:lpstr>A125993366W_Latest</vt:lpstr>
      <vt:lpstr>A125993370L</vt:lpstr>
      <vt:lpstr>A125993370L_Data</vt:lpstr>
      <vt:lpstr>A125993370L_Latest</vt:lpstr>
      <vt:lpstr>A125993374W</vt:lpstr>
      <vt:lpstr>A125993374W_Data</vt:lpstr>
      <vt:lpstr>A125993374W_Latest</vt:lpstr>
      <vt:lpstr>A125993378F</vt:lpstr>
      <vt:lpstr>A125993378F_Data</vt:lpstr>
      <vt:lpstr>A125993378F_Latest</vt:lpstr>
      <vt:lpstr>A125993382W</vt:lpstr>
      <vt:lpstr>A125993382W_Data</vt:lpstr>
      <vt:lpstr>A125993382W_Latest</vt:lpstr>
      <vt:lpstr>A125993386F</vt:lpstr>
      <vt:lpstr>A125993386F_Data</vt:lpstr>
      <vt:lpstr>A125993386F_Latest</vt:lpstr>
      <vt:lpstr>A125993390W</vt:lpstr>
      <vt:lpstr>A125993390W_Data</vt:lpstr>
      <vt:lpstr>A125993390W_Latest</vt:lpstr>
      <vt:lpstr>A125993394F</vt:lpstr>
      <vt:lpstr>A125993394F_Data</vt:lpstr>
      <vt:lpstr>A125993394F_Latest</vt:lpstr>
      <vt:lpstr>A125993398R</vt:lpstr>
      <vt:lpstr>A125993398R_Data</vt:lpstr>
      <vt:lpstr>A125993398R_Latest</vt:lpstr>
      <vt:lpstr>A125993402V</vt:lpstr>
      <vt:lpstr>A125993402V_Data</vt:lpstr>
      <vt:lpstr>A125993402V_Latest</vt:lpstr>
      <vt:lpstr>A125993406C</vt:lpstr>
      <vt:lpstr>A125993406C_Data</vt:lpstr>
      <vt:lpstr>A125993406C_Latest</vt:lpstr>
      <vt:lpstr>A125993410V</vt:lpstr>
      <vt:lpstr>A125993410V_Data</vt:lpstr>
      <vt:lpstr>A125993410V_Latest</vt:lpstr>
      <vt:lpstr>A125993414C</vt:lpstr>
      <vt:lpstr>A125993414C_Data</vt:lpstr>
      <vt:lpstr>A125993414C_Latest</vt:lpstr>
      <vt:lpstr>A125993418L</vt:lpstr>
      <vt:lpstr>A125993418L_Data</vt:lpstr>
      <vt:lpstr>A125993418L_Latest</vt:lpstr>
      <vt:lpstr>A125993422C</vt:lpstr>
      <vt:lpstr>A125993422C_Data</vt:lpstr>
      <vt:lpstr>A125993422C_Latest</vt:lpstr>
      <vt:lpstr>A125993426L</vt:lpstr>
      <vt:lpstr>A125993426L_Data</vt:lpstr>
      <vt:lpstr>A125993426L_Latest</vt:lpstr>
      <vt:lpstr>A125993430C</vt:lpstr>
      <vt:lpstr>A125993430C_Data</vt:lpstr>
      <vt:lpstr>A125993430C_Latest</vt:lpstr>
      <vt:lpstr>A125993434L</vt:lpstr>
      <vt:lpstr>A125993434L_Data</vt:lpstr>
      <vt:lpstr>A125993434L_Latest</vt:lpstr>
      <vt:lpstr>A125993438W</vt:lpstr>
      <vt:lpstr>A125993438W_Data</vt:lpstr>
      <vt:lpstr>A125993438W_Latest</vt:lpstr>
      <vt:lpstr>A125993442L</vt:lpstr>
      <vt:lpstr>A125993442L_Data</vt:lpstr>
      <vt:lpstr>A125993442L_Latest</vt:lpstr>
      <vt:lpstr>A125993446W</vt:lpstr>
      <vt:lpstr>A125993446W_Data</vt:lpstr>
      <vt:lpstr>A125993446W_Latest</vt:lpstr>
      <vt:lpstr>A125993450L</vt:lpstr>
      <vt:lpstr>A125993450L_Data</vt:lpstr>
      <vt:lpstr>A125993450L_Latest</vt:lpstr>
      <vt:lpstr>A125993454W</vt:lpstr>
      <vt:lpstr>A125993454W_Data</vt:lpstr>
      <vt:lpstr>A125993454W_Latest</vt:lpstr>
      <vt:lpstr>A125993458F</vt:lpstr>
      <vt:lpstr>A125993458F_Data</vt:lpstr>
      <vt:lpstr>A125993458F_Latest</vt:lpstr>
      <vt:lpstr>A125993466F</vt:lpstr>
      <vt:lpstr>A125993466F_Data</vt:lpstr>
      <vt:lpstr>A125993466F_Latest</vt:lpstr>
      <vt:lpstr>A125993470W</vt:lpstr>
      <vt:lpstr>A125993470W_Data</vt:lpstr>
      <vt:lpstr>A125993470W_Latest</vt:lpstr>
      <vt:lpstr>A125993474F</vt:lpstr>
      <vt:lpstr>A125993474F_Data</vt:lpstr>
      <vt:lpstr>A125993474F_Latest</vt:lpstr>
      <vt:lpstr>A125993478R</vt:lpstr>
      <vt:lpstr>A125993478R_Data</vt:lpstr>
      <vt:lpstr>A125993478R_Latest</vt:lpstr>
      <vt:lpstr>A125993482F</vt:lpstr>
      <vt:lpstr>A125993482F_Data</vt:lpstr>
      <vt:lpstr>A125993482F_Latest</vt:lpstr>
      <vt:lpstr>A125993486R</vt:lpstr>
      <vt:lpstr>A125993486R_Data</vt:lpstr>
      <vt:lpstr>A125993486R_Latest</vt:lpstr>
      <vt:lpstr>A125993490F</vt:lpstr>
      <vt:lpstr>A125993490F_Data</vt:lpstr>
      <vt:lpstr>A125993490F_Latest</vt:lpstr>
      <vt:lpstr>A125993494R</vt:lpstr>
      <vt:lpstr>A125993494R_Data</vt:lpstr>
      <vt:lpstr>A125993494R_Latest</vt:lpstr>
      <vt:lpstr>A125993498X</vt:lpstr>
      <vt:lpstr>A125993498X_Data</vt:lpstr>
      <vt:lpstr>A125993498X_Latest</vt:lpstr>
      <vt:lpstr>A125993502C</vt:lpstr>
      <vt:lpstr>A125993502C_Data</vt:lpstr>
      <vt:lpstr>A125993502C_Latest</vt:lpstr>
      <vt:lpstr>A125993506L</vt:lpstr>
      <vt:lpstr>A125993506L_Data</vt:lpstr>
      <vt:lpstr>A125993506L_Latest</vt:lpstr>
      <vt:lpstr>A125993510C</vt:lpstr>
      <vt:lpstr>A125993510C_Data</vt:lpstr>
      <vt:lpstr>A125993510C_Latest</vt:lpstr>
      <vt:lpstr>A125993514L</vt:lpstr>
      <vt:lpstr>A125993514L_Data</vt:lpstr>
      <vt:lpstr>A125993514L_Latest</vt:lpstr>
      <vt:lpstr>A125993518W</vt:lpstr>
      <vt:lpstr>A125993518W_Data</vt:lpstr>
      <vt:lpstr>A125993518W_Latest</vt:lpstr>
      <vt:lpstr>A125993522L</vt:lpstr>
      <vt:lpstr>A125993522L_Data</vt:lpstr>
      <vt:lpstr>A125993522L_Latest</vt:lpstr>
      <vt:lpstr>A125993526W</vt:lpstr>
      <vt:lpstr>A125993526W_Data</vt:lpstr>
      <vt:lpstr>A125993526W_Latest</vt:lpstr>
      <vt:lpstr>A125993530L</vt:lpstr>
      <vt:lpstr>A125993530L_Data</vt:lpstr>
      <vt:lpstr>A125993530L_Latest</vt:lpstr>
      <vt:lpstr>A125993534W</vt:lpstr>
      <vt:lpstr>A125993534W_Data</vt:lpstr>
      <vt:lpstr>A125993534W_Latest</vt:lpstr>
      <vt:lpstr>A125993538F</vt:lpstr>
      <vt:lpstr>A125993538F_Data</vt:lpstr>
      <vt:lpstr>A125993538F_Latest</vt:lpstr>
      <vt:lpstr>A125993542W</vt:lpstr>
      <vt:lpstr>A125993542W_Data</vt:lpstr>
      <vt:lpstr>A125993542W_Latest</vt:lpstr>
      <vt:lpstr>A125993546F</vt:lpstr>
      <vt:lpstr>A125993546F_Data</vt:lpstr>
      <vt:lpstr>A125993546F_Latest</vt:lpstr>
      <vt:lpstr>A125993550W</vt:lpstr>
      <vt:lpstr>A125993550W_Data</vt:lpstr>
      <vt:lpstr>A125993550W_Latest</vt:lpstr>
      <vt:lpstr>A125993554F</vt:lpstr>
      <vt:lpstr>A125993554F_Data</vt:lpstr>
      <vt:lpstr>A125993554F_Latest</vt:lpstr>
      <vt:lpstr>A125993558R</vt:lpstr>
      <vt:lpstr>A125993558R_Data</vt:lpstr>
      <vt:lpstr>A125993558R_Latest</vt:lpstr>
      <vt:lpstr>A125993562F</vt:lpstr>
      <vt:lpstr>A125993562F_Data</vt:lpstr>
      <vt:lpstr>A125993562F_Latest</vt:lpstr>
      <vt:lpstr>A125993566R</vt:lpstr>
      <vt:lpstr>A125993566R_Data</vt:lpstr>
      <vt:lpstr>A125993566R_Latest</vt:lpstr>
      <vt:lpstr>A125993570F</vt:lpstr>
      <vt:lpstr>A125993570F_Data</vt:lpstr>
      <vt:lpstr>A125993570F_Latest</vt:lpstr>
      <vt:lpstr>A125993574R</vt:lpstr>
      <vt:lpstr>A125993574R_Data</vt:lpstr>
      <vt:lpstr>A125993574R_Latest</vt:lpstr>
      <vt:lpstr>A125993578X</vt:lpstr>
      <vt:lpstr>A125993578X_Data</vt:lpstr>
      <vt:lpstr>A125993578X_Latest</vt:lpstr>
      <vt:lpstr>A125993582R</vt:lpstr>
      <vt:lpstr>A125993582R_Data</vt:lpstr>
      <vt:lpstr>A125993582R_Latest</vt:lpstr>
      <vt:lpstr>A125993586X</vt:lpstr>
      <vt:lpstr>A125993586X_Data</vt:lpstr>
      <vt:lpstr>A125993586X_Latest</vt:lpstr>
      <vt:lpstr>A125993590R</vt:lpstr>
      <vt:lpstr>A125993590R_Data</vt:lpstr>
      <vt:lpstr>A125993590R_Latest</vt:lpstr>
      <vt:lpstr>A125993594X</vt:lpstr>
      <vt:lpstr>A125993594X_Data</vt:lpstr>
      <vt:lpstr>A125993594X_Latest</vt:lpstr>
      <vt:lpstr>A125993598J</vt:lpstr>
      <vt:lpstr>A125993598J_Data</vt:lpstr>
      <vt:lpstr>A125993598J_Latest</vt:lpstr>
      <vt:lpstr>A125993602L</vt:lpstr>
      <vt:lpstr>A125993602L_Data</vt:lpstr>
      <vt:lpstr>A125993602L_Latest</vt:lpstr>
      <vt:lpstr>A125993606W</vt:lpstr>
      <vt:lpstr>A125993606W_Data</vt:lpstr>
      <vt:lpstr>A125993606W_Latest</vt:lpstr>
      <vt:lpstr>A125993610L</vt:lpstr>
      <vt:lpstr>A125993610L_Data</vt:lpstr>
      <vt:lpstr>A125993610L_Latest</vt:lpstr>
      <vt:lpstr>A125993614W</vt:lpstr>
      <vt:lpstr>A125993614W_Data</vt:lpstr>
      <vt:lpstr>A125993614W_Latest</vt:lpstr>
      <vt:lpstr>A125993618F</vt:lpstr>
      <vt:lpstr>A125993618F_Data</vt:lpstr>
      <vt:lpstr>A125993618F_Latest</vt:lpstr>
      <vt:lpstr>A125993622W</vt:lpstr>
      <vt:lpstr>A125993622W_Data</vt:lpstr>
      <vt:lpstr>A125993622W_Latest</vt:lpstr>
      <vt:lpstr>A125993626F</vt:lpstr>
      <vt:lpstr>A125993626F_Data</vt:lpstr>
      <vt:lpstr>A125993626F_Latest</vt:lpstr>
      <vt:lpstr>A125993630W</vt:lpstr>
      <vt:lpstr>A125993630W_Data</vt:lpstr>
      <vt:lpstr>A125993630W_Latest</vt:lpstr>
      <vt:lpstr>A125993634F</vt:lpstr>
      <vt:lpstr>A125993634F_Data</vt:lpstr>
      <vt:lpstr>A125993634F_Latest</vt:lpstr>
      <vt:lpstr>A125993638R</vt:lpstr>
      <vt:lpstr>A125993638R_Data</vt:lpstr>
      <vt:lpstr>A125993638R_Latest</vt:lpstr>
      <vt:lpstr>A125993642F</vt:lpstr>
      <vt:lpstr>A125993642F_Data</vt:lpstr>
      <vt:lpstr>A125993642F_Latest</vt:lpstr>
      <vt:lpstr>A125993646R</vt:lpstr>
      <vt:lpstr>A125993646R_Data</vt:lpstr>
      <vt:lpstr>A125993646R_Latest</vt:lpstr>
      <vt:lpstr>A125993650F</vt:lpstr>
      <vt:lpstr>A125993650F_Data</vt:lpstr>
      <vt:lpstr>A125993650F_Latest</vt:lpstr>
      <vt:lpstr>A125993654R</vt:lpstr>
      <vt:lpstr>A125993654R_Data</vt:lpstr>
      <vt:lpstr>A125993654R_Latest</vt:lpstr>
      <vt:lpstr>A125993658X</vt:lpstr>
      <vt:lpstr>A125993658X_Data</vt:lpstr>
      <vt:lpstr>A125993658X_Latest</vt:lpstr>
      <vt:lpstr>A125993666X</vt:lpstr>
      <vt:lpstr>A125993666X_Data</vt:lpstr>
      <vt:lpstr>A125993666X_Latest</vt:lpstr>
      <vt:lpstr>A125993670R</vt:lpstr>
      <vt:lpstr>A125993670R_Data</vt:lpstr>
      <vt:lpstr>A125993670R_Latest</vt:lpstr>
      <vt:lpstr>A125993674X</vt:lpstr>
      <vt:lpstr>A125993674X_Data</vt:lpstr>
      <vt:lpstr>A125993674X_Latest</vt:lpstr>
      <vt:lpstr>A125993678J</vt:lpstr>
      <vt:lpstr>A125993678J_Data</vt:lpstr>
      <vt:lpstr>A125993678J_Latest</vt:lpstr>
      <vt:lpstr>A125993682X</vt:lpstr>
      <vt:lpstr>A125993682X_Data</vt:lpstr>
      <vt:lpstr>A125993682X_Latest</vt:lpstr>
      <vt:lpstr>A125993686J</vt:lpstr>
      <vt:lpstr>A125993686J_Data</vt:lpstr>
      <vt:lpstr>A125993686J_Latest</vt:lpstr>
      <vt:lpstr>A125993690X</vt:lpstr>
      <vt:lpstr>A125993690X_Data</vt:lpstr>
      <vt:lpstr>A125993690X_Latest</vt:lpstr>
      <vt:lpstr>A125993694J</vt:lpstr>
      <vt:lpstr>A125993694J_Data</vt:lpstr>
      <vt:lpstr>A125993694J_Latest</vt:lpstr>
      <vt:lpstr>A125993698T</vt:lpstr>
      <vt:lpstr>A125993698T_Data</vt:lpstr>
      <vt:lpstr>A125993698T_Latest</vt:lpstr>
      <vt:lpstr>A125993702W</vt:lpstr>
      <vt:lpstr>A125993702W_Data</vt:lpstr>
      <vt:lpstr>A125993702W_Latest</vt:lpstr>
      <vt:lpstr>A125993706F</vt:lpstr>
      <vt:lpstr>A125993706F_Data</vt:lpstr>
      <vt:lpstr>A125993706F_Latest</vt:lpstr>
      <vt:lpstr>A125993710W</vt:lpstr>
      <vt:lpstr>A125993710W_Data</vt:lpstr>
      <vt:lpstr>A125993710W_Latest</vt:lpstr>
      <vt:lpstr>A125993714F</vt:lpstr>
      <vt:lpstr>A125993714F_Data</vt:lpstr>
      <vt:lpstr>A125993714F_Latest</vt:lpstr>
      <vt:lpstr>A125993718R</vt:lpstr>
      <vt:lpstr>A125993718R_Data</vt:lpstr>
      <vt:lpstr>A125993718R_Latest</vt:lpstr>
      <vt:lpstr>A125993722F</vt:lpstr>
      <vt:lpstr>A125993722F_Data</vt:lpstr>
      <vt:lpstr>A125993722F_Latest</vt:lpstr>
      <vt:lpstr>A125993726R</vt:lpstr>
      <vt:lpstr>A125993726R_Data</vt:lpstr>
      <vt:lpstr>A125993726R_Latest</vt:lpstr>
      <vt:lpstr>A125993730F</vt:lpstr>
      <vt:lpstr>A125993730F_Data</vt:lpstr>
      <vt:lpstr>A125993730F_Latest</vt:lpstr>
      <vt:lpstr>A125993734R</vt:lpstr>
      <vt:lpstr>A125993734R_Data</vt:lpstr>
      <vt:lpstr>A125993734R_Latest</vt:lpstr>
      <vt:lpstr>A125993738X</vt:lpstr>
      <vt:lpstr>A125993738X_Data</vt:lpstr>
      <vt:lpstr>A125993738X_Latest</vt:lpstr>
      <vt:lpstr>A125993742R</vt:lpstr>
      <vt:lpstr>A125993742R_Data</vt:lpstr>
      <vt:lpstr>A125993742R_Latest</vt:lpstr>
      <vt:lpstr>A125993746X</vt:lpstr>
      <vt:lpstr>A125993746X_Data</vt:lpstr>
      <vt:lpstr>A125993746X_Latest</vt:lpstr>
      <vt:lpstr>A125993750R</vt:lpstr>
      <vt:lpstr>A125993750R_Data</vt:lpstr>
      <vt:lpstr>A125993750R_Latest</vt:lpstr>
      <vt:lpstr>A125993754X</vt:lpstr>
      <vt:lpstr>A125993754X_Data</vt:lpstr>
      <vt:lpstr>A125993754X_Latest</vt:lpstr>
      <vt:lpstr>A125993758J</vt:lpstr>
      <vt:lpstr>A125993758J_Data</vt:lpstr>
      <vt:lpstr>A125993758J_Latest</vt:lpstr>
      <vt:lpstr>A125993762X</vt:lpstr>
      <vt:lpstr>A125993762X_Data</vt:lpstr>
      <vt:lpstr>A125993762X_Latest</vt:lpstr>
      <vt:lpstr>A125993766J</vt:lpstr>
      <vt:lpstr>A125993766J_Data</vt:lpstr>
      <vt:lpstr>A125993766J_Latest</vt:lpstr>
      <vt:lpstr>A125993770X</vt:lpstr>
      <vt:lpstr>A125993770X_Data</vt:lpstr>
      <vt:lpstr>A125993770X_Latest</vt:lpstr>
      <vt:lpstr>A125993774J</vt:lpstr>
      <vt:lpstr>A125993774J_Data</vt:lpstr>
      <vt:lpstr>A125993774J_Latest</vt:lpstr>
      <vt:lpstr>A125993778T</vt:lpstr>
      <vt:lpstr>A125993778T_Data</vt:lpstr>
      <vt:lpstr>A125993778T_Latest</vt:lpstr>
      <vt:lpstr>A125993782J</vt:lpstr>
      <vt:lpstr>A125993782J_Data</vt:lpstr>
      <vt:lpstr>A125993782J_Latest</vt:lpstr>
      <vt:lpstr>A125993786T</vt:lpstr>
      <vt:lpstr>A125993786T_Data</vt:lpstr>
      <vt:lpstr>A125993786T_Latest</vt:lpstr>
      <vt:lpstr>A125993790J</vt:lpstr>
      <vt:lpstr>A125993790J_Data</vt:lpstr>
      <vt:lpstr>A125993790J_Latest</vt:lpstr>
      <vt:lpstr>A125993794T</vt:lpstr>
      <vt:lpstr>A125993794T_Data</vt:lpstr>
      <vt:lpstr>A125993794T_Latest</vt:lpstr>
      <vt:lpstr>A125993798A</vt:lpstr>
      <vt:lpstr>A125993798A_Data</vt:lpstr>
      <vt:lpstr>A125993798A_Latest</vt:lpstr>
      <vt:lpstr>A125993802F</vt:lpstr>
      <vt:lpstr>A125993802F_Data</vt:lpstr>
      <vt:lpstr>A125993802F_Latest</vt:lpstr>
      <vt:lpstr>A125993806R</vt:lpstr>
      <vt:lpstr>A125993806R_Data</vt:lpstr>
      <vt:lpstr>A125993806R_Latest</vt:lpstr>
      <vt:lpstr>A125993810F</vt:lpstr>
      <vt:lpstr>A125993810F_Data</vt:lpstr>
      <vt:lpstr>A125993810F_Latest</vt:lpstr>
      <vt:lpstr>A125993814R</vt:lpstr>
      <vt:lpstr>A125993814R_Data</vt:lpstr>
      <vt:lpstr>A125993814R_Latest</vt:lpstr>
      <vt:lpstr>A125993818X</vt:lpstr>
      <vt:lpstr>A125993818X_Data</vt:lpstr>
      <vt:lpstr>A125993818X_Latest</vt:lpstr>
      <vt:lpstr>A125993822R</vt:lpstr>
      <vt:lpstr>A125993822R_Data</vt:lpstr>
      <vt:lpstr>A125993822R_Latest</vt:lpstr>
      <vt:lpstr>A125993826X</vt:lpstr>
      <vt:lpstr>A125993826X_Data</vt:lpstr>
      <vt:lpstr>A125993826X_Latest</vt:lpstr>
      <vt:lpstr>A125993830R</vt:lpstr>
      <vt:lpstr>A125993830R_Data</vt:lpstr>
      <vt:lpstr>A125993830R_Latest</vt:lpstr>
      <vt:lpstr>A125993834X</vt:lpstr>
      <vt:lpstr>A125993834X_Data</vt:lpstr>
      <vt:lpstr>A125993834X_Latest</vt:lpstr>
      <vt:lpstr>A125993838J</vt:lpstr>
      <vt:lpstr>A125993838J_Data</vt:lpstr>
      <vt:lpstr>A125993838J_Latest</vt:lpstr>
      <vt:lpstr>A125993842X</vt:lpstr>
      <vt:lpstr>A125993842X_Data</vt:lpstr>
      <vt:lpstr>A125993842X_Latest</vt:lpstr>
      <vt:lpstr>A125993846J</vt:lpstr>
      <vt:lpstr>A125993846J_Data</vt:lpstr>
      <vt:lpstr>A125993846J_Latest</vt:lpstr>
      <vt:lpstr>A125993850X</vt:lpstr>
      <vt:lpstr>A125993850X_Data</vt:lpstr>
      <vt:lpstr>A125993850X_Latest</vt:lpstr>
      <vt:lpstr>A125993854J</vt:lpstr>
      <vt:lpstr>A125993854J_Data</vt:lpstr>
      <vt:lpstr>A125993854J_Latest</vt:lpstr>
      <vt:lpstr>A125993858T</vt:lpstr>
      <vt:lpstr>A125993858T_Data</vt:lpstr>
      <vt:lpstr>A125993858T_Latest</vt:lpstr>
      <vt:lpstr>A125993866T</vt:lpstr>
      <vt:lpstr>A125993866T_Data</vt:lpstr>
      <vt:lpstr>A125993866T_Latest</vt:lpstr>
      <vt:lpstr>A125993870J</vt:lpstr>
      <vt:lpstr>A125993870J_Data</vt:lpstr>
      <vt:lpstr>A125993870J_Latest</vt:lpstr>
      <vt:lpstr>A125993874T</vt:lpstr>
      <vt:lpstr>A125993874T_Data</vt:lpstr>
      <vt:lpstr>A125993874T_Latest</vt:lpstr>
      <vt:lpstr>A125993878A</vt:lpstr>
      <vt:lpstr>A125993878A_Data</vt:lpstr>
      <vt:lpstr>A125993878A_Latest</vt:lpstr>
      <vt:lpstr>A125993882T</vt:lpstr>
      <vt:lpstr>A125993882T_Data</vt:lpstr>
      <vt:lpstr>A125993882T_Latest</vt:lpstr>
      <vt:lpstr>A125993886A</vt:lpstr>
      <vt:lpstr>A125993886A_Data</vt:lpstr>
      <vt:lpstr>A125993886A_Latest</vt:lpstr>
      <vt:lpstr>A125993890T</vt:lpstr>
      <vt:lpstr>A125993890T_Data</vt:lpstr>
      <vt:lpstr>A125993890T_Latest</vt:lpstr>
      <vt:lpstr>A125993894A</vt:lpstr>
      <vt:lpstr>A125993894A_Data</vt:lpstr>
      <vt:lpstr>A125993894A_Latest</vt:lpstr>
      <vt:lpstr>A125993898K</vt:lpstr>
      <vt:lpstr>A125993898K_Data</vt:lpstr>
      <vt:lpstr>A125993898K_Latest</vt:lpstr>
      <vt:lpstr>A125993902R</vt:lpstr>
      <vt:lpstr>A125993902R_Data</vt:lpstr>
      <vt:lpstr>A125993902R_Latest</vt:lpstr>
      <vt:lpstr>A125993906X</vt:lpstr>
      <vt:lpstr>A125993906X_Data</vt:lpstr>
      <vt:lpstr>A125993906X_Latest</vt:lpstr>
      <vt:lpstr>A125993910R</vt:lpstr>
      <vt:lpstr>A125993910R_Data</vt:lpstr>
      <vt:lpstr>A125993910R_Latest</vt:lpstr>
      <vt:lpstr>A125993914X</vt:lpstr>
      <vt:lpstr>A125993914X_Data</vt:lpstr>
      <vt:lpstr>A125993914X_Latest</vt:lpstr>
      <vt:lpstr>A125993918J</vt:lpstr>
      <vt:lpstr>A125993918J_Data</vt:lpstr>
      <vt:lpstr>A125993918J_Latest</vt:lpstr>
      <vt:lpstr>A125993922X</vt:lpstr>
      <vt:lpstr>A125993922X_Data</vt:lpstr>
      <vt:lpstr>A125993922X_Latest</vt:lpstr>
      <vt:lpstr>A125993926J</vt:lpstr>
      <vt:lpstr>A125993926J_Data</vt:lpstr>
      <vt:lpstr>A125993926J_Latest</vt:lpstr>
      <vt:lpstr>A125993930X</vt:lpstr>
      <vt:lpstr>A125993930X_Data</vt:lpstr>
      <vt:lpstr>A125993930X_Latest</vt:lpstr>
      <vt:lpstr>A125993934J</vt:lpstr>
      <vt:lpstr>A125993934J_Data</vt:lpstr>
      <vt:lpstr>A125993934J_Latest</vt:lpstr>
      <vt:lpstr>A125993938T</vt:lpstr>
      <vt:lpstr>A125993938T_Data</vt:lpstr>
      <vt:lpstr>A125993938T_Latest</vt:lpstr>
      <vt:lpstr>A125993942J</vt:lpstr>
      <vt:lpstr>A125993942J_Data</vt:lpstr>
      <vt:lpstr>A125993942J_Latest</vt:lpstr>
      <vt:lpstr>A125993946T</vt:lpstr>
      <vt:lpstr>A125993946T_Data</vt:lpstr>
      <vt:lpstr>A125993946T_Latest</vt:lpstr>
      <vt:lpstr>A125993950J</vt:lpstr>
      <vt:lpstr>A125993950J_Data</vt:lpstr>
      <vt:lpstr>A125993950J_Latest</vt:lpstr>
      <vt:lpstr>A125993954T</vt:lpstr>
      <vt:lpstr>A125993954T_Data</vt:lpstr>
      <vt:lpstr>A125993954T_Latest</vt:lpstr>
      <vt:lpstr>A125993958A</vt:lpstr>
      <vt:lpstr>A125993958A_Data</vt:lpstr>
      <vt:lpstr>A125993958A_Latest</vt:lpstr>
      <vt:lpstr>A125993962T</vt:lpstr>
      <vt:lpstr>A125993962T_Data</vt:lpstr>
      <vt:lpstr>A125993962T_Latest</vt:lpstr>
      <vt:lpstr>A125993966A</vt:lpstr>
      <vt:lpstr>A125993966A_Data</vt:lpstr>
      <vt:lpstr>A125993966A_Latest</vt:lpstr>
      <vt:lpstr>A125993970T</vt:lpstr>
      <vt:lpstr>A125993970T_Data</vt:lpstr>
      <vt:lpstr>A125993970T_Latest</vt:lpstr>
      <vt:lpstr>A125993974A</vt:lpstr>
      <vt:lpstr>A125993974A_Data</vt:lpstr>
      <vt:lpstr>A125993974A_Latest</vt:lpstr>
      <vt:lpstr>A125993978K</vt:lpstr>
      <vt:lpstr>A125993978K_Data</vt:lpstr>
      <vt:lpstr>A125993978K_Latest</vt:lpstr>
      <vt:lpstr>A125993982A</vt:lpstr>
      <vt:lpstr>A125993982A_Data</vt:lpstr>
      <vt:lpstr>A125993982A_Latest</vt:lpstr>
      <vt:lpstr>A125993986K</vt:lpstr>
      <vt:lpstr>A125993986K_Data</vt:lpstr>
      <vt:lpstr>A125993986K_Latest</vt:lpstr>
      <vt:lpstr>A125993990A</vt:lpstr>
      <vt:lpstr>A125993990A_Data</vt:lpstr>
      <vt:lpstr>A125993990A_Latest</vt:lpstr>
      <vt:lpstr>A125993994K</vt:lpstr>
      <vt:lpstr>A125993994K_Data</vt:lpstr>
      <vt:lpstr>A125993994K_Latest</vt:lpstr>
      <vt:lpstr>A125993998V</vt:lpstr>
      <vt:lpstr>A125993998V_Data</vt:lpstr>
      <vt:lpstr>A125993998V_Latest</vt:lpstr>
      <vt:lpstr>A125994002A</vt:lpstr>
      <vt:lpstr>A125994002A_Data</vt:lpstr>
      <vt:lpstr>A125994002A_Latest</vt:lpstr>
      <vt:lpstr>A125994006K</vt:lpstr>
      <vt:lpstr>A125994006K_Data</vt:lpstr>
      <vt:lpstr>A125994006K_Latest</vt:lpstr>
      <vt:lpstr>A125994010A</vt:lpstr>
      <vt:lpstr>A125994010A_Data</vt:lpstr>
      <vt:lpstr>A125994010A_Latest</vt:lpstr>
      <vt:lpstr>A125994014K</vt:lpstr>
      <vt:lpstr>A125994014K_Data</vt:lpstr>
      <vt:lpstr>A125994014K_Latest</vt:lpstr>
      <vt:lpstr>A125994018V</vt:lpstr>
      <vt:lpstr>A125994018V_Data</vt:lpstr>
      <vt:lpstr>A125994018V_Latest</vt:lpstr>
      <vt:lpstr>A125994022K</vt:lpstr>
      <vt:lpstr>A125994022K_Data</vt:lpstr>
      <vt:lpstr>A125994022K_Latest</vt:lpstr>
      <vt:lpstr>A125994026V</vt:lpstr>
      <vt:lpstr>A125994026V_Data</vt:lpstr>
      <vt:lpstr>A125994026V_Latest</vt:lpstr>
      <vt:lpstr>A125994030K</vt:lpstr>
      <vt:lpstr>A125994030K_Data</vt:lpstr>
      <vt:lpstr>A125994030K_Latest</vt:lpstr>
      <vt:lpstr>A125994034V</vt:lpstr>
      <vt:lpstr>A125994034V_Data</vt:lpstr>
      <vt:lpstr>A125994034V_Latest</vt:lpstr>
      <vt:lpstr>A125994038C</vt:lpstr>
      <vt:lpstr>A125994038C_Data</vt:lpstr>
      <vt:lpstr>A125994038C_Latest</vt:lpstr>
      <vt:lpstr>A125994042V</vt:lpstr>
      <vt:lpstr>A125994042V_Data</vt:lpstr>
      <vt:lpstr>A125994042V_Latest</vt:lpstr>
      <vt:lpstr>A125994046C</vt:lpstr>
      <vt:lpstr>A125994046C_Data</vt:lpstr>
      <vt:lpstr>A125994046C_Latest</vt:lpstr>
      <vt:lpstr>A125994050V</vt:lpstr>
      <vt:lpstr>A125994050V_Data</vt:lpstr>
      <vt:lpstr>A125994050V_Latest</vt:lpstr>
      <vt:lpstr>A125994054C</vt:lpstr>
      <vt:lpstr>A125994054C_Data</vt:lpstr>
      <vt:lpstr>A125994054C_Latest</vt:lpstr>
      <vt:lpstr>A125994058L</vt:lpstr>
      <vt:lpstr>A125994058L_Data</vt:lpstr>
      <vt:lpstr>A125994058L_Latest</vt:lpstr>
      <vt:lpstr>A125994066L</vt:lpstr>
      <vt:lpstr>A125994066L_Data</vt:lpstr>
      <vt:lpstr>A125994066L_Latest</vt:lpstr>
      <vt:lpstr>A125994070C</vt:lpstr>
      <vt:lpstr>A125994070C_Data</vt:lpstr>
      <vt:lpstr>A125994070C_Latest</vt:lpstr>
      <vt:lpstr>A125994074L</vt:lpstr>
      <vt:lpstr>A125994074L_Data</vt:lpstr>
      <vt:lpstr>A125994074L_Latest</vt:lpstr>
      <vt:lpstr>A125994078W</vt:lpstr>
      <vt:lpstr>A125994078W_Data</vt:lpstr>
      <vt:lpstr>A125994078W_Latest</vt:lpstr>
      <vt:lpstr>A125994082L</vt:lpstr>
      <vt:lpstr>A125994082L_Data</vt:lpstr>
      <vt:lpstr>A125994082L_Latest</vt:lpstr>
      <vt:lpstr>A125994086W</vt:lpstr>
      <vt:lpstr>A125994086W_Data</vt:lpstr>
      <vt:lpstr>A125994086W_Latest</vt:lpstr>
      <vt:lpstr>A125994090L</vt:lpstr>
      <vt:lpstr>A125994090L_Data</vt:lpstr>
      <vt:lpstr>A125994090L_Latest</vt:lpstr>
      <vt:lpstr>A125994094W</vt:lpstr>
      <vt:lpstr>A125994094W_Data</vt:lpstr>
      <vt:lpstr>A125994094W_Latest</vt:lpstr>
      <vt:lpstr>A125994098F</vt:lpstr>
      <vt:lpstr>A125994098F_Data</vt:lpstr>
      <vt:lpstr>A125994098F_Latest</vt:lpstr>
      <vt:lpstr>A125994102K</vt:lpstr>
      <vt:lpstr>A125994102K_Data</vt:lpstr>
      <vt:lpstr>A125994102K_Latest</vt:lpstr>
      <vt:lpstr>A125994106V</vt:lpstr>
      <vt:lpstr>A125994106V_Data</vt:lpstr>
      <vt:lpstr>A125994106V_Latest</vt:lpstr>
      <vt:lpstr>A125994110K</vt:lpstr>
      <vt:lpstr>A125994110K_Data</vt:lpstr>
      <vt:lpstr>A125994110K_Latest</vt:lpstr>
      <vt:lpstr>A125994114V</vt:lpstr>
      <vt:lpstr>A125994114V_Data</vt:lpstr>
      <vt:lpstr>A125994114V_Latest</vt:lpstr>
      <vt:lpstr>A125994118C</vt:lpstr>
      <vt:lpstr>A125994118C_Data</vt:lpstr>
      <vt:lpstr>A125994118C_Latest</vt:lpstr>
      <vt:lpstr>A125994122V</vt:lpstr>
      <vt:lpstr>A125994122V_Data</vt:lpstr>
      <vt:lpstr>A125994122V_Latest</vt:lpstr>
      <vt:lpstr>A125994126C</vt:lpstr>
      <vt:lpstr>A125994126C_Data</vt:lpstr>
      <vt:lpstr>A125994126C_Latest</vt:lpstr>
      <vt:lpstr>A125994130V</vt:lpstr>
      <vt:lpstr>A125994130V_Data</vt:lpstr>
      <vt:lpstr>A125994130V_Latest</vt:lpstr>
      <vt:lpstr>A125994134C</vt:lpstr>
      <vt:lpstr>A125994134C_Data</vt:lpstr>
      <vt:lpstr>A125994134C_Latest</vt:lpstr>
      <vt:lpstr>A125994138L</vt:lpstr>
      <vt:lpstr>A125994138L_Data</vt:lpstr>
      <vt:lpstr>A125994138L_Latest</vt:lpstr>
      <vt:lpstr>A125994142C</vt:lpstr>
      <vt:lpstr>A125994142C_Data</vt:lpstr>
      <vt:lpstr>A125994142C_Latest</vt:lpstr>
      <vt:lpstr>A125994146L</vt:lpstr>
      <vt:lpstr>A125994146L_Data</vt:lpstr>
      <vt:lpstr>A125994146L_Latest</vt:lpstr>
      <vt:lpstr>A125994150C</vt:lpstr>
      <vt:lpstr>A125994150C_Data</vt:lpstr>
      <vt:lpstr>A125994150C_Latest</vt:lpstr>
      <vt:lpstr>A125994154L</vt:lpstr>
      <vt:lpstr>A125994154L_Data</vt:lpstr>
      <vt:lpstr>A125994154L_Latest</vt:lpstr>
      <vt:lpstr>A125994158W</vt:lpstr>
      <vt:lpstr>A125994158W_Data</vt:lpstr>
      <vt:lpstr>A125994158W_Latest</vt:lpstr>
      <vt:lpstr>A125994162L</vt:lpstr>
      <vt:lpstr>A125994162L_Data</vt:lpstr>
      <vt:lpstr>A125994162L_Latest</vt:lpstr>
      <vt:lpstr>A125994166W</vt:lpstr>
      <vt:lpstr>A125994166W_Data</vt:lpstr>
      <vt:lpstr>A125994166W_Latest</vt:lpstr>
      <vt:lpstr>A125994170L</vt:lpstr>
      <vt:lpstr>A125994170L_Data</vt:lpstr>
      <vt:lpstr>A125994170L_Latest</vt:lpstr>
      <vt:lpstr>A125994174W</vt:lpstr>
      <vt:lpstr>A125994174W_Data</vt:lpstr>
      <vt:lpstr>A125994174W_Latest</vt:lpstr>
      <vt:lpstr>A125994178F</vt:lpstr>
      <vt:lpstr>A125994178F_Data</vt:lpstr>
      <vt:lpstr>A125994178F_Latest</vt:lpstr>
      <vt:lpstr>A125994182W</vt:lpstr>
      <vt:lpstr>A125994182W_Data</vt:lpstr>
      <vt:lpstr>A125994182W_Latest</vt:lpstr>
      <vt:lpstr>A125994186F</vt:lpstr>
      <vt:lpstr>A125994186F_Data</vt:lpstr>
      <vt:lpstr>A125994186F_Latest</vt:lpstr>
      <vt:lpstr>A125994190W</vt:lpstr>
      <vt:lpstr>A125994190W_Data</vt:lpstr>
      <vt:lpstr>A125994190W_Latest</vt:lpstr>
      <vt:lpstr>A125994194F</vt:lpstr>
      <vt:lpstr>A125994194F_Data</vt:lpstr>
      <vt:lpstr>A125994194F_Latest</vt:lpstr>
      <vt:lpstr>A125994198R</vt:lpstr>
      <vt:lpstr>A125994198R_Data</vt:lpstr>
      <vt:lpstr>A125994198R_Latest</vt:lpstr>
      <vt:lpstr>A125994202V</vt:lpstr>
      <vt:lpstr>A125994202V_Data</vt:lpstr>
      <vt:lpstr>A125994202V_Latest</vt:lpstr>
      <vt:lpstr>A125994206C</vt:lpstr>
      <vt:lpstr>A125994206C_Data</vt:lpstr>
      <vt:lpstr>A125994206C_Latest</vt:lpstr>
      <vt:lpstr>A125994210V</vt:lpstr>
      <vt:lpstr>A125994210V_Data</vt:lpstr>
      <vt:lpstr>A125994210V_Latest</vt:lpstr>
      <vt:lpstr>A125994214C</vt:lpstr>
      <vt:lpstr>A125994214C_Data</vt:lpstr>
      <vt:lpstr>A125994214C_Latest</vt:lpstr>
      <vt:lpstr>A125994218L</vt:lpstr>
      <vt:lpstr>A125994218L_Data</vt:lpstr>
      <vt:lpstr>A125994218L_Latest</vt:lpstr>
      <vt:lpstr>A125994222C</vt:lpstr>
      <vt:lpstr>A125994222C_Data</vt:lpstr>
      <vt:lpstr>A125994222C_Latest</vt:lpstr>
      <vt:lpstr>A125994226L</vt:lpstr>
      <vt:lpstr>A125994226L_Data</vt:lpstr>
      <vt:lpstr>A125994226L_Latest</vt:lpstr>
      <vt:lpstr>A125994230C</vt:lpstr>
      <vt:lpstr>A125994230C_Data</vt:lpstr>
      <vt:lpstr>A125994230C_Latest</vt:lpstr>
      <vt:lpstr>A125994234L</vt:lpstr>
      <vt:lpstr>A125994234L_Data</vt:lpstr>
      <vt:lpstr>A125994234L_Latest</vt:lpstr>
      <vt:lpstr>A125994238W</vt:lpstr>
      <vt:lpstr>A125994238W_Data</vt:lpstr>
      <vt:lpstr>A125994238W_Latest</vt:lpstr>
      <vt:lpstr>A125994242L</vt:lpstr>
      <vt:lpstr>A125994242L_Data</vt:lpstr>
      <vt:lpstr>A125994242L_Latest</vt:lpstr>
      <vt:lpstr>A125994246W</vt:lpstr>
      <vt:lpstr>A125994246W_Data</vt:lpstr>
      <vt:lpstr>A125994246W_Latest</vt:lpstr>
      <vt:lpstr>A125994250L</vt:lpstr>
      <vt:lpstr>A125994250L_Data</vt:lpstr>
      <vt:lpstr>A125994250L_Latest</vt:lpstr>
      <vt:lpstr>A125994254W</vt:lpstr>
      <vt:lpstr>A125994254W_Data</vt:lpstr>
      <vt:lpstr>A125994254W_Latest</vt:lpstr>
      <vt:lpstr>A125994258F</vt:lpstr>
      <vt:lpstr>A125994258F_Data</vt:lpstr>
      <vt:lpstr>A125994258F_Latest</vt:lpstr>
      <vt:lpstr>A125994266F</vt:lpstr>
      <vt:lpstr>A125994266F_Data</vt:lpstr>
      <vt:lpstr>A125994266F_Latest</vt:lpstr>
      <vt:lpstr>A125994270W</vt:lpstr>
      <vt:lpstr>A125994270W_Data</vt:lpstr>
      <vt:lpstr>A125994270W_Latest</vt:lpstr>
      <vt:lpstr>A125994274F</vt:lpstr>
      <vt:lpstr>A125994274F_Data</vt:lpstr>
      <vt:lpstr>A125994274F_Latest</vt:lpstr>
      <vt:lpstr>A125994278R</vt:lpstr>
      <vt:lpstr>A125994278R_Data</vt:lpstr>
      <vt:lpstr>A125994278R_Latest</vt:lpstr>
      <vt:lpstr>A125994282F</vt:lpstr>
      <vt:lpstr>A125994282F_Data</vt:lpstr>
      <vt:lpstr>A125994282F_Latest</vt:lpstr>
      <vt:lpstr>A125994286R</vt:lpstr>
      <vt:lpstr>A125994286R_Data</vt:lpstr>
      <vt:lpstr>A125994286R_Latest</vt:lpstr>
      <vt:lpstr>A125994290F</vt:lpstr>
      <vt:lpstr>A125994290F_Data</vt:lpstr>
      <vt:lpstr>A125994290F_Latest</vt:lpstr>
      <vt:lpstr>A125994294R</vt:lpstr>
      <vt:lpstr>A125994294R_Data</vt:lpstr>
      <vt:lpstr>A125994294R_Latest</vt:lpstr>
      <vt:lpstr>A125994298X</vt:lpstr>
      <vt:lpstr>A125994298X_Data</vt:lpstr>
      <vt:lpstr>A125994298X_Latest</vt:lpstr>
      <vt:lpstr>A125994302C</vt:lpstr>
      <vt:lpstr>A125994302C_Data</vt:lpstr>
      <vt:lpstr>A125994302C_Latest</vt:lpstr>
      <vt:lpstr>A125994306L</vt:lpstr>
      <vt:lpstr>A125994306L_Data</vt:lpstr>
      <vt:lpstr>A125994306L_Latest</vt:lpstr>
      <vt:lpstr>A125994310C</vt:lpstr>
      <vt:lpstr>A125994310C_Data</vt:lpstr>
      <vt:lpstr>A125994310C_Latest</vt:lpstr>
      <vt:lpstr>A125994314L</vt:lpstr>
      <vt:lpstr>A125994314L_Data</vt:lpstr>
      <vt:lpstr>A125994314L_Latest</vt:lpstr>
      <vt:lpstr>A125994318W</vt:lpstr>
      <vt:lpstr>A125994318W_Data</vt:lpstr>
      <vt:lpstr>A125994318W_Latest</vt:lpstr>
      <vt:lpstr>A125994322L</vt:lpstr>
      <vt:lpstr>A125994322L_Data</vt:lpstr>
      <vt:lpstr>A125994322L_Latest</vt:lpstr>
      <vt:lpstr>A125994326W</vt:lpstr>
      <vt:lpstr>A125994326W_Data</vt:lpstr>
      <vt:lpstr>A125994326W_Latest</vt:lpstr>
      <vt:lpstr>A125994330L</vt:lpstr>
      <vt:lpstr>A125994330L_Data</vt:lpstr>
      <vt:lpstr>A125994330L_Latest</vt:lpstr>
      <vt:lpstr>A125994334W</vt:lpstr>
      <vt:lpstr>A125994334W_Data</vt:lpstr>
      <vt:lpstr>A125994334W_Latest</vt:lpstr>
      <vt:lpstr>A125994338F</vt:lpstr>
      <vt:lpstr>A125994338F_Data</vt:lpstr>
      <vt:lpstr>A125994338F_Latest</vt:lpstr>
      <vt:lpstr>A125994342W</vt:lpstr>
      <vt:lpstr>A125994342W_Data</vt:lpstr>
      <vt:lpstr>A125994342W_Latest</vt:lpstr>
      <vt:lpstr>A125994346F</vt:lpstr>
      <vt:lpstr>A125994346F_Data</vt:lpstr>
      <vt:lpstr>A125994346F_Latest</vt:lpstr>
      <vt:lpstr>A125994350W</vt:lpstr>
      <vt:lpstr>A125994350W_Data</vt:lpstr>
      <vt:lpstr>A125994350W_Latest</vt:lpstr>
      <vt:lpstr>A125994354F</vt:lpstr>
      <vt:lpstr>A125994354F_Data</vt:lpstr>
      <vt:lpstr>A125994354F_Latest</vt:lpstr>
      <vt:lpstr>A125994358R</vt:lpstr>
      <vt:lpstr>A125994358R_Data</vt:lpstr>
      <vt:lpstr>A125994358R_Latest</vt:lpstr>
      <vt:lpstr>A125994362F</vt:lpstr>
      <vt:lpstr>A125994362F_Data</vt:lpstr>
      <vt:lpstr>A125994362F_Latest</vt:lpstr>
      <vt:lpstr>A125994366R</vt:lpstr>
      <vt:lpstr>A125994366R_Data</vt:lpstr>
      <vt:lpstr>A125994366R_Latest</vt:lpstr>
      <vt:lpstr>A125994370F</vt:lpstr>
      <vt:lpstr>A125994370F_Data</vt:lpstr>
      <vt:lpstr>A125994370F_Latest</vt:lpstr>
      <vt:lpstr>A125994374R</vt:lpstr>
      <vt:lpstr>A125994374R_Data</vt:lpstr>
      <vt:lpstr>A125994374R_Latest</vt:lpstr>
      <vt:lpstr>A125994378X</vt:lpstr>
      <vt:lpstr>A125994378X_Data</vt:lpstr>
      <vt:lpstr>A125994378X_Latest</vt:lpstr>
      <vt:lpstr>A125994382R</vt:lpstr>
      <vt:lpstr>A125994382R_Data</vt:lpstr>
      <vt:lpstr>A125994382R_Latest</vt:lpstr>
      <vt:lpstr>A125994386X</vt:lpstr>
      <vt:lpstr>A125994386X_Data</vt:lpstr>
      <vt:lpstr>A125994386X_Latest</vt:lpstr>
      <vt:lpstr>A125994390R</vt:lpstr>
      <vt:lpstr>A125994390R_Data</vt:lpstr>
      <vt:lpstr>A125994390R_Latest</vt:lpstr>
      <vt:lpstr>A125994394X</vt:lpstr>
      <vt:lpstr>A125994394X_Data</vt:lpstr>
      <vt:lpstr>A125994394X_Latest</vt:lpstr>
      <vt:lpstr>A125994398J</vt:lpstr>
      <vt:lpstr>A125994398J_Data</vt:lpstr>
      <vt:lpstr>A125994398J_Latest</vt:lpstr>
      <vt:lpstr>A125994402L</vt:lpstr>
      <vt:lpstr>A125994402L_Data</vt:lpstr>
      <vt:lpstr>A125994402L_Latest</vt:lpstr>
      <vt:lpstr>A125994406W</vt:lpstr>
      <vt:lpstr>A125994406W_Data</vt:lpstr>
      <vt:lpstr>A125994406W_Latest</vt:lpstr>
      <vt:lpstr>A125994410L</vt:lpstr>
      <vt:lpstr>A125994410L_Data</vt:lpstr>
      <vt:lpstr>A125994410L_Latest</vt:lpstr>
      <vt:lpstr>A125994414W</vt:lpstr>
      <vt:lpstr>A125994414W_Data</vt:lpstr>
      <vt:lpstr>A125994414W_Latest</vt:lpstr>
      <vt:lpstr>A125994418F</vt:lpstr>
      <vt:lpstr>A125994418F_Data</vt:lpstr>
      <vt:lpstr>A125994418F_Latest</vt:lpstr>
      <vt:lpstr>A125994422W</vt:lpstr>
      <vt:lpstr>A125994422W_Data</vt:lpstr>
      <vt:lpstr>A125994422W_Latest</vt:lpstr>
      <vt:lpstr>A125994426F</vt:lpstr>
      <vt:lpstr>A125994426F_Data</vt:lpstr>
      <vt:lpstr>A125994426F_Latest</vt:lpstr>
      <vt:lpstr>A125994430W</vt:lpstr>
      <vt:lpstr>A125994430W_Data</vt:lpstr>
      <vt:lpstr>A125994430W_Latest</vt:lpstr>
      <vt:lpstr>A125994434F</vt:lpstr>
      <vt:lpstr>A125994434F_Data</vt:lpstr>
      <vt:lpstr>A125994434F_Latest</vt:lpstr>
      <vt:lpstr>A125994438R</vt:lpstr>
      <vt:lpstr>A125994438R_Data</vt:lpstr>
      <vt:lpstr>A125994438R_Latest</vt:lpstr>
      <vt:lpstr>A125994442F</vt:lpstr>
      <vt:lpstr>A125994442F_Data</vt:lpstr>
      <vt:lpstr>A125994442F_Latest</vt:lpstr>
      <vt:lpstr>A125994446R</vt:lpstr>
      <vt:lpstr>A125994446R_Data</vt:lpstr>
      <vt:lpstr>A125994446R_Latest</vt:lpstr>
      <vt:lpstr>A125994450F</vt:lpstr>
      <vt:lpstr>A125994450F_Data</vt:lpstr>
      <vt:lpstr>A125994450F_Latest</vt:lpstr>
      <vt:lpstr>A125994454R</vt:lpstr>
      <vt:lpstr>A125994454R_Data</vt:lpstr>
      <vt:lpstr>A125994454R_Latest</vt:lpstr>
      <vt:lpstr>A125994458X</vt:lpstr>
      <vt:lpstr>A125994458X_Data</vt:lpstr>
      <vt:lpstr>A125994458X_Latest</vt:lpstr>
      <vt:lpstr>A125994466X</vt:lpstr>
      <vt:lpstr>A125994466X_Data</vt:lpstr>
      <vt:lpstr>A125994466X_Latest</vt:lpstr>
      <vt:lpstr>A125994470R</vt:lpstr>
      <vt:lpstr>A125994470R_Data</vt:lpstr>
      <vt:lpstr>A125994470R_Latest</vt:lpstr>
      <vt:lpstr>A125994474X</vt:lpstr>
      <vt:lpstr>A125994474X_Data</vt:lpstr>
      <vt:lpstr>A125994474X_Latest</vt:lpstr>
      <vt:lpstr>A125994478J</vt:lpstr>
      <vt:lpstr>A125994478J_Data</vt:lpstr>
      <vt:lpstr>A125994478J_Latest</vt:lpstr>
      <vt:lpstr>A125994482X</vt:lpstr>
      <vt:lpstr>A125994482X_Data</vt:lpstr>
      <vt:lpstr>A125994482X_Latest</vt:lpstr>
      <vt:lpstr>A125994486J</vt:lpstr>
      <vt:lpstr>A125994486J_Data</vt:lpstr>
      <vt:lpstr>A125994486J_Latest</vt:lpstr>
      <vt:lpstr>A125994490X</vt:lpstr>
      <vt:lpstr>A125994490X_Data</vt:lpstr>
      <vt:lpstr>A125994490X_Latest</vt:lpstr>
      <vt:lpstr>A125994494J</vt:lpstr>
      <vt:lpstr>A125994494J_Data</vt:lpstr>
      <vt:lpstr>A125994494J_Latest</vt:lpstr>
      <vt:lpstr>A125994498T</vt:lpstr>
      <vt:lpstr>A125994498T_Data</vt:lpstr>
      <vt:lpstr>A125994498T_Latest</vt:lpstr>
      <vt:lpstr>A125994502W</vt:lpstr>
      <vt:lpstr>A125994502W_Data</vt:lpstr>
      <vt:lpstr>A125994502W_Latest</vt:lpstr>
      <vt:lpstr>A125994506F</vt:lpstr>
      <vt:lpstr>A125994506F_Data</vt:lpstr>
      <vt:lpstr>A125994506F_Latest</vt:lpstr>
      <vt:lpstr>A125994510W</vt:lpstr>
      <vt:lpstr>A125994510W_Data</vt:lpstr>
      <vt:lpstr>A125994510W_Latest</vt:lpstr>
      <vt:lpstr>A125994514F</vt:lpstr>
      <vt:lpstr>A125994514F_Data</vt:lpstr>
      <vt:lpstr>A125994514F_Latest</vt:lpstr>
      <vt:lpstr>A125994518R</vt:lpstr>
      <vt:lpstr>A125994518R_Data</vt:lpstr>
      <vt:lpstr>A125994518R_Latest</vt:lpstr>
      <vt:lpstr>A125994522F</vt:lpstr>
      <vt:lpstr>A125994522F_Data</vt:lpstr>
      <vt:lpstr>A125994522F_Latest</vt:lpstr>
      <vt:lpstr>A125994526R</vt:lpstr>
      <vt:lpstr>A125994526R_Data</vt:lpstr>
      <vt:lpstr>A125994526R_Latest</vt:lpstr>
      <vt:lpstr>A125994530F</vt:lpstr>
      <vt:lpstr>A125994530F_Data</vt:lpstr>
      <vt:lpstr>A125994530F_Latest</vt:lpstr>
      <vt:lpstr>A125994534R</vt:lpstr>
      <vt:lpstr>A125994534R_Data</vt:lpstr>
      <vt:lpstr>A125994534R_Latest</vt:lpstr>
      <vt:lpstr>A125994538X</vt:lpstr>
      <vt:lpstr>A125994538X_Data</vt:lpstr>
      <vt:lpstr>A125994538X_Latest</vt:lpstr>
      <vt:lpstr>A125994542R</vt:lpstr>
      <vt:lpstr>A125994542R_Data</vt:lpstr>
      <vt:lpstr>A125994542R_Latest</vt:lpstr>
      <vt:lpstr>A125994546X</vt:lpstr>
      <vt:lpstr>A125994546X_Data</vt:lpstr>
      <vt:lpstr>A125994546X_Latest</vt:lpstr>
      <vt:lpstr>A125994550R</vt:lpstr>
      <vt:lpstr>A125994550R_Data</vt:lpstr>
      <vt:lpstr>A125994550R_Latest</vt:lpstr>
      <vt:lpstr>A125994554X</vt:lpstr>
      <vt:lpstr>A125994554X_Data</vt:lpstr>
      <vt:lpstr>A125994554X_Latest</vt:lpstr>
      <vt:lpstr>A125994558J</vt:lpstr>
      <vt:lpstr>A125994558J_Data</vt:lpstr>
      <vt:lpstr>A125994558J_Latest</vt:lpstr>
      <vt:lpstr>A125994562X</vt:lpstr>
      <vt:lpstr>A125994562X_Data</vt:lpstr>
      <vt:lpstr>A125994562X_Latest</vt:lpstr>
      <vt:lpstr>A125994566J</vt:lpstr>
      <vt:lpstr>A125994566J_Data</vt:lpstr>
      <vt:lpstr>A125994566J_Latest</vt:lpstr>
      <vt:lpstr>A125994570X</vt:lpstr>
      <vt:lpstr>A125994570X_Data</vt:lpstr>
      <vt:lpstr>A125994570X_Latest</vt:lpstr>
      <vt:lpstr>A125994574J</vt:lpstr>
      <vt:lpstr>A125994574J_Data</vt:lpstr>
      <vt:lpstr>A125994574J_Latest</vt:lpstr>
      <vt:lpstr>A125994578T</vt:lpstr>
      <vt:lpstr>A125994578T_Data</vt:lpstr>
      <vt:lpstr>A125994578T_Latest</vt:lpstr>
      <vt:lpstr>A125994582J</vt:lpstr>
      <vt:lpstr>A125994582J_Data</vt:lpstr>
      <vt:lpstr>A125994582J_Latest</vt:lpstr>
      <vt:lpstr>A125994586T</vt:lpstr>
      <vt:lpstr>A125994586T_Data</vt:lpstr>
      <vt:lpstr>A125994586T_Latest</vt:lpstr>
      <vt:lpstr>A125994590J</vt:lpstr>
      <vt:lpstr>A125994590J_Data</vt:lpstr>
      <vt:lpstr>A125994590J_Latest</vt:lpstr>
      <vt:lpstr>A125994594T</vt:lpstr>
      <vt:lpstr>A125994594T_Data</vt:lpstr>
      <vt:lpstr>A125994594T_Latest</vt:lpstr>
      <vt:lpstr>A125994598A</vt:lpstr>
      <vt:lpstr>A125994598A_Data</vt:lpstr>
      <vt:lpstr>A125994598A_Latest</vt:lpstr>
      <vt:lpstr>A125994602F</vt:lpstr>
      <vt:lpstr>A125994602F_Data</vt:lpstr>
      <vt:lpstr>A125994602F_Latest</vt:lpstr>
      <vt:lpstr>A125994606R</vt:lpstr>
      <vt:lpstr>A125994606R_Data</vt:lpstr>
      <vt:lpstr>A125994606R_Latest</vt:lpstr>
      <vt:lpstr>A125994610F</vt:lpstr>
      <vt:lpstr>A125994610F_Data</vt:lpstr>
      <vt:lpstr>A125994610F_Latest</vt:lpstr>
      <vt:lpstr>A125994614R</vt:lpstr>
      <vt:lpstr>A125994614R_Data</vt:lpstr>
      <vt:lpstr>A125994614R_Latest</vt:lpstr>
      <vt:lpstr>A125994618X</vt:lpstr>
      <vt:lpstr>A125994618X_Data</vt:lpstr>
      <vt:lpstr>A125994618X_Latest</vt:lpstr>
      <vt:lpstr>A125994622R</vt:lpstr>
      <vt:lpstr>A125994622R_Data</vt:lpstr>
      <vt:lpstr>A125994622R_Latest</vt:lpstr>
      <vt:lpstr>A125994626X</vt:lpstr>
      <vt:lpstr>A125994626X_Data</vt:lpstr>
      <vt:lpstr>A125994626X_Latest</vt:lpstr>
      <vt:lpstr>A125994630R</vt:lpstr>
      <vt:lpstr>A125994630R_Data</vt:lpstr>
      <vt:lpstr>A125994630R_Latest</vt:lpstr>
      <vt:lpstr>A125994634X</vt:lpstr>
      <vt:lpstr>A125994634X_Data</vt:lpstr>
      <vt:lpstr>A125994634X_Latest</vt:lpstr>
      <vt:lpstr>A125994638J</vt:lpstr>
      <vt:lpstr>A125994638J_Data</vt:lpstr>
      <vt:lpstr>A125994638J_Latest</vt:lpstr>
      <vt:lpstr>A125994642X</vt:lpstr>
      <vt:lpstr>A125994642X_Data</vt:lpstr>
      <vt:lpstr>A125994642X_Latest</vt:lpstr>
      <vt:lpstr>A125994646J</vt:lpstr>
      <vt:lpstr>A125994646J_Data</vt:lpstr>
      <vt:lpstr>A125994646J_Latest</vt:lpstr>
      <vt:lpstr>A125994650X</vt:lpstr>
      <vt:lpstr>A125994650X_Data</vt:lpstr>
      <vt:lpstr>A125994650X_Latest</vt:lpstr>
      <vt:lpstr>A125994654J</vt:lpstr>
      <vt:lpstr>A125994654J_Data</vt:lpstr>
      <vt:lpstr>A125994654J_Latest</vt:lpstr>
      <vt:lpstr>A125994658T</vt:lpstr>
      <vt:lpstr>A125994658T_Data</vt:lpstr>
      <vt:lpstr>A125994658T_Latest</vt:lpstr>
      <vt:lpstr>A125994666T</vt:lpstr>
      <vt:lpstr>A125994666T_Data</vt:lpstr>
      <vt:lpstr>A125994666T_Latest</vt:lpstr>
      <vt:lpstr>A125994670J</vt:lpstr>
      <vt:lpstr>A125994670J_Data</vt:lpstr>
      <vt:lpstr>A125994670J_Latest</vt:lpstr>
      <vt:lpstr>A125994674T</vt:lpstr>
      <vt:lpstr>A125994674T_Data</vt:lpstr>
      <vt:lpstr>A125994674T_Latest</vt:lpstr>
      <vt:lpstr>A125994678A</vt:lpstr>
      <vt:lpstr>A125994678A_Data</vt:lpstr>
      <vt:lpstr>A125994678A_Latest</vt:lpstr>
      <vt:lpstr>A125994682T</vt:lpstr>
      <vt:lpstr>A125994682T_Data</vt:lpstr>
      <vt:lpstr>A125994682T_Latest</vt:lpstr>
      <vt:lpstr>A125994686A</vt:lpstr>
      <vt:lpstr>A125994686A_Data</vt:lpstr>
      <vt:lpstr>A125994686A_Latest</vt:lpstr>
      <vt:lpstr>A125994690T</vt:lpstr>
      <vt:lpstr>A125994690T_Data</vt:lpstr>
      <vt:lpstr>A125994690T_Latest</vt:lpstr>
      <vt:lpstr>A125994694A</vt:lpstr>
      <vt:lpstr>A125994694A_Data</vt:lpstr>
      <vt:lpstr>A125994694A_Latest</vt:lpstr>
      <vt:lpstr>A125994698K</vt:lpstr>
      <vt:lpstr>A125994698K_Data</vt:lpstr>
      <vt:lpstr>A125994698K_Latest</vt:lpstr>
      <vt:lpstr>A125994702R</vt:lpstr>
      <vt:lpstr>A125994702R_Data</vt:lpstr>
      <vt:lpstr>A125994702R_Latest</vt:lpstr>
      <vt:lpstr>A125994706X</vt:lpstr>
      <vt:lpstr>A125994706X_Data</vt:lpstr>
      <vt:lpstr>A125994706X_Latest</vt:lpstr>
      <vt:lpstr>A125994710R</vt:lpstr>
      <vt:lpstr>A125994710R_Data</vt:lpstr>
      <vt:lpstr>A125994710R_Latest</vt:lpstr>
      <vt:lpstr>A125994714X</vt:lpstr>
      <vt:lpstr>A125994714X_Data</vt:lpstr>
      <vt:lpstr>A125994714X_Latest</vt:lpstr>
      <vt:lpstr>A125994718J</vt:lpstr>
      <vt:lpstr>A125994718J_Data</vt:lpstr>
      <vt:lpstr>A125994718J_Latest</vt:lpstr>
      <vt:lpstr>A125994722X</vt:lpstr>
      <vt:lpstr>A125994722X_Data</vt:lpstr>
      <vt:lpstr>A125994722X_Latest</vt:lpstr>
      <vt:lpstr>A125994726J</vt:lpstr>
      <vt:lpstr>A125994726J_Data</vt:lpstr>
      <vt:lpstr>A125994726J_Latest</vt:lpstr>
      <vt:lpstr>A125994730X</vt:lpstr>
      <vt:lpstr>A125994730X_Data</vt:lpstr>
      <vt:lpstr>A125994730X_Latest</vt:lpstr>
      <vt:lpstr>A125994734J</vt:lpstr>
      <vt:lpstr>A125994734J_Data</vt:lpstr>
      <vt:lpstr>A125994734J_Latest</vt:lpstr>
      <vt:lpstr>A125994738T</vt:lpstr>
      <vt:lpstr>A125994738T_Data</vt:lpstr>
      <vt:lpstr>A125994738T_Latest</vt:lpstr>
      <vt:lpstr>A125994742J</vt:lpstr>
      <vt:lpstr>A125994742J_Data</vt:lpstr>
      <vt:lpstr>A125994742J_Latest</vt:lpstr>
      <vt:lpstr>A125994746T</vt:lpstr>
      <vt:lpstr>A125994746T_Data</vt:lpstr>
      <vt:lpstr>A125994746T_Latest</vt:lpstr>
      <vt:lpstr>A125994750J</vt:lpstr>
      <vt:lpstr>A125994750J_Data</vt:lpstr>
      <vt:lpstr>A125994750J_Latest</vt:lpstr>
      <vt:lpstr>A125994754T</vt:lpstr>
      <vt:lpstr>A125994754T_Data</vt:lpstr>
      <vt:lpstr>A125994754T_Latest</vt:lpstr>
      <vt:lpstr>A125994758A</vt:lpstr>
      <vt:lpstr>A125994758A_Data</vt:lpstr>
      <vt:lpstr>A125994758A_Latest</vt:lpstr>
      <vt:lpstr>A125994762T</vt:lpstr>
      <vt:lpstr>A125994762T_Data</vt:lpstr>
      <vt:lpstr>A125994762T_Latest</vt:lpstr>
      <vt:lpstr>A125994766A</vt:lpstr>
      <vt:lpstr>A125994766A_Data</vt:lpstr>
      <vt:lpstr>A125994766A_Latest</vt:lpstr>
      <vt:lpstr>A125994770T</vt:lpstr>
      <vt:lpstr>A125994770T_Data</vt:lpstr>
      <vt:lpstr>A125994770T_Latest</vt:lpstr>
      <vt:lpstr>A125994774A</vt:lpstr>
      <vt:lpstr>A125994774A_Data</vt:lpstr>
      <vt:lpstr>A125994774A_Latest</vt:lpstr>
      <vt:lpstr>A125994778K</vt:lpstr>
      <vt:lpstr>A125994778K_Data</vt:lpstr>
      <vt:lpstr>A125994778K_Latest</vt:lpstr>
      <vt:lpstr>A125994782A</vt:lpstr>
      <vt:lpstr>A125994782A_Data</vt:lpstr>
      <vt:lpstr>A125994782A_Latest</vt:lpstr>
      <vt:lpstr>A125994786K</vt:lpstr>
      <vt:lpstr>A125994786K_Data</vt:lpstr>
      <vt:lpstr>A125994786K_Latest</vt:lpstr>
      <vt:lpstr>A125994790A</vt:lpstr>
      <vt:lpstr>A125994790A_Data</vt:lpstr>
      <vt:lpstr>A125994790A_Latest</vt:lpstr>
      <vt:lpstr>A125994794K</vt:lpstr>
      <vt:lpstr>A125994794K_Data</vt:lpstr>
      <vt:lpstr>A125994794K_Latest</vt:lpstr>
      <vt:lpstr>A125994798V</vt:lpstr>
      <vt:lpstr>A125994798V_Data</vt:lpstr>
      <vt:lpstr>A125994798V_Latest</vt:lpstr>
      <vt:lpstr>A125994802X</vt:lpstr>
      <vt:lpstr>A125994802X_Data</vt:lpstr>
      <vt:lpstr>A125994802X_Latest</vt:lpstr>
      <vt:lpstr>A125994806J</vt:lpstr>
      <vt:lpstr>A125994806J_Data</vt:lpstr>
      <vt:lpstr>A125994806J_Latest</vt:lpstr>
      <vt:lpstr>A125994810X</vt:lpstr>
      <vt:lpstr>A125994810X_Data</vt:lpstr>
      <vt:lpstr>A125994810X_Latest</vt:lpstr>
      <vt:lpstr>A125994814J</vt:lpstr>
      <vt:lpstr>A125994814J_Data</vt:lpstr>
      <vt:lpstr>A125994814J_Latest</vt:lpstr>
      <vt:lpstr>A125994818T</vt:lpstr>
      <vt:lpstr>A125994818T_Data</vt:lpstr>
      <vt:lpstr>A125994818T_Latest</vt:lpstr>
      <vt:lpstr>A125994822J</vt:lpstr>
      <vt:lpstr>A125994822J_Data</vt:lpstr>
      <vt:lpstr>A125994822J_Latest</vt:lpstr>
      <vt:lpstr>A125994826T</vt:lpstr>
      <vt:lpstr>A125994826T_Data</vt:lpstr>
      <vt:lpstr>A125994826T_Latest</vt:lpstr>
      <vt:lpstr>A125994830J</vt:lpstr>
      <vt:lpstr>A125994830J_Data</vt:lpstr>
      <vt:lpstr>A125994830J_Latest</vt:lpstr>
      <vt:lpstr>A125994834T</vt:lpstr>
      <vt:lpstr>A125994834T_Data</vt:lpstr>
      <vt:lpstr>A125994834T_Latest</vt:lpstr>
      <vt:lpstr>A125994838A</vt:lpstr>
      <vt:lpstr>A125994838A_Data</vt:lpstr>
      <vt:lpstr>A125994838A_Latest</vt:lpstr>
      <vt:lpstr>A125994842T</vt:lpstr>
      <vt:lpstr>A125994842T_Data</vt:lpstr>
      <vt:lpstr>A125994842T_Latest</vt:lpstr>
      <vt:lpstr>A125994846A</vt:lpstr>
      <vt:lpstr>A125994846A_Data</vt:lpstr>
      <vt:lpstr>A125994846A_Latest</vt:lpstr>
      <vt:lpstr>A125994850T</vt:lpstr>
      <vt:lpstr>A125994850T_Data</vt:lpstr>
      <vt:lpstr>A125994850T_Latest</vt:lpstr>
      <vt:lpstr>A125994854A</vt:lpstr>
      <vt:lpstr>A125994854A_Data</vt:lpstr>
      <vt:lpstr>A125994854A_Latest</vt:lpstr>
      <vt:lpstr>A125994858K</vt:lpstr>
      <vt:lpstr>A125994858K_Data</vt:lpstr>
      <vt:lpstr>A125994858K_Latest</vt:lpstr>
      <vt:lpstr>A125994866K</vt:lpstr>
      <vt:lpstr>A125994866K_Data</vt:lpstr>
      <vt:lpstr>A125994866K_Latest</vt:lpstr>
      <vt:lpstr>A125994870A</vt:lpstr>
      <vt:lpstr>A125994870A_Data</vt:lpstr>
      <vt:lpstr>A125994870A_Latest</vt:lpstr>
      <vt:lpstr>A125994874K</vt:lpstr>
      <vt:lpstr>A125994874K_Data</vt:lpstr>
      <vt:lpstr>A125994874K_Latest</vt:lpstr>
      <vt:lpstr>A125994878V</vt:lpstr>
      <vt:lpstr>A125994878V_Data</vt:lpstr>
      <vt:lpstr>A125994878V_Latest</vt:lpstr>
      <vt:lpstr>A125994882K</vt:lpstr>
      <vt:lpstr>A125994882K_Data</vt:lpstr>
      <vt:lpstr>A125994882K_Latest</vt:lpstr>
      <vt:lpstr>A125994886V</vt:lpstr>
      <vt:lpstr>A125994886V_Data</vt:lpstr>
      <vt:lpstr>A125994886V_Latest</vt:lpstr>
      <vt:lpstr>A125994890K</vt:lpstr>
      <vt:lpstr>A125994890K_Data</vt:lpstr>
      <vt:lpstr>A125994890K_Latest</vt:lpstr>
      <vt:lpstr>A125994894V</vt:lpstr>
      <vt:lpstr>A125994894V_Data</vt:lpstr>
      <vt:lpstr>A125994894V_Latest</vt:lpstr>
      <vt:lpstr>A125994898C</vt:lpstr>
      <vt:lpstr>A125994898C_Data</vt:lpstr>
      <vt:lpstr>A125994898C_Latest</vt:lpstr>
      <vt:lpstr>A125994902J</vt:lpstr>
      <vt:lpstr>A125994902J_Data</vt:lpstr>
      <vt:lpstr>A125994902J_Latest</vt:lpstr>
      <vt:lpstr>A125994906T</vt:lpstr>
      <vt:lpstr>A125994906T_Data</vt:lpstr>
      <vt:lpstr>A125994906T_Latest</vt:lpstr>
      <vt:lpstr>A125994910J</vt:lpstr>
      <vt:lpstr>A125994910J_Data</vt:lpstr>
      <vt:lpstr>A125994910J_Latest</vt:lpstr>
      <vt:lpstr>A125994914T</vt:lpstr>
      <vt:lpstr>A125994914T_Data</vt:lpstr>
      <vt:lpstr>A125994914T_Latest</vt:lpstr>
      <vt:lpstr>A125994918A</vt:lpstr>
      <vt:lpstr>A125994918A_Data</vt:lpstr>
      <vt:lpstr>A125994918A_Latest</vt:lpstr>
      <vt:lpstr>A125994922T</vt:lpstr>
      <vt:lpstr>A125994922T_Data</vt:lpstr>
      <vt:lpstr>A125994922T_Latest</vt:lpstr>
      <vt:lpstr>A125994926A</vt:lpstr>
      <vt:lpstr>A125994926A_Data</vt:lpstr>
      <vt:lpstr>A125994926A_Latest</vt:lpstr>
      <vt:lpstr>A125994930T</vt:lpstr>
      <vt:lpstr>A125994930T_Data</vt:lpstr>
      <vt:lpstr>A125994930T_Latest</vt:lpstr>
      <vt:lpstr>A125994934A</vt:lpstr>
      <vt:lpstr>A125994934A_Data</vt:lpstr>
      <vt:lpstr>A125994934A_Latest</vt:lpstr>
      <vt:lpstr>A125994938K</vt:lpstr>
      <vt:lpstr>A125994938K_Data</vt:lpstr>
      <vt:lpstr>A125994938K_Latest</vt:lpstr>
      <vt:lpstr>A125994942A</vt:lpstr>
      <vt:lpstr>A125994942A_Data</vt:lpstr>
      <vt:lpstr>A125994942A_Latest</vt:lpstr>
      <vt:lpstr>A125994946K</vt:lpstr>
      <vt:lpstr>A125994946K_Data</vt:lpstr>
      <vt:lpstr>A125994946K_Latest</vt:lpstr>
      <vt:lpstr>A125994950A</vt:lpstr>
      <vt:lpstr>A125994950A_Data</vt:lpstr>
      <vt:lpstr>A125994950A_Latest</vt:lpstr>
      <vt:lpstr>A125994954K</vt:lpstr>
      <vt:lpstr>A125994954K_Data</vt:lpstr>
      <vt:lpstr>A125994954K_Latest</vt:lpstr>
      <vt:lpstr>A125994958V</vt:lpstr>
      <vt:lpstr>A125994958V_Data</vt:lpstr>
      <vt:lpstr>A125994958V_Latest</vt:lpstr>
      <vt:lpstr>A125994962K</vt:lpstr>
      <vt:lpstr>A125994962K_Data</vt:lpstr>
      <vt:lpstr>A125994962K_Latest</vt:lpstr>
      <vt:lpstr>A125994966V</vt:lpstr>
      <vt:lpstr>A125994966V_Data</vt:lpstr>
      <vt:lpstr>A125994966V_Latest</vt:lpstr>
      <vt:lpstr>A125994970K</vt:lpstr>
      <vt:lpstr>A125994970K_Data</vt:lpstr>
      <vt:lpstr>A125994970K_Latest</vt:lpstr>
      <vt:lpstr>A125994974V</vt:lpstr>
      <vt:lpstr>A125994974V_Data</vt:lpstr>
      <vt:lpstr>A125994974V_Latest</vt:lpstr>
      <vt:lpstr>A125994978C</vt:lpstr>
      <vt:lpstr>A125994978C_Data</vt:lpstr>
      <vt:lpstr>A125994978C_Latest</vt:lpstr>
      <vt:lpstr>A125994982V</vt:lpstr>
      <vt:lpstr>A125994982V_Data</vt:lpstr>
      <vt:lpstr>A125994982V_Latest</vt:lpstr>
      <vt:lpstr>A125994986C</vt:lpstr>
      <vt:lpstr>A125994986C_Data</vt:lpstr>
      <vt:lpstr>A125994986C_Latest</vt:lpstr>
      <vt:lpstr>A125994990V</vt:lpstr>
      <vt:lpstr>A125994990V_Data</vt:lpstr>
      <vt:lpstr>A125994990V_Latest</vt:lpstr>
      <vt:lpstr>A125994994C</vt:lpstr>
      <vt:lpstr>A125994994C_Data</vt:lpstr>
      <vt:lpstr>A125994994C_Latest</vt:lpstr>
      <vt:lpstr>A125994998L</vt:lpstr>
      <vt:lpstr>A125994998L_Data</vt:lpstr>
      <vt:lpstr>A125994998L_Latest</vt:lpstr>
      <vt:lpstr>A125995002V</vt:lpstr>
      <vt:lpstr>A125995002V_Data</vt:lpstr>
      <vt:lpstr>A125995002V_Latest</vt:lpstr>
      <vt:lpstr>A125995006C</vt:lpstr>
      <vt:lpstr>A125995006C_Data</vt:lpstr>
      <vt:lpstr>A125995006C_Latest</vt:lpstr>
      <vt:lpstr>A125995010V</vt:lpstr>
      <vt:lpstr>A125995010V_Data</vt:lpstr>
      <vt:lpstr>A125995010V_Latest</vt:lpstr>
      <vt:lpstr>A125995014C</vt:lpstr>
      <vt:lpstr>A125995014C_Data</vt:lpstr>
      <vt:lpstr>A125995014C_Latest</vt:lpstr>
      <vt:lpstr>A125995018L</vt:lpstr>
      <vt:lpstr>A125995018L_Data</vt:lpstr>
      <vt:lpstr>A125995018L_Latest</vt:lpstr>
      <vt:lpstr>A125995022C</vt:lpstr>
      <vt:lpstr>A125995022C_Data</vt:lpstr>
      <vt:lpstr>A125995022C_Latest</vt:lpstr>
      <vt:lpstr>A125995026L</vt:lpstr>
      <vt:lpstr>A125995026L_Data</vt:lpstr>
      <vt:lpstr>A125995026L_Latest</vt:lpstr>
      <vt:lpstr>A125995030C</vt:lpstr>
      <vt:lpstr>A125995030C_Data</vt:lpstr>
      <vt:lpstr>A125995030C_Latest</vt:lpstr>
      <vt:lpstr>A125995034L</vt:lpstr>
      <vt:lpstr>A125995034L_Data</vt:lpstr>
      <vt:lpstr>A125995034L_Latest</vt:lpstr>
      <vt:lpstr>A125995038W</vt:lpstr>
      <vt:lpstr>A125995038W_Data</vt:lpstr>
      <vt:lpstr>A125995038W_Latest</vt:lpstr>
      <vt:lpstr>A125995042L</vt:lpstr>
      <vt:lpstr>A125995042L_Data</vt:lpstr>
      <vt:lpstr>A125995042L_Latest</vt:lpstr>
      <vt:lpstr>A125995046W</vt:lpstr>
      <vt:lpstr>A125995046W_Data</vt:lpstr>
      <vt:lpstr>A125995046W_Latest</vt:lpstr>
      <vt:lpstr>A125995050L</vt:lpstr>
      <vt:lpstr>A125995050L_Data</vt:lpstr>
      <vt:lpstr>A125995050L_Latest</vt:lpstr>
      <vt:lpstr>A125995054W</vt:lpstr>
      <vt:lpstr>A125995054W_Data</vt:lpstr>
      <vt:lpstr>A125995054W_Latest</vt:lpstr>
      <vt:lpstr>A125995058F</vt:lpstr>
      <vt:lpstr>A125995058F_Data</vt:lpstr>
      <vt:lpstr>A125995058F_Latest</vt:lpstr>
      <vt:lpstr>A125995066F</vt:lpstr>
      <vt:lpstr>A125995066F_Data</vt:lpstr>
      <vt:lpstr>A125995066F_Latest</vt:lpstr>
      <vt:lpstr>A125995070W</vt:lpstr>
      <vt:lpstr>A125995070W_Data</vt:lpstr>
      <vt:lpstr>A125995070W_Latest</vt:lpstr>
      <vt:lpstr>A125995074F</vt:lpstr>
      <vt:lpstr>A125995074F_Data</vt:lpstr>
      <vt:lpstr>A125995074F_Latest</vt:lpstr>
      <vt:lpstr>A125995078R</vt:lpstr>
      <vt:lpstr>A125995078R_Data</vt:lpstr>
      <vt:lpstr>A125995078R_Latest</vt:lpstr>
      <vt:lpstr>A125995082F</vt:lpstr>
      <vt:lpstr>A125995082F_Data</vt:lpstr>
      <vt:lpstr>A125995082F_Latest</vt:lpstr>
      <vt:lpstr>A125995086R</vt:lpstr>
      <vt:lpstr>A125995086R_Data</vt:lpstr>
      <vt:lpstr>A125995086R_Latest</vt:lpstr>
      <vt:lpstr>A125995090F</vt:lpstr>
      <vt:lpstr>A125995090F_Data</vt:lpstr>
      <vt:lpstr>A125995090F_Latest</vt:lpstr>
      <vt:lpstr>A125995094R</vt:lpstr>
      <vt:lpstr>A125995094R_Data</vt:lpstr>
      <vt:lpstr>A125995094R_Latest</vt:lpstr>
      <vt:lpstr>A125995098X</vt:lpstr>
      <vt:lpstr>A125995098X_Data</vt:lpstr>
      <vt:lpstr>A125995098X_Latest</vt:lpstr>
      <vt:lpstr>A125995102C</vt:lpstr>
      <vt:lpstr>A125995102C_Data</vt:lpstr>
      <vt:lpstr>A125995102C_Latest</vt:lpstr>
      <vt:lpstr>A125995106L</vt:lpstr>
      <vt:lpstr>A125995106L_Data</vt:lpstr>
      <vt:lpstr>A125995106L_Latest</vt:lpstr>
      <vt:lpstr>A125995110C</vt:lpstr>
      <vt:lpstr>A125995110C_Data</vt:lpstr>
      <vt:lpstr>A125995110C_Latest</vt:lpstr>
      <vt:lpstr>A125995114L</vt:lpstr>
      <vt:lpstr>A125995114L_Data</vt:lpstr>
      <vt:lpstr>A125995114L_Latest</vt:lpstr>
      <vt:lpstr>A125995118W</vt:lpstr>
      <vt:lpstr>A125995118W_Data</vt:lpstr>
      <vt:lpstr>A125995118W_Latest</vt:lpstr>
      <vt:lpstr>A125995122L</vt:lpstr>
      <vt:lpstr>A125995122L_Data</vt:lpstr>
      <vt:lpstr>A125995122L_Latest</vt:lpstr>
      <vt:lpstr>A125995126W</vt:lpstr>
      <vt:lpstr>A125995126W_Data</vt:lpstr>
      <vt:lpstr>A125995126W_Latest</vt:lpstr>
      <vt:lpstr>A125995130L</vt:lpstr>
      <vt:lpstr>A125995130L_Data</vt:lpstr>
      <vt:lpstr>A125995130L_Latest</vt:lpstr>
      <vt:lpstr>A125995134W</vt:lpstr>
      <vt:lpstr>A125995134W_Data</vt:lpstr>
      <vt:lpstr>A125995134W_Latest</vt:lpstr>
      <vt:lpstr>A125995138F</vt:lpstr>
      <vt:lpstr>A125995138F_Data</vt:lpstr>
      <vt:lpstr>A125995138F_Latest</vt:lpstr>
      <vt:lpstr>A125995142W</vt:lpstr>
      <vt:lpstr>A125995142W_Data</vt:lpstr>
      <vt:lpstr>A125995142W_Latest</vt:lpstr>
      <vt:lpstr>A125995146F</vt:lpstr>
      <vt:lpstr>A125995146F_Data</vt:lpstr>
      <vt:lpstr>A125995146F_Latest</vt:lpstr>
      <vt:lpstr>A125995150W</vt:lpstr>
      <vt:lpstr>A125995150W_Data</vt:lpstr>
      <vt:lpstr>A125995150W_Latest</vt:lpstr>
      <vt:lpstr>A125995154F</vt:lpstr>
      <vt:lpstr>A125995154F_Data</vt:lpstr>
      <vt:lpstr>A125995154F_Latest</vt:lpstr>
      <vt:lpstr>A125995158R</vt:lpstr>
      <vt:lpstr>A125995158R_Data</vt:lpstr>
      <vt:lpstr>A125995158R_Latest</vt:lpstr>
      <vt:lpstr>A125995162F</vt:lpstr>
      <vt:lpstr>A125995162F_Data</vt:lpstr>
      <vt:lpstr>A125995162F_Latest</vt:lpstr>
      <vt:lpstr>A125995166R</vt:lpstr>
      <vt:lpstr>A125995166R_Data</vt:lpstr>
      <vt:lpstr>A125995166R_Latest</vt:lpstr>
      <vt:lpstr>A125995170F</vt:lpstr>
      <vt:lpstr>A125995170F_Data</vt:lpstr>
      <vt:lpstr>A125995170F_Latest</vt:lpstr>
      <vt:lpstr>A125995174R</vt:lpstr>
      <vt:lpstr>A125995174R_Data</vt:lpstr>
      <vt:lpstr>A125995174R_Latest</vt:lpstr>
      <vt:lpstr>A125995178X</vt:lpstr>
      <vt:lpstr>A125995178X_Data</vt:lpstr>
      <vt:lpstr>A125995178X_Latest</vt:lpstr>
      <vt:lpstr>A125995182R</vt:lpstr>
      <vt:lpstr>A125995182R_Data</vt:lpstr>
      <vt:lpstr>A125995182R_Latest</vt:lpstr>
      <vt:lpstr>A125995186X</vt:lpstr>
      <vt:lpstr>A125995186X_Data</vt:lpstr>
      <vt:lpstr>A125995186X_Latest</vt:lpstr>
      <vt:lpstr>A125995190R</vt:lpstr>
      <vt:lpstr>A125995190R_Data</vt:lpstr>
      <vt:lpstr>A125995190R_Latest</vt:lpstr>
      <vt:lpstr>A125995194X</vt:lpstr>
      <vt:lpstr>A125995194X_Data</vt:lpstr>
      <vt:lpstr>A125995194X_Latest</vt:lpstr>
      <vt:lpstr>A125995198J</vt:lpstr>
      <vt:lpstr>A125995198J_Data</vt:lpstr>
      <vt:lpstr>A125995198J_Latest</vt:lpstr>
      <vt:lpstr>A125995202L</vt:lpstr>
      <vt:lpstr>A125995202L_Data</vt:lpstr>
      <vt:lpstr>A125995202L_Latest</vt:lpstr>
      <vt:lpstr>A125995206W</vt:lpstr>
      <vt:lpstr>A125995206W_Data</vt:lpstr>
      <vt:lpstr>A125995206W_Latest</vt:lpstr>
      <vt:lpstr>A125995210L</vt:lpstr>
      <vt:lpstr>A125995210L_Data</vt:lpstr>
      <vt:lpstr>A125995210L_Latest</vt:lpstr>
      <vt:lpstr>A125995214W</vt:lpstr>
      <vt:lpstr>A125995214W_Data</vt:lpstr>
      <vt:lpstr>A125995214W_Latest</vt:lpstr>
      <vt:lpstr>A125995218F</vt:lpstr>
      <vt:lpstr>A125995218F_Data</vt:lpstr>
      <vt:lpstr>A125995218F_Latest</vt:lpstr>
      <vt:lpstr>A125995222W</vt:lpstr>
      <vt:lpstr>A125995222W_Data</vt:lpstr>
      <vt:lpstr>A125995222W_Latest</vt:lpstr>
      <vt:lpstr>A125995226F</vt:lpstr>
      <vt:lpstr>A125995226F_Data</vt:lpstr>
      <vt:lpstr>A125995226F_Latest</vt:lpstr>
      <vt:lpstr>A125995230W</vt:lpstr>
      <vt:lpstr>A125995230W_Data</vt:lpstr>
      <vt:lpstr>A125995230W_Latest</vt:lpstr>
      <vt:lpstr>A125995234F</vt:lpstr>
      <vt:lpstr>A125995234F_Data</vt:lpstr>
      <vt:lpstr>A125995234F_Latest</vt:lpstr>
      <vt:lpstr>A125995238R</vt:lpstr>
      <vt:lpstr>A125995238R_Data</vt:lpstr>
      <vt:lpstr>A125995238R_Latest</vt:lpstr>
      <vt:lpstr>A125995242F</vt:lpstr>
      <vt:lpstr>A125995242F_Data</vt:lpstr>
      <vt:lpstr>A125995242F_Latest</vt:lpstr>
      <vt:lpstr>A125995246R</vt:lpstr>
      <vt:lpstr>A125995246R_Data</vt:lpstr>
      <vt:lpstr>A125995246R_Latest</vt:lpstr>
      <vt:lpstr>A125995250F</vt:lpstr>
      <vt:lpstr>A125995250F_Data</vt:lpstr>
      <vt:lpstr>A125995250F_Latest</vt:lpstr>
      <vt:lpstr>A125995254R</vt:lpstr>
      <vt:lpstr>A125995254R_Data</vt:lpstr>
      <vt:lpstr>A125995254R_Latest</vt:lpstr>
      <vt:lpstr>A125995258X</vt:lpstr>
      <vt:lpstr>A125995258X_Data</vt:lpstr>
      <vt:lpstr>A125995258X_Latest</vt:lpstr>
      <vt:lpstr>A125995266X</vt:lpstr>
      <vt:lpstr>A125995266X_Data</vt:lpstr>
      <vt:lpstr>A125995266X_Latest</vt:lpstr>
      <vt:lpstr>A125995270R</vt:lpstr>
      <vt:lpstr>A125995270R_Data</vt:lpstr>
      <vt:lpstr>A125995270R_Latest</vt:lpstr>
      <vt:lpstr>A125995274X</vt:lpstr>
      <vt:lpstr>A125995274X_Data</vt:lpstr>
      <vt:lpstr>A125995274X_Latest</vt:lpstr>
      <vt:lpstr>A125995278J</vt:lpstr>
      <vt:lpstr>A125995278J_Data</vt:lpstr>
      <vt:lpstr>A125995278J_Latest</vt:lpstr>
      <vt:lpstr>A125995282X</vt:lpstr>
      <vt:lpstr>A125995282X_Data</vt:lpstr>
      <vt:lpstr>A125995282X_Latest</vt:lpstr>
      <vt:lpstr>A125995286J</vt:lpstr>
      <vt:lpstr>A125995286J_Data</vt:lpstr>
      <vt:lpstr>A125995286J_Latest</vt:lpstr>
      <vt:lpstr>A125995290X</vt:lpstr>
      <vt:lpstr>A125995290X_Data</vt:lpstr>
      <vt:lpstr>A125995290X_Latest</vt:lpstr>
      <vt:lpstr>A125995294J</vt:lpstr>
      <vt:lpstr>A125995294J_Data</vt:lpstr>
      <vt:lpstr>A125995294J_Latest</vt:lpstr>
      <vt:lpstr>A125995298T</vt:lpstr>
      <vt:lpstr>A125995298T_Data</vt:lpstr>
      <vt:lpstr>A125995298T_Latest</vt:lpstr>
      <vt:lpstr>A125995302W</vt:lpstr>
      <vt:lpstr>A125995302W_Data</vt:lpstr>
      <vt:lpstr>A125995302W_Latest</vt:lpstr>
      <vt:lpstr>A125995306F</vt:lpstr>
      <vt:lpstr>A125995306F_Data</vt:lpstr>
      <vt:lpstr>A125995306F_Latest</vt:lpstr>
      <vt:lpstr>A125995310W</vt:lpstr>
      <vt:lpstr>A125995310W_Data</vt:lpstr>
      <vt:lpstr>A125995310W_Latest</vt:lpstr>
      <vt:lpstr>A125995314F</vt:lpstr>
      <vt:lpstr>A125995314F_Data</vt:lpstr>
      <vt:lpstr>A125995314F_Latest</vt:lpstr>
      <vt:lpstr>A125995318R</vt:lpstr>
      <vt:lpstr>A125995318R_Data</vt:lpstr>
      <vt:lpstr>A125995318R_Latest</vt:lpstr>
      <vt:lpstr>A125995322F</vt:lpstr>
      <vt:lpstr>A125995322F_Data</vt:lpstr>
      <vt:lpstr>A125995322F_Latest</vt:lpstr>
      <vt:lpstr>A125995326R</vt:lpstr>
      <vt:lpstr>A125995326R_Data</vt:lpstr>
      <vt:lpstr>A125995326R_Latest</vt:lpstr>
      <vt:lpstr>A125995330F</vt:lpstr>
      <vt:lpstr>A125995330F_Data</vt:lpstr>
      <vt:lpstr>A125995330F_Latest</vt:lpstr>
      <vt:lpstr>A125995334R</vt:lpstr>
      <vt:lpstr>A125995334R_Data</vt:lpstr>
      <vt:lpstr>A125995334R_Latest</vt:lpstr>
      <vt:lpstr>A125995338X</vt:lpstr>
      <vt:lpstr>A125995338X_Data</vt:lpstr>
      <vt:lpstr>A125995338X_Latest</vt:lpstr>
      <vt:lpstr>A125995342R</vt:lpstr>
      <vt:lpstr>A125995342R_Data</vt:lpstr>
      <vt:lpstr>A125995342R_Latest</vt:lpstr>
      <vt:lpstr>A125995346X</vt:lpstr>
      <vt:lpstr>A125995346X_Data</vt:lpstr>
      <vt:lpstr>A125995346X_Latest</vt:lpstr>
      <vt:lpstr>A125995350R</vt:lpstr>
      <vt:lpstr>A125995350R_Data</vt:lpstr>
      <vt:lpstr>A125995350R_Latest</vt:lpstr>
      <vt:lpstr>A125995354X</vt:lpstr>
      <vt:lpstr>A125995354X_Data</vt:lpstr>
      <vt:lpstr>A125995354X_Latest</vt:lpstr>
      <vt:lpstr>A125995358J</vt:lpstr>
      <vt:lpstr>A125995358J_Data</vt:lpstr>
      <vt:lpstr>A125995358J_Latest</vt:lpstr>
      <vt:lpstr>A125995362X</vt:lpstr>
      <vt:lpstr>A125995362X_Data</vt:lpstr>
      <vt:lpstr>A125995362X_Latest</vt:lpstr>
      <vt:lpstr>A125995366J</vt:lpstr>
      <vt:lpstr>A125995366J_Data</vt:lpstr>
      <vt:lpstr>A125995366J_Latest</vt:lpstr>
      <vt:lpstr>A125995370X</vt:lpstr>
      <vt:lpstr>A125995370X_Data</vt:lpstr>
      <vt:lpstr>A125995370X_Latest</vt:lpstr>
      <vt:lpstr>A125995374J</vt:lpstr>
      <vt:lpstr>A125995374J_Data</vt:lpstr>
      <vt:lpstr>A125995374J_Latest</vt:lpstr>
      <vt:lpstr>A125995378T</vt:lpstr>
      <vt:lpstr>A125995378T_Data</vt:lpstr>
      <vt:lpstr>A125995378T_Latest</vt:lpstr>
      <vt:lpstr>A125995382J</vt:lpstr>
      <vt:lpstr>A125995382J_Data</vt:lpstr>
      <vt:lpstr>A125995382J_Latest</vt:lpstr>
      <vt:lpstr>A125995386T</vt:lpstr>
      <vt:lpstr>A125995386T_Data</vt:lpstr>
      <vt:lpstr>A125995386T_Latest</vt:lpstr>
      <vt:lpstr>A125995390J</vt:lpstr>
      <vt:lpstr>A125995390J_Data</vt:lpstr>
      <vt:lpstr>A125995390J_Latest</vt:lpstr>
      <vt:lpstr>A125995394T</vt:lpstr>
      <vt:lpstr>A125995394T_Data</vt:lpstr>
      <vt:lpstr>A125995394T_Latest</vt:lpstr>
      <vt:lpstr>A125995398A</vt:lpstr>
      <vt:lpstr>A125995398A_Data</vt:lpstr>
      <vt:lpstr>A125995398A_Latest</vt:lpstr>
      <vt:lpstr>A125995402F</vt:lpstr>
      <vt:lpstr>A125995402F_Data</vt:lpstr>
      <vt:lpstr>A125995402F_Latest</vt:lpstr>
      <vt:lpstr>A125995406R</vt:lpstr>
      <vt:lpstr>A125995406R_Data</vt:lpstr>
      <vt:lpstr>A125995406R_Latest</vt:lpstr>
      <vt:lpstr>A125995410F</vt:lpstr>
      <vt:lpstr>A125995410F_Data</vt:lpstr>
      <vt:lpstr>A125995410F_Latest</vt:lpstr>
      <vt:lpstr>A125995414R</vt:lpstr>
      <vt:lpstr>A125995414R_Data</vt:lpstr>
      <vt:lpstr>A125995414R_Latest</vt:lpstr>
      <vt:lpstr>A125995418X</vt:lpstr>
      <vt:lpstr>A125995418X_Data</vt:lpstr>
      <vt:lpstr>A125995418X_Latest</vt:lpstr>
      <vt:lpstr>A125995422R</vt:lpstr>
      <vt:lpstr>A125995422R_Data</vt:lpstr>
      <vt:lpstr>A125995422R_Latest</vt:lpstr>
      <vt:lpstr>A125995426X</vt:lpstr>
      <vt:lpstr>A125995426X_Data</vt:lpstr>
      <vt:lpstr>A125995426X_Latest</vt:lpstr>
      <vt:lpstr>A125995430R</vt:lpstr>
      <vt:lpstr>A125995430R_Data</vt:lpstr>
      <vt:lpstr>A125995430R_Latest</vt:lpstr>
      <vt:lpstr>A125995434X</vt:lpstr>
      <vt:lpstr>A125995434X_Data</vt:lpstr>
      <vt:lpstr>A125995434X_Latest</vt:lpstr>
      <vt:lpstr>A125995438J</vt:lpstr>
      <vt:lpstr>A125995438J_Data</vt:lpstr>
      <vt:lpstr>A125995438J_Latest</vt:lpstr>
      <vt:lpstr>A125995442X</vt:lpstr>
      <vt:lpstr>A125995442X_Data</vt:lpstr>
      <vt:lpstr>A125995442X_Latest</vt:lpstr>
      <vt:lpstr>A125995446J</vt:lpstr>
      <vt:lpstr>A125995446J_Data</vt:lpstr>
      <vt:lpstr>A125995446J_Latest</vt:lpstr>
      <vt:lpstr>A125995450X</vt:lpstr>
      <vt:lpstr>A125995450X_Data</vt:lpstr>
      <vt:lpstr>A125995450X_Latest</vt:lpstr>
      <vt:lpstr>A125995454J</vt:lpstr>
      <vt:lpstr>A125995454J_Data</vt:lpstr>
      <vt:lpstr>A125995454J_Latest</vt:lpstr>
      <vt:lpstr>A125995458T</vt:lpstr>
      <vt:lpstr>A125995458T_Data</vt:lpstr>
      <vt:lpstr>A125995458T_Latest</vt:lpstr>
      <vt:lpstr>A125995466T</vt:lpstr>
      <vt:lpstr>A125995466T_Data</vt:lpstr>
      <vt:lpstr>A125995466T_Latest</vt:lpstr>
      <vt:lpstr>A125995470J</vt:lpstr>
      <vt:lpstr>A125995470J_Data</vt:lpstr>
      <vt:lpstr>A125995470J_Latest</vt:lpstr>
      <vt:lpstr>A125995474T</vt:lpstr>
      <vt:lpstr>A125995474T_Data</vt:lpstr>
      <vt:lpstr>A125995474T_Latest</vt:lpstr>
      <vt:lpstr>A125995478A</vt:lpstr>
      <vt:lpstr>A125995478A_Data</vt:lpstr>
      <vt:lpstr>A125995478A_Latest</vt:lpstr>
      <vt:lpstr>A125995482T</vt:lpstr>
      <vt:lpstr>A125995482T_Data</vt:lpstr>
      <vt:lpstr>A125995482T_Latest</vt:lpstr>
      <vt:lpstr>A125995486A</vt:lpstr>
      <vt:lpstr>A125995486A_Data</vt:lpstr>
      <vt:lpstr>A125995486A_Latest</vt:lpstr>
      <vt:lpstr>A125995490T</vt:lpstr>
      <vt:lpstr>A125995490T_Data</vt:lpstr>
      <vt:lpstr>A125995490T_Latest</vt:lpstr>
      <vt:lpstr>A125995494A</vt:lpstr>
      <vt:lpstr>A125995494A_Data</vt:lpstr>
      <vt:lpstr>A125995494A_Latest</vt:lpstr>
      <vt:lpstr>A125995498K</vt:lpstr>
      <vt:lpstr>A125995498K_Data</vt:lpstr>
      <vt:lpstr>A125995498K_Latest</vt:lpstr>
      <vt:lpstr>A125995502R</vt:lpstr>
      <vt:lpstr>A125995502R_Data</vt:lpstr>
      <vt:lpstr>A125995502R_Latest</vt:lpstr>
      <vt:lpstr>A125995506X</vt:lpstr>
      <vt:lpstr>A125995506X_Data</vt:lpstr>
      <vt:lpstr>A125995506X_Latest</vt:lpstr>
      <vt:lpstr>A125995510R</vt:lpstr>
      <vt:lpstr>A125995510R_Data</vt:lpstr>
      <vt:lpstr>A125995510R_Latest</vt:lpstr>
      <vt:lpstr>A125995514X</vt:lpstr>
      <vt:lpstr>A125995514X_Data</vt:lpstr>
      <vt:lpstr>A125995514X_Latest</vt:lpstr>
      <vt:lpstr>A125995518J</vt:lpstr>
      <vt:lpstr>A125995518J_Data</vt:lpstr>
      <vt:lpstr>A125995518J_Latest</vt:lpstr>
      <vt:lpstr>A125995522X</vt:lpstr>
      <vt:lpstr>A125995522X_Data</vt:lpstr>
      <vt:lpstr>A125995522X_Latest</vt:lpstr>
      <vt:lpstr>A125995526J</vt:lpstr>
      <vt:lpstr>A125995526J_Data</vt:lpstr>
      <vt:lpstr>A125995526J_Latest</vt:lpstr>
      <vt:lpstr>A125995530X</vt:lpstr>
      <vt:lpstr>A125995530X_Data</vt:lpstr>
      <vt:lpstr>A125995530X_Latest</vt:lpstr>
      <vt:lpstr>A125995534J</vt:lpstr>
      <vt:lpstr>A125995534J_Data</vt:lpstr>
      <vt:lpstr>A125995534J_Latest</vt:lpstr>
      <vt:lpstr>A125995538T</vt:lpstr>
      <vt:lpstr>A125995538T_Data</vt:lpstr>
      <vt:lpstr>A125995538T_Latest</vt:lpstr>
      <vt:lpstr>A125995542J</vt:lpstr>
      <vt:lpstr>A125995542J_Data</vt:lpstr>
      <vt:lpstr>A125995542J_Latest</vt:lpstr>
      <vt:lpstr>A125995546T</vt:lpstr>
      <vt:lpstr>A125995546T_Data</vt:lpstr>
      <vt:lpstr>A125995546T_Latest</vt:lpstr>
      <vt:lpstr>A125995550J</vt:lpstr>
      <vt:lpstr>A125995550J_Data</vt:lpstr>
      <vt:lpstr>A125995550J_Latest</vt:lpstr>
      <vt:lpstr>A125995554T</vt:lpstr>
      <vt:lpstr>A125995554T_Data</vt:lpstr>
      <vt:lpstr>A125995554T_Latest</vt:lpstr>
      <vt:lpstr>A125995558A</vt:lpstr>
      <vt:lpstr>A125995558A_Data</vt:lpstr>
      <vt:lpstr>A125995558A_Latest</vt:lpstr>
      <vt:lpstr>A125995562T</vt:lpstr>
      <vt:lpstr>A125995562T_Data</vt:lpstr>
      <vt:lpstr>A125995562T_Latest</vt:lpstr>
      <vt:lpstr>A125995566A</vt:lpstr>
      <vt:lpstr>A125995566A_Data</vt:lpstr>
      <vt:lpstr>A125995566A_Latest</vt:lpstr>
      <vt:lpstr>A125995570T</vt:lpstr>
      <vt:lpstr>A125995570T_Data</vt:lpstr>
      <vt:lpstr>A125995570T_Latest</vt:lpstr>
      <vt:lpstr>A125995574A</vt:lpstr>
      <vt:lpstr>A125995574A_Data</vt:lpstr>
      <vt:lpstr>A125995574A_Latest</vt:lpstr>
      <vt:lpstr>A125995578K</vt:lpstr>
      <vt:lpstr>A125995578K_Data</vt:lpstr>
      <vt:lpstr>A125995578K_Latest</vt:lpstr>
      <vt:lpstr>A125995582A</vt:lpstr>
      <vt:lpstr>A125995582A_Data</vt:lpstr>
      <vt:lpstr>A125995582A_Latest</vt:lpstr>
      <vt:lpstr>A125995586K</vt:lpstr>
      <vt:lpstr>A125995586K_Data</vt:lpstr>
      <vt:lpstr>A125995586K_Latest</vt:lpstr>
      <vt:lpstr>A125995590A</vt:lpstr>
      <vt:lpstr>A125995590A_Data</vt:lpstr>
      <vt:lpstr>A125995590A_Latest</vt:lpstr>
      <vt:lpstr>A125995594K</vt:lpstr>
      <vt:lpstr>A125995594K_Data</vt:lpstr>
      <vt:lpstr>A125995594K_Latest</vt:lpstr>
      <vt:lpstr>A125995598V</vt:lpstr>
      <vt:lpstr>A125995598V_Data</vt:lpstr>
      <vt:lpstr>A125995598V_Latest</vt:lpstr>
      <vt:lpstr>A125995602X</vt:lpstr>
      <vt:lpstr>A125995602X_Data</vt:lpstr>
      <vt:lpstr>A125995602X_Latest</vt:lpstr>
      <vt:lpstr>A125995606J</vt:lpstr>
      <vt:lpstr>A125995606J_Data</vt:lpstr>
      <vt:lpstr>A125995606J_Latest</vt:lpstr>
      <vt:lpstr>A125995610X</vt:lpstr>
      <vt:lpstr>A125995610X_Data</vt:lpstr>
      <vt:lpstr>A125995610X_Latest</vt:lpstr>
      <vt:lpstr>A125995614J</vt:lpstr>
      <vt:lpstr>A125995614J_Data</vt:lpstr>
      <vt:lpstr>A125995614J_Latest</vt:lpstr>
      <vt:lpstr>A125995618T</vt:lpstr>
      <vt:lpstr>A125995618T_Data</vt:lpstr>
      <vt:lpstr>A125995618T_Latest</vt:lpstr>
      <vt:lpstr>A125995622J</vt:lpstr>
      <vt:lpstr>A125995622J_Data</vt:lpstr>
      <vt:lpstr>A125995622J_Latest</vt:lpstr>
      <vt:lpstr>A125995626T</vt:lpstr>
      <vt:lpstr>A125995626T_Data</vt:lpstr>
      <vt:lpstr>A125995626T_Latest</vt:lpstr>
      <vt:lpstr>A125995630J</vt:lpstr>
      <vt:lpstr>A125995630J_Data</vt:lpstr>
      <vt:lpstr>A125995630J_Latest</vt:lpstr>
      <vt:lpstr>A125995634T</vt:lpstr>
      <vt:lpstr>A125995634T_Data</vt:lpstr>
      <vt:lpstr>A125995634T_Latest</vt:lpstr>
      <vt:lpstr>A125995638A</vt:lpstr>
      <vt:lpstr>A125995638A_Data</vt:lpstr>
      <vt:lpstr>A125995638A_Latest</vt:lpstr>
      <vt:lpstr>A125995642T</vt:lpstr>
      <vt:lpstr>A125995642T_Data</vt:lpstr>
      <vt:lpstr>A125995642T_Latest</vt:lpstr>
      <vt:lpstr>A125995646A</vt:lpstr>
      <vt:lpstr>A125995646A_Data</vt:lpstr>
      <vt:lpstr>A125995646A_Latest</vt:lpstr>
      <vt:lpstr>A125995650T</vt:lpstr>
      <vt:lpstr>A125995650T_Data</vt:lpstr>
      <vt:lpstr>A125995650T_Latest</vt:lpstr>
      <vt:lpstr>A125995654A</vt:lpstr>
      <vt:lpstr>A125995654A_Data</vt:lpstr>
      <vt:lpstr>A125995654A_Latest</vt:lpstr>
      <vt:lpstr>A125995658K</vt:lpstr>
      <vt:lpstr>A125995658K_Data</vt:lpstr>
      <vt:lpstr>A125995658K_Latest</vt:lpstr>
      <vt:lpstr>A125995666K</vt:lpstr>
      <vt:lpstr>A125995666K_Data</vt:lpstr>
      <vt:lpstr>A125995666K_Latest</vt:lpstr>
      <vt:lpstr>A125995670A</vt:lpstr>
      <vt:lpstr>A125995670A_Data</vt:lpstr>
      <vt:lpstr>A125995670A_Latest</vt:lpstr>
      <vt:lpstr>A125995674K</vt:lpstr>
      <vt:lpstr>A125995674K_Data</vt:lpstr>
      <vt:lpstr>A125995674K_Latest</vt:lpstr>
      <vt:lpstr>A125995678V</vt:lpstr>
      <vt:lpstr>A125995678V_Data</vt:lpstr>
      <vt:lpstr>A125995678V_Latest</vt:lpstr>
      <vt:lpstr>A125995682K</vt:lpstr>
      <vt:lpstr>A125995682K_Data</vt:lpstr>
      <vt:lpstr>A125995682K_Latest</vt:lpstr>
      <vt:lpstr>A125995686V</vt:lpstr>
      <vt:lpstr>A125995686V_Data</vt:lpstr>
      <vt:lpstr>A125995686V_Latest</vt:lpstr>
      <vt:lpstr>A125995690K</vt:lpstr>
      <vt:lpstr>A125995690K_Data</vt:lpstr>
      <vt:lpstr>A125995690K_Latest</vt:lpstr>
      <vt:lpstr>A125995694V</vt:lpstr>
      <vt:lpstr>A125995694V_Data</vt:lpstr>
      <vt:lpstr>A125995694V_Latest</vt:lpstr>
      <vt:lpstr>A125995698C</vt:lpstr>
      <vt:lpstr>A125995698C_Data</vt:lpstr>
      <vt:lpstr>A125995698C_Latest</vt:lpstr>
      <vt:lpstr>A125995702J</vt:lpstr>
      <vt:lpstr>A125995702J_Data</vt:lpstr>
      <vt:lpstr>A125995702J_Latest</vt:lpstr>
      <vt:lpstr>A125995706T</vt:lpstr>
      <vt:lpstr>A125995706T_Data</vt:lpstr>
      <vt:lpstr>A125995706T_Latest</vt:lpstr>
      <vt:lpstr>A125995710J</vt:lpstr>
      <vt:lpstr>A125995710J_Data</vt:lpstr>
      <vt:lpstr>A125995710J_Latest</vt:lpstr>
      <vt:lpstr>A125995714T</vt:lpstr>
      <vt:lpstr>A125995714T_Data</vt:lpstr>
      <vt:lpstr>A125995714T_Latest</vt:lpstr>
      <vt:lpstr>A125995718A</vt:lpstr>
      <vt:lpstr>A125995718A_Data</vt:lpstr>
      <vt:lpstr>A125995718A_Latest</vt:lpstr>
      <vt:lpstr>A125995722T</vt:lpstr>
      <vt:lpstr>A125995722T_Data</vt:lpstr>
      <vt:lpstr>A125995722T_Latest</vt:lpstr>
      <vt:lpstr>A125995726A</vt:lpstr>
      <vt:lpstr>A125995726A_Data</vt:lpstr>
      <vt:lpstr>A125995726A_Latest</vt:lpstr>
      <vt:lpstr>A125995730T</vt:lpstr>
      <vt:lpstr>A125995730T_Data</vt:lpstr>
      <vt:lpstr>A125995730T_Latest</vt:lpstr>
      <vt:lpstr>A125995734A</vt:lpstr>
      <vt:lpstr>A125995734A_Data</vt:lpstr>
      <vt:lpstr>A125995734A_Latest</vt:lpstr>
      <vt:lpstr>A125995738K</vt:lpstr>
      <vt:lpstr>A125995738K_Data</vt:lpstr>
      <vt:lpstr>A125995738K_Latest</vt:lpstr>
      <vt:lpstr>A125995742A</vt:lpstr>
      <vt:lpstr>A125995742A_Data</vt:lpstr>
      <vt:lpstr>A125995742A_Latest</vt:lpstr>
      <vt:lpstr>A125995746K</vt:lpstr>
      <vt:lpstr>A125995746K_Data</vt:lpstr>
      <vt:lpstr>A125995746K_Latest</vt:lpstr>
      <vt:lpstr>A125995750A</vt:lpstr>
      <vt:lpstr>A125995750A_Data</vt:lpstr>
      <vt:lpstr>A125995750A_Latest</vt:lpstr>
      <vt:lpstr>A125995754K</vt:lpstr>
      <vt:lpstr>A125995754K_Data</vt:lpstr>
      <vt:lpstr>A125995754K_Latest</vt:lpstr>
      <vt:lpstr>A125995758V</vt:lpstr>
      <vt:lpstr>A125995758V_Data</vt:lpstr>
      <vt:lpstr>A125995758V_Latest</vt:lpstr>
      <vt:lpstr>A125995762K</vt:lpstr>
      <vt:lpstr>A125995762K_Data</vt:lpstr>
      <vt:lpstr>A125995762K_Latest</vt:lpstr>
      <vt:lpstr>A125995766V</vt:lpstr>
      <vt:lpstr>A125995766V_Data</vt:lpstr>
      <vt:lpstr>A125995766V_Latest</vt:lpstr>
      <vt:lpstr>A125995770K</vt:lpstr>
      <vt:lpstr>A125995770K_Data</vt:lpstr>
      <vt:lpstr>A125995770K_Latest</vt:lpstr>
      <vt:lpstr>A125995774V</vt:lpstr>
      <vt:lpstr>A125995774V_Data</vt:lpstr>
      <vt:lpstr>A125995774V_Latest</vt:lpstr>
      <vt:lpstr>A125995778C</vt:lpstr>
      <vt:lpstr>A125995778C_Data</vt:lpstr>
      <vt:lpstr>A125995778C_Latest</vt:lpstr>
      <vt:lpstr>A125995782V</vt:lpstr>
      <vt:lpstr>A125995782V_Data</vt:lpstr>
      <vt:lpstr>A125995782V_Latest</vt:lpstr>
      <vt:lpstr>A125995786C</vt:lpstr>
      <vt:lpstr>A125995786C_Data</vt:lpstr>
      <vt:lpstr>A125995786C_Latest</vt:lpstr>
      <vt:lpstr>A125995790V</vt:lpstr>
      <vt:lpstr>A125995790V_Data</vt:lpstr>
      <vt:lpstr>A125995790V_Latest</vt:lpstr>
      <vt:lpstr>A125995794C</vt:lpstr>
      <vt:lpstr>A125995794C_Data</vt:lpstr>
      <vt:lpstr>A125995794C_Latest</vt:lpstr>
      <vt:lpstr>A125995798L</vt:lpstr>
      <vt:lpstr>A125995798L_Data</vt:lpstr>
      <vt:lpstr>A125995798L_Latest</vt:lpstr>
      <vt:lpstr>A125995802T</vt:lpstr>
      <vt:lpstr>A125995802T_Data</vt:lpstr>
      <vt:lpstr>A125995802T_Latest</vt:lpstr>
      <vt:lpstr>A125995806A</vt:lpstr>
      <vt:lpstr>A125995806A_Data</vt:lpstr>
      <vt:lpstr>A125995806A_Latest</vt:lpstr>
      <vt:lpstr>A125995810T</vt:lpstr>
      <vt:lpstr>A125995810T_Data</vt:lpstr>
      <vt:lpstr>A125995810T_Latest</vt:lpstr>
      <vt:lpstr>A125995814A</vt:lpstr>
      <vt:lpstr>A125995814A_Data</vt:lpstr>
      <vt:lpstr>A125995814A_Latest</vt:lpstr>
      <vt:lpstr>A125995818K</vt:lpstr>
      <vt:lpstr>A125995818K_Data</vt:lpstr>
      <vt:lpstr>A125995818K_Latest</vt:lpstr>
      <vt:lpstr>A125995822A</vt:lpstr>
      <vt:lpstr>A125995822A_Data</vt:lpstr>
      <vt:lpstr>A125995822A_Latest</vt:lpstr>
      <vt:lpstr>A125995826K</vt:lpstr>
      <vt:lpstr>A125995826K_Data</vt:lpstr>
      <vt:lpstr>A125995826K_Latest</vt:lpstr>
      <vt:lpstr>A125995830A</vt:lpstr>
      <vt:lpstr>A125995830A_Data</vt:lpstr>
      <vt:lpstr>A125995830A_Latest</vt:lpstr>
      <vt:lpstr>A125995834K</vt:lpstr>
      <vt:lpstr>A125995834K_Data</vt:lpstr>
      <vt:lpstr>A125995834K_Latest</vt:lpstr>
      <vt:lpstr>A125995838V</vt:lpstr>
      <vt:lpstr>A125995838V_Data</vt:lpstr>
      <vt:lpstr>A125995838V_Latest</vt:lpstr>
      <vt:lpstr>A125995842K</vt:lpstr>
      <vt:lpstr>A125995842K_Data</vt:lpstr>
      <vt:lpstr>A125995842K_Latest</vt:lpstr>
      <vt:lpstr>A125995846V</vt:lpstr>
      <vt:lpstr>A125995846V_Data</vt:lpstr>
      <vt:lpstr>A125995846V_Latest</vt:lpstr>
      <vt:lpstr>A125995850K</vt:lpstr>
      <vt:lpstr>A125995850K_Data</vt:lpstr>
      <vt:lpstr>A125995850K_Latest</vt:lpstr>
      <vt:lpstr>A125995854V</vt:lpstr>
      <vt:lpstr>A125995854V_Data</vt:lpstr>
      <vt:lpstr>A125995854V_Latest</vt:lpstr>
      <vt:lpstr>A125995858C</vt:lpstr>
      <vt:lpstr>A125995858C_Data</vt:lpstr>
      <vt:lpstr>A125995858C_Latest</vt:lpstr>
      <vt:lpstr>A125995866C</vt:lpstr>
      <vt:lpstr>A125995866C_Data</vt:lpstr>
      <vt:lpstr>A125995866C_Latest</vt:lpstr>
      <vt:lpstr>A125995870V</vt:lpstr>
      <vt:lpstr>A125995870V_Data</vt:lpstr>
      <vt:lpstr>A125995870V_Latest</vt:lpstr>
      <vt:lpstr>A125995874C</vt:lpstr>
      <vt:lpstr>A125995874C_Data</vt:lpstr>
      <vt:lpstr>A125995874C_Latest</vt:lpstr>
      <vt:lpstr>A125995878L</vt:lpstr>
      <vt:lpstr>A125995878L_Data</vt:lpstr>
      <vt:lpstr>A125995878L_Latest</vt:lpstr>
      <vt:lpstr>A125995882C</vt:lpstr>
      <vt:lpstr>A125995882C_Data</vt:lpstr>
      <vt:lpstr>A125995882C_Latest</vt:lpstr>
      <vt:lpstr>A125995886L</vt:lpstr>
      <vt:lpstr>A125995886L_Data</vt:lpstr>
      <vt:lpstr>A125995886L_Latest</vt:lpstr>
      <vt:lpstr>A125995890C</vt:lpstr>
      <vt:lpstr>A125995890C_Data</vt:lpstr>
      <vt:lpstr>A125995890C_Latest</vt:lpstr>
      <vt:lpstr>A125995894L</vt:lpstr>
      <vt:lpstr>A125995894L_Data</vt:lpstr>
      <vt:lpstr>A125995894L_Latest</vt:lpstr>
      <vt:lpstr>A125995898W</vt:lpstr>
      <vt:lpstr>A125995898W_Data</vt:lpstr>
      <vt:lpstr>A125995898W_Latest</vt:lpstr>
      <vt:lpstr>A125995902A</vt:lpstr>
      <vt:lpstr>A125995902A_Data</vt:lpstr>
      <vt:lpstr>A125995902A_Latest</vt:lpstr>
      <vt:lpstr>A125995906K</vt:lpstr>
      <vt:lpstr>A125995906K_Data</vt:lpstr>
      <vt:lpstr>A125995906K_Latest</vt:lpstr>
      <vt:lpstr>A125995910A</vt:lpstr>
      <vt:lpstr>A125995910A_Data</vt:lpstr>
      <vt:lpstr>A125995910A_Latest</vt:lpstr>
      <vt:lpstr>A125995914K</vt:lpstr>
      <vt:lpstr>A125995914K_Data</vt:lpstr>
      <vt:lpstr>A125995914K_Latest</vt:lpstr>
      <vt:lpstr>A125995918V</vt:lpstr>
      <vt:lpstr>A125995918V_Data</vt:lpstr>
      <vt:lpstr>A125995918V_Latest</vt:lpstr>
      <vt:lpstr>A125995922K</vt:lpstr>
      <vt:lpstr>A125995922K_Data</vt:lpstr>
      <vt:lpstr>A125995922K_Latest</vt:lpstr>
      <vt:lpstr>A125995926V</vt:lpstr>
      <vt:lpstr>A125995926V_Data</vt:lpstr>
      <vt:lpstr>A125995926V_Latest</vt:lpstr>
      <vt:lpstr>A125995930K</vt:lpstr>
      <vt:lpstr>A125995930K_Data</vt:lpstr>
      <vt:lpstr>A125995930K_Latest</vt:lpstr>
      <vt:lpstr>A125995934V</vt:lpstr>
      <vt:lpstr>A125995934V_Data</vt:lpstr>
      <vt:lpstr>A125995934V_Latest</vt:lpstr>
      <vt:lpstr>A125995938C</vt:lpstr>
      <vt:lpstr>A125995938C_Data</vt:lpstr>
      <vt:lpstr>A125995938C_Latest</vt:lpstr>
      <vt:lpstr>A125995942V</vt:lpstr>
      <vt:lpstr>A125995942V_Data</vt:lpstr>
      <vt:lpstr>A125995942V_Latest</vt:lpstr>
      <vt:lpstr>A125995946C</vt:lpstr>
      <vt:lpstr>A125995946C_Data</vt:lpstr>
      <vt:lpstr>A125995946C_Latest</vt:lpstr>
      <vt:lpstr>A125995950V</vt:lpstr>
      <vt:lpstr>A125995950V_Data</vt:lpstr>
      <vt:lpstr>A125995950V_Latest</vt:lpstr>
      <vt:lpstr>A125995954C</vt:lpstr>
      <vt:lpstr>A125995954C_Data</vt:lpstr>
      <vt:lpstr>A125995954C_Latest</vt:lpstr>
      <vt:lpstr>A125995958L</vt:lpstr>
      <vt:lpstr>A125995958L_Data</vt:lpstr>
      <vt:lpstr>A125995958L_Latest</vt:lpstr>
      <vt:lpstr>A125995962C</vt:lpstr>
      <vt:lpstr>A125995962C_Data</vt:lpstr>
      <vt:lpstr>A125995962C_Latest</vt:lpstr>
      <vt:lpstr>A125995966L</vt:lpstr>
      <vt:lpstr>A125995966L_Data</vt:lpstr>
      <vt:lpstr>A125995966L_Latest</vt:lpstr>
      <vt:lpstr>A125995970C</vt:lpstr>
      <vt:lpstr>A125995970C_Data</vt:lpstr>
      <vt:lpstr>A125995970C_Latest</vt:lpstr>
      <vt:lpstr>A125995974L</vt:lpstr>
      <vt:lpstr>A125995974L_Data</vt:lpstr>
      <vt:lpstr>A125995974L_Latest</vt:lpstr>
      <vt:lpstr>A125995978W</vt:lpstr>
      <vt:lpstr>A125995978W_Data</vt:lpstr>
      <vt:lpstr>A125995978W_Latest</vt:lpstr>
      <vt:lpstr>A125995982L</vt:lpstr>
      <vt:lpstr>A125995982L_Data</vt:lpstr>
      <vt:lpstr>A125995982L_Latest</vt:lpstr>
      <vt:lpstr>A125995986W</vt:lpstr>
      <vt:lpstr>A125995986W_Data</vt:lpstr>
      <vt:lpstr>A125995986W_Latest</vt:lpstr>
      <vt:lpstr>A125995990L</vt:lpstr>
      <vt:lpstr>A125995990L_Data</vt:lpstr>
      <vt:lpstr>A125995990L_Latest</vt:lpstr>
      <vt:lpstr>A125995994W</vt:lpstr>
      <vt:lpstr>A125995994W_Data</vt:lpstr>
      <vt:lpstr>A125995994W_Latest</vt:lpstr>
      <vt:lpstr>A125995998F</vt:lpstr>
      <vt:lpstr>A125995998F_Data</vt:lpstr>
      <vt:lpstr>A125995998F_Latest</vt:lpstr>
      <vt:lpstr>A125996002L</vt:lpstr>
      <vt:lpstr>A125996002L_Data</vt:lpstr>
      <vt:lpstr>A125996002L_Latest</vt:lpstr>
      <vt:lpstr>A125996006W</vt:lpstr>
      <vt:lpstr>A125996006W_Data</vt:lpstr>
      <vt:lpstr>A125996006W_Latest</vt:lpstr>
      <vt:lpstr>A125996010L</vt:lpstr>
      <vt:lpstr>A125996010L_Data</vt:lpstr>
      <vt:lpstr>A125996010L_Latest</vt:lpstr>
      <vt:lpstr>A125996014W</vt:lpstr>
      <vt:lpstr>A125996014W_Data</vt:lpstr>
      <vt:lpstr>A125996014W_Latest</vt:lpstr>
      <vt:lpstr>A125996018F</vt:lpstr>
      <vt:lpstr>A125996018F_Data</vt:lpstr>
      <vt:lpstr>A125996018F_Latest</vt:lpstr>
      <vt:lpstr>A125996022W</vt:lpstr>
      <vt:lpstr>A125996022W_Data</vt:lpstr>
      <vt:lpstr>A125996022W_Latest</vt:lpstr>
      <vt:lpstr>A125996026F</vt:lpstr>
      <vt:lpstr>A125996026F_Data</vt:lpstr>
      <vt:lpstr>A125996026F_Latest</vt:lpstr>
      <vt:lpstr>A125996030W</vt:lpstr>
      <vt:lpstr>A125996030W_Data</vt:lpstr>
      <vt:lpstr>A125996030W_Latest</vt:lpstr>
      <vt:lpstr>A125996034F</vt:lpstr>
      <vt:lpstr>A125996034F_Data</vt:lpstr>
      <vt:lpstr>A125996034F_Latest</vt:lpstr>
      <vt:lpstr>A125996038R</vt:lpstr>
      <vt:lpstr>A125996038R_Data</vt:lpstr>
      <vt:lpstr>A125996038R_Latest</vt:lpstr>
      <vt:lpstr>A125996042F</vt:lpstr>
      <vt:lpstr>A125996042F_Data</vt:lpstr>
      <vt:lpstr>A125996042F_Latest</vt:lpstr>
      <vt:lpstr>A125996046R</vt:lpstr>
      <vt:lpstr>A125996046R_Data</vt:lpstr>
      <vt:lpstr>A125996046R_Latest</vt:lpstr>
      <vt:lpstr>A125996050F</vt:lpstr>
      <vt:lpstr>A125996050F_Data</vt:lpstr>
      <vt:lpstr>A125996050F_Latest</vt:lpstr>
      <vt:lpstr>A125996054R</vt:lpstr>
      <vt:lpstr>A125996054R_Data</vt:lpstr>
      <vt:lpstr>A125996054R_Latest</vt:lpstr>
      <vt:lpstr>A125996058X</vt:lpstr>
      <vt:lpstr>A125996058X_Data</vt:lpstr>
      <vt:lpstr>A125996058X_Latest</vt:lpstr>
      <vt:lpstr>A125996062R</vt:lpstr>
      <vt:lpstr>A125996062R_Data</vt:lpstr>
      <vt:lpstr>A125996062R_Latest</vt:lpstr>
      <vt:lpstr>A125996066X</vt:lpstr>
      <vt:lpstr>A125996066X_Data</vt:lpstr>
      <vt:lpstr>A125996066X_Latest</vt:lpstr>
      <vt:lpstr>A125996070R</vt:lpstr>
      <vt:lpstr>A125996070R_Data</vt:lpstr>
      <vt:lpstr>A125996070R_Latest</vt:lpstr>
      <vt:lpstr>A125996074X</vt:lpstr>
      <vt:lpstr>A125996074X_Data</vt:lpstr>
      <vt:lpstr>A125996074X_Latest</vt:lpstr>
      <vt:lpstr>A125996078J</vt:lpstr>
      <vt:lpstr>A125996078J_Data</vt:lpstr>
      <vt:lpstr>A125996078J_Latest</vt:lpstr>
      <vt:lpstr>A125996082X</vt:lpstr>
      <vt:lpstr>A125996082X_Data</vt:lpstr>
      <vt:lpstr>A125996082X_Latest</vt:lpstr>
      <vt:lpstr>A125996086J</vt:lpstr>
      <vt:lpstr>A125996086J_Data</vt:lpstr>
      <vt:lpstr>A125996086J_Latest</vt:lpstr>
      <vt:lpstr>A125996090X</vt:lpstr>
      <vt:lpstr>A125996090X_Data</vt:lpstr>
      <vt:lpstr>A125996090X_Latest</vt:lpstr>
      <vt:lpstr>A125996094J</vt:lpstr>
      <vt:lpstr>A125996094J_Data</vt:lpstr>
      <vt:lpstr>A125996094J_Latest</vt:lpstr>
      <vt:lpstr>A125996098T</vt:lpstr>
      <vt:lpstr>A125996098T_Data</vt:lpstr>
      <vt:lpstr>A125996098T_Latest</vt:lpstr>
      <vt:lpstr>A125996102W</vt:lpstr>
      <vt:lpstr>A125996102W_Data</vt:lpstr>
      <vt:lpstr>A125996102W_Latest</vt:lpstr>
      <vt:lpstr>A125996106F</vt:lpstr>
      <vt:lpstr>A125996106F_Data</vt:lpstr>
      <vt:lpstr>A125996106F_Latest</vt:lpstr>
      <vt:lpstr>A125996110W</vt:lpstr>
      <vt:lpstr>A125996110W_Data</vt:lpstr>
      <vt:lpstr>A125996110W_Latest</vt:lpstr>
      <vt:lpstr>A125996114F</vt:lpstr>
      <vt:lpstr>A125996114F_Data</vt:lpstr>
      <vt:lpstr>A125996114F_Latest</vt:lpstr>
      <vt:lpstr>A125996122F</vt:lpstr>
      <vt:lpstr>A125996122F_Data</vt:lpstr>
      <vt:lpstr>A125996122F_Latest</vt:lpstr>
      <vt:lpstr>A125996126R</vt:lpstr>
      <vt:lpstr>A125996126R_Data</vt:lpstr>
      <vt:lpstr>A125996126R_Latest</vt:lpstr>
      <vt:lpstr>A125996130F</vt:lpstr>
      <vt:lpstr>A125996130F_Data</vt:lpstr>
      <vt:lpstr>A125996130F_Latest</vt:lpstr>
      <vt:lpstr>A125996134R</vt:lpstr>
      <vt:lpstr>A125996134R_Data</vt:lpstr>
      <vt:lpstr>A125996134R_Latest</vt:lpstr>
      <vt:lpstr>A125996138X</vt:lpstr>
      <vt:lpstr>A125996138X_Data</vt:lpstr>
      <vt:lpstr>A125996138X_Latest</vt:lpstr>
      <vt:lpstr>A125996142R</vt:lpstr>
      <vt:lpstr>A125996142R_Data</vt:lpstr>
      <vt:lpstr>A125996142R_Latest</vt:lpstr>
      <vt:lpstr>A125996146X</vt:lpstr>
      <vt:lpstr>A125996146X_Data</vt:lpstr>
      <vt:lpstr>A125996146X_Latest</vt:lpstr>
      <vt:lpstr>A125996150R</vt:lpstr>
      <vt:lpstr>A125996150R_Data</vt:lpstr>
      <vt:lpstr>A125996150R_Latest</vt:lpstr>
      <vt:lpstr>A125996154X</vt:lpstr>
      <vt:lpstr>A125996154X_Data</vt:lpstr>
      <vt:lpstr>A125996154X_Latest</vt:lpstr>
      <vt:lpstr>A125996158J</vt:lpstr>
      <vt:lpstr>A125996158J_Data</vt:lpstr>
      <vt:lpstr>A125996158J_Latest</vt:lpstr>
      <vt:lpstr>A125996162X</vt:lpstr>
      <vt:lpstr>A125996162X_Data</vt:lpstr>
      <vt:lpstr>A125996162X_Latest</vt:lpstr>
      <vt:lpstr>A125996166J</vt:lpstr>
      <vt:lpstr>A125996166J_Data</vt:lpstr>
      <vt:lpstr>A125996166J_Latest</vt:lpstr>
      <vt:lpstr>A125996170X</vt:lpstr>
      <vt:lpstr>A125996170X_Data</vt:lpstr>
      <vt:lpstr>A125996170X_Latest</vt:lpstr>
      <vt:lpstr>A125996174J</vt:lpstr>
      <vt:lpstr>A125996174J_Data</vt:lpstr>
      <vt:lpstr>A125996174J_Latest</vt:lpstr>
      <vt:lpstr>A125996178T</vt:lpstr>
      <vt:lpstr>A125996178T_Data</vt:lpstr>
      <vt:lpstr>A125996178T_Latest</vt:lpstr>
      <vt:lpstr>A125996182J</vt:lpstr>
      <vt:lpstr>A125996182J_Data</vt:lpstr>
      <vt:lpstr>A125996182J_Latest</vt:lpstr>
      <vt:lpstr>A125996186T</vt:lpstr>
      <vt:lpstr>A125996186T_Data</vt:lpstr>
      <vt:lpstr>A125996186T_Latest</vt:lpstr>
      <vt:lpstr>A125996190J</vt:lpstr>
      <vt:lpstr>A125996190J_Data</vt:lpstr>
      <vt:lpstr>A125996190J_Latest</vt:lpstr>
      <vt:lpstr>A125996194T</vt:lpstr>
      <vt:lpstr>A125996194T_Data</vt:lpstr>
      <vt:lpstr>A125996194T_Latest</vt:lpstr>
      <vt:lpstr>A125996198A</vt:lpstr>
      <vt:lpstr>A125996198A_Data</vt:lpstr>
      <vt:lpstr>A125996198A_Latest</vt:lpstr>
      <vt:lpstr>A125996202F</vt:lpstr>
      <vt:lpstr>A125996202F_Data</vt:lpstr>
      <vt:lpstr>A125996202F_Latest</vt:lpstr>
      <vt:lpstr>A125996206R</vt:lpstr>
      <vt:lpstr>A125996206R_Data</vt:lpstr>
      <vt:lpstr>A125996206R_Latest</vt:lpstr>
      <vt:lpstr>A125996210F</vt:lpstr>
      <vt:lpstr>A125996210F_Data</vt:lpstr>
      <vt:lpstr>A125996210F_Latest</vt:lpstr>
      <vt:lpstr>A125996214R</vt:lpstr>
      <vt:lpstr>A125996214R_Data</vt:lpstr>
      <vt:lpstr>A125996214R_Latest</vt:lpstr>
      <vt:lpstr>A125996218X</vt:lpstr>
      <vt:lpstr>A125996218X_Data</vt:lpstr>
      <vt:lpstr>A125996218X_Latest</vt:lpstr>
      <vt:lpstr>A125996222R</vt:lpstr>
      <vt:lpstr>A125996222R_Data</vt:lpstr>
      <vt:lpstr>A125996222R_Latest</vt:lpstr>
      <vt:lpstr>A125996226X</vt:lpstr>
      <vt:lpstr>A125996226X_Data</vt:lpstr>
      <vt:lpstr>A125996226X_Latest</vt:lpstr>
      <vt:lpstr>A125996230R</vt:lpstr>
      <vt:lpstr>A125996230R_Data</vt:lpstr>
      <vt:lpstr>A125996230R_Latest</vt:lpstr>
      <vt:lpstr>A125996234X</vt:lpstr>
      <vt:lpstr>A125996234X_Data</vt:lpstr>
      <vt:lpstr>A125996234X_Latest</vt:lpstr>
      <vt:lpstr>A125996238J</vt:lpstr>
      <vt:lpstr>A125996238J_Data</vt:lpstr>
      <vt:lpstr>A125996238J_Latest</vt:lpstr>
      <vt:lpstr>A125996242X</vt:lpstr>
      <vt:lpstr>A125996242X_Data</vt:lpstr>
      <vt:lpstr>A125996242X_Latest</vt:lpstr>
      <vt:lpstr>A125996246J</vt:lpstr>
      <vt:lpstr>A125996246J_Data</vt:lpstr>
      <vt:lpstr>A125996246J_Latest</vt:lpstr>
      <vt:lpstr>A125996250X</vt:lpstr>
      <vt:lpstr>A125996250X_Data</vt:lpstr>
      <vt:lpstr>A125996250X_Latest</vt:lpstr>
      <vt:lpstr>A125996254J</vt:lpstr>
      <vt:lpstr>A125996254J_Data</vt:lpstr>
      <vt:lpstr>A125996254J_Latest</vt:lpstr>
      <vt:lpstr>A125996258T</vt:lpstr>
      <vt:lpstr>A125996258T_Data</vt:lpstr>
      <vt:lpstr>A125996258T_Latest</vt:lpstr>
      <vt:lpstr>A125996262J</vt:lpstr>
      <vt:lpstr>A125996262J_Data</vt:lpstr>
      <vt:lpstr>A125996262J_Latest</vt:lpstr>
      <vt:lpstr>A125996266T</vt:lpstr>
      <vt:lpstr>A125996266T_Data</vt:lpstr>
      <vt:lpstr>A125996266T_Latest</vt:lpstr>
      <vt:lpstr>A125996270J</vt:lpstr>
      <vt:lpstr>A125996270J_Data</vt:lpstr>
      <vt:lpstr>A125996270J_Latest</vt:lpstr>
      <vt:lpstr>A125996274T</vt:lpstr>
      <vt:lpstr>A125996274T_Data</vt:lpstr>
      <vt:lpstr>A125996274T_Latest</vt:lpstr>
      <vt:lpstr>A125996278A</vt:lpstr>
      <vt:lpstr>A125996278A_Data</vt:lpstr>
      <vt:lpstr>A125996278A_Latest</vt:lpstr>
      <vt:lpstr>A125996282T</vt:lpstr>
      <vt:lpstr>A125996282T_Data</vt:lpstr>
      <vt:lpstr>A125996282T_Latest</vt:lpstr>
      <vt:lpstr>A125996286A</vt:lpstr>
      <vt:lpstr>A125996286A_Data</vt:lpstr>
      <vt:lpstr>A125996286A_Latest</vt:lpstr>
      <vt:lpstr>A125996290T</vt:lpstr>
      <vt:lpstr>A125996290T_Data</vt:lpstr>
      <vt:lpstr>A125996290T_Latest</vt:lpstr>
      <vt:lpstr>A125996294A</vt:lpstr>
      <vt:lpstr>A125996294A_Data</vt:lpstr>
      <vt:lpstr>A125996294A_Latest</vt:lpstr>
      <vt:lpstr>A125996298K</vt:lpstr>
      <vt:lpstr>A125996298K_Data</vt:lpstr>
      <vt:lpstr>A125996298K_Latest</vt:lpstr>
      <vt:lpstr>A125996302R</vt:lpstr>
      <vt:lpstr>A125996302R_Data</vt:lpstr>
      <vt:lpstr>A125996302R_Latest</vt:lpstr>
      <vt:lpstr>A125996306X</vt:lpstr>
      <vt:lpstr>A125996306X_Data</vt:lpstr>
      <vt:lpstr>A125996306X_Latest</vt:lpstr>
      <vt:lpstr>A125996310R</vt:lpstr>
      <vt:lpstr>A125996310R_Data</vt:lpstr>
      <vt:lpstr>A125996310R_Latest</vt:lpstr>
      <vt:lpstr>A125996314X</vt:lpstr>
      <vt:lpstr>A125996314X_Data</vt:lpstr>
      <vt:lpstr>A125996314X_Latest</vt:lpstr>
      <vt:lpstr>A125996322X</vt:lpstr>
      <vt:lpstr>A125996322X_Data</vt:lpstr>
      <vt:lpstr>A125996322X_Latest</vt:lpstr>
      <vt:lpstr>A125996326J</vt:lpstr>
      <vt:lpstr>A125996326J_Data</vt:lpstr>
      <vt:lpstr>A125996326J_Latest</vt:lpstr>
      <vt:lpstr>A125996330X</vt:lpstr>
      <vt:lpstr>A125996330X_Data</vt:lpstr>
      <vt:lpstr>A125996330X_Latest</vt:lpstr>
      <vt:lpstr>A125996334J</vt:lpstr>
      <vt:lpstr>A125996334J_Data</vt:lpstr>
      <vt:lpstr>A125996334J_Latest</vt:lpstr>
      <vt:lpstr>A125996338T</vt:lpstr>
      <vt:lpstr>A125996338T_Data</vt:lpstr>
      <vt:lpstr>A125996338T_Latest</vt:lpstr>
      <vt:lpstr>A125996342J</vt:lpstr>
      <vt:lpstr>A125996342J_Data</vt:lpstr>
      <vt:lpstr>A125996342J_Latest</vt:lpstr>
      <vt:lpstr>A125996346T</vt:lpstr>
      <vt:lpstr>A125996346T_Data</vt:lpstr>
      <vt:lpstr>A125996346T_Latest</vt:lpstr>
      <vt:lpstr>A125996350J</vt:lpstr>
      <vt:lpstr>A125996350J_Data</vt:lpstr>
      <vt:lpstr>A125996350J_Latest</vt:lpstr>
      <vt:lpstr>A125996354T</vt:lpstr>
      <vt:lpstr>A125996354T_Data</vt:lpstr>
      <vt:lpstr>A125996354T_Latest</vt:lpstr>
      <vt:lpstr>A125996358A</vt:lpstr>
      <vt:lpstr>A125996358A_Data</vt:lpstr>
      <vt:lpstr>A125996358A_Latest</vt:lpstr>
      <vt:lpstr>A125996362T</vt:lpstr>
      <vt:lpstr>A125996362T_Data</vt:lpstr>
      <vt:lpstr>A125996362T_Latest</vt:lpstr>
      <vt:lpstr>A125996366A</vt:lpstr>
      <vt:lpstr>A125996366A_Data</vt:lpstr>
      <vt:lpstr>A125996366A_Latest</vt:lpstr>
      <vt:lpstr>A125996370T</vt:lpstr>
      <vt:lpstr>A125996370T_Data</vt:lpstr>
      <vt:lpstr>A125996370T_Latest</vt:lpstr>
      <vt:lpstr>A125996374A</vt:lpstr>
      <vt:lpstr>A125996374A_Data</vt:lpstr>
      <vt:lpstr>A125996374A_Latest</vt:lpstr>
      <vt:lpstr>A125996378K</vt:lpstr>
      <vt:lpstr>A125996378K_Data</vt:lpstr>
      <vt:lpstr>A125996378K_Latest</vt:lpstr>
      <vt:lpstr>A125996382A</vt:lpstr>
      <vt:lpstr>A125996382A_Data</vt:lpstr>
      <vt:lpstr>A125996382A_Latest</vt:lpstr>
      <vt:lpstr>A125996386K</vt:lpstr>
      <vt:lpstr>A125996386K_Data</vt:lpstr>
      <vt:lpstr>A125996386K_Latest</vt:lpstr>
      <vt:lpstr>A125996390A</vt:lpstr>
      <vt:lpstr>A125996390A_Data</vt:lpstr>
      <vt:lpstr>A125996390A_Latest</vt:lpstr>
      <vt:lpstr>A125996394K</vt:lpstr>
      <vt:lpstr>A125996394K_Data</vt:lpstr>
      <vt:lpstr>A125996394K_Latest</vt:lpstr>
      <vt:lpstr>A125996398V</vt:lpstr>
      <vt:lpstr>A125996398V_Data</vt:lpstr>
      <vt:lpstr>A125996398V_Latest</vt:lpstr>
      <vt:lpstr>A125996402X</vt:lpstr>
      <vt:lpstr>A125996402X_Data</vt:lpstr>
      <vt:lpstr>A125996402X_Latest</vt:lpstr>
      <vt:lpstr>A125996406J</vt:lpstr>
      <vt:lpstr>A125996406J_Data</vt:lpstr>
      <vt:lpstr>A125996406J_Latest</vt:lpstr>
      <vt:lpstr>A125996410X</vt:lpstr>
      <vt:lpstr>A125996410X_Data</vt:lpstr>
      <vt:lpstr>A125996410X_Latest</vt:lpstr>
      <vt:lpstr>A125996414J</vt:lpstr>
      <vt:lpstr>A125996414J_Data</vt:lpstr>
      <vt:lpstr>A125996414J_Latest</vt:lpstr>
      <vt:lpstr>A125996418T</vt:lpstr>
      <vt:lpstr>A125996418T_Data</vt:lpstr>
      <vt:lpstr>A125996418T_Latest</vt:lpstr>
      <vt:lpstr>A125996422J</vt:lpstr>
      <vt:lpstr>A125996422J_Data</vt:lpstr>
      <vt:lpstr>A125996422J_Latest</vt:lpstr>
      <vt:lpstr>A125996426T</vt:lpstr>
      <vt:lpstr>A125996426T_Data</vt:lpstr>
      <vt:lpstr>A125996426T_Latest</vt:lpstr>
      <vt:lpstr>A125996430J</vt:lpstr>
      <vt:lpstr>A125996430J_Data</vt:lpstr>
      <vt:lpstr>A125996430J_Latest</vt:lpstr>
      <vt:lpstr>A125996434T</vt:lpstr>
      <vt:lpstr>A125996434T_Data</vt:lpstr>
      <vt:lpstr>A125996434T_Latest</vt:lpstr>
      <vt:lpstr>A125996438A</vt:lpstr>
      <vt:lpstr>A125996438A_Data</vt:lpstr>
      <vt:lpstr>A125996438A_Latest</vt:lpstr>
      <vt:lpstr>A125996442T</vt:lpstr>
      <vt:lpstr>A125996442T_Data</vt:lpstr>
      <vt:lpstr>A125996442T_Latest</vt:lpstr>
      <vt:lpstr>A125996446A</vt:lpstr>
      <vt:lpstr>A125996446A_Data</vt:lpstr>
      <vt:lpstr>A125996446A_Latest</vt:lpstr>
      <vt:lpstr>A125996450T</vt:lpstr>
      <vt:lpstr>A125996450T_Data</vt:lpstr>
      <vt:lpstr>A125996450T_Latest</vt:lpstr>
      <vt:lpstr>A125996454A</vt:lpstr>
      <vt:lpstr>A125996454A_Data</vt:lpstr>
      <vt:lpstr>A125996454A_Latest</vt:lpstr>
      <vt:lpstr>A125996458K</vt:lpstr>
      <vt:lpstr>A125996458K_Data</vt:lpstr>
      <vt:lpstr>A125996458K_Latest</vt:lpstr>
      <vt:lpstr>A125996462A</vt:lpstr>
      <vt:lpstr>A125996462A_Data</vt:lpstr>
      <vt:lpstr>A125996462A_Latest</vt:lpstr>
      <vt:lpstr>A125996466K</vt:lpstr>
      <vt:lpstr>A125996466K_Data</vt:lpstr>
      <vt:lpstr>A125996466K_Latest</vt:lpstr>
      <vt:lpstr>A125996470A</vt:lpstr>
      <vt:lpstr>A125996470A_Data</vt:lpstr>
      <vt:lpstr>A125996470A_Latest</vt:lpstr>
      <vt:lpstr>A125996474K</vt:lpstr>
      <vt:lpstr>A125996474K_Data</vt:lpstr>
      <vt:lpstr>A125996474K_Latest</vt:lpstr>
      <vt:lpstr>A125996478V</vt:lpstr>
      <vt:lpstr>A125996478V_Data</vt:lpstr>
      <vt:lpstr>A125996478V_Latest</vt:lpstr>
      <vt:lpstr>A125996482K</vt:lpstr>
      <vt:lpstr>A125996482K_Data</vt:lpstr>
      <vt:lpstr>A125996482K_Latest</vt:lpstr>
      <vt:lpstr>A125996486V</vt:lpstr>
      <vt:lpstr>A125996486V_Data</vt:lpstr>
      <vt:lpstr>A125996486V_Latest</vt:lpstr>
      <vt:lpstr>A125996490K</vt:lpstr>
      <vt:lpstr>A125996490K_Data</vt:lpstr>
      <vt:lpstr>A125996490K_Latest</vt:lpstr>
      <vt:lpstr>A125996494V</vt:lpstr>
      <vt:lpstr>A125996494V_Data</vt:lpstr>
      <vt:lpstr>A125996494V_Latest</vt:lpstr>
      <vt:lpstr>A125996498C</vt:lpstr>
      <vt:lpstr>A125996498C_Data</vt:lpstr>
      <vt:lpstr>A125996498C_Latest</vt:lpstr>
      <vt:lpstr>A125996502J</vt:lpstr>
      <vt:lpstr>A125996502J_Data</vt:lpstr>
      <vt:lpstr>A125996502J_Latest</vt:lpstr>
      <vt:lpstr>A125996506T</vt:lpstr>
      <vt:lpstr>A125996506T_Data</vt:lpstr>
      <vt:lpstr>A125996506T_Latest</vt:lpstr>
      <vt:lpstr>A125996510J</vt:lpstr>
      <vt:lpstr>A125996510J_Data</vt:lpstr>
      <vt:lpstr>A125996510J_Latest</vt:lpstr>
      <vt:lpstr>A125996514T</vt:lpstr>
      <vt:lpstr>A125996514T_Data</vt:lpstr>
      <vt:lpstr>A125996514T_Latest</vt:lpstr>
      <vt:lpstr>A125996522T</vt:lpstr>
      <vt:lpstr>A125996522T_Data</vt:lpstr>
      <vt:lpstr>A125996522T_Latest</vt:lpstr>
      <vt:lpstr>A125996526A</vt:lpstr>
      <vt:lpstr>A125996526A_Data</vt:lpstr>
      <vt:lpstr>A125996526A_Latest</vt:lpstr>
      <vt:lpstr>A125996530T</vt:lpstr>
      <vt:lpstr>A125996530T_Data</vt:lpstr>
      <vt:lpstr>A125996530T_Latest</vt:lpstr>
      <vt:lpstr>A125996534A</vt:lpstr>
      <vt:lpstr>A125996534A_Data</vt:lpstr>
      <vt:lpstr>A125996534A_Latest</vt:lpstr>
      <vt:lpstr>A125996538K</vt:lpstr>
      <vt:lpstr>A125996538K_Data</vt:lpstr>
      <vt:lpstr>A125996538K_Latest</vt:lpstr>
      <vt:lpstr>A125996542A</vt:lpstr>
      <vt:lpstr>A125996542A_Data</vt:lpstr>
      <vt:lpstr>A125996542A_Latest</vt:lpstr>
      <vt:lpstr>A125996546K</vt:lpstr>
      <vt:lpstr>A125996546K_Data</vt:lpstr>
      <vt:lpstr>A125996546K_Latest</vt:lpstr>
      <vt:lpstr>A125996550A</vt:lpstr>
      <vt:lpstr>A125996550A_Data</vt:lpstr>
      <vt:lpstr>A125996550A_Latest</vt:lpstr>
      <vt:lpstr>A125996554K</vt:lpstr>
      <vt:lpstr>A125996554K_Data</vt:lpstr>
      <vt:lpstr>A125996554K_Latest</vt:lpstr>
      <vt:lpstr>A125996558V</vt:lpstr>
      <vt:lpstr>A125996558V_Data</vt:lpstr>
      <vt:lpstr>A125996558V_Latest</vt:lpstr>
      <vt:lpstr>A125996562K</vt:lpstr>
      <vt:lpstr>A125996562K_Data</vt:lpstr>
      <vt:lpstr>A125996562K_Latest</vt:lpstr>
      <vt:lpstr>A125996566V</vt:lpstr>
      <vt:lpstr>A125996566V_Data</vt:lpstr>
      <vt:lpstr>A125996566V_Latest</vt:lpstr>
      <vt:lpstr>A125996570K</vt:lpstr>
      <vt:lpstr>A125996570K_Data</vt:lpstr>
      <vt:lpstr>A125996570K_Latest</vt:lpstr>
      <vt:lpstr>A125996574V</vt:lpstr>
      <vt:lpstr>A125996574V_Data</vt:lpstr>
      <vt:lpstr>A125996574V_Latest</vt:lpstr>
      <vt:lpstr>A125996578C</vt:lpstr>
      <vt:lpstr>A125996578C_Data</vt:lpstr>
      <vt:lpstr>A125996578C_Latest</vt:lpstr>
      <vt:lpstr>A125996582V</vt:lpstr>
      <vt:lpstr>A125996582V_Data</vt:lpstr>
      <vt:lpstr>A125996582V_Latest</vt:lpstr>
      <vt:lpstr>A125996586C</vt:lpstr>
      <vt:lpstr>A125996586C_Data</vt:lpstr>
      <vt:lpstr>A125996586C_Latest</vt:lpstr>
      <vt:lpstr>A125996590V</vt:lpstr>
      <vt:lpstr>A125996590V_Data</vt:lpstr>
      <vt:lpstr>A125996590V_Latest</vt:lpstr>
      <vt:lpstr>A125996594C</vt:lpstr>
      <vt:lpstr>A125996594C_Data</vt:lpstr>
      <vt:lpstr>A125996594C_Latest</vt:lpstr>
      <vt:lpstr>A125996598L</vt:lpstr>
      <vt:lpstr>A125996598L_Data</vt:lpstr>
      <vt:lpstr>A125996598L_Latest</vt:lpstr>
      <vt:lpstr>A125996602T</vt:lpstr>
      <vt:lpstr>A125996602T_Data</vt:lpstr>
      <vt:lpstr>A125996602T_Latest</vt:lpstr>
      <vt:lpstr>A125996606A</vt:lpstr>
      <vt:lpstr>A125996606A_Data</vt:lpstr>
      <vt:lpstr>A125996606A_Latest</vt:lpstr>
      <vt:lpstr>A125996610T</vt:lpstr>
      <vt:lpstr>A125996610T_Data</vt:lpstr>
      <vt:lpstr>A125996610T_Latest</vt:lpstr>
      <vt:lpstr>A125996614A</vt:lpstr>
      <vt:lpstr>A125996614A_Data</vt:lpstr>
      <vt:lpstr>A125996614A_Latest</vt:lpstr>
      <vt:lpstr>A125996618K</vt:lpstr>
      <vt:lpstr>A125996618K_Data</vt:lpstr>
      <vt:lpstr>A125996618K_Latest</vt:lpstr>
      <vt:lpstr>A125996622A</vt:lpstr>
      <vt:lpstr>A125996622A_Data</vt:lpstr>
      <vt:lpstr>A125996622A_Latest</vt:lpstr>
      <vt:lpstr>A125996626K</vt:lpstr>
      <vt:lpstr>A125996626K_Data</vt:lpstr>
      <vt:lpstr>A125996626K_Latest</vt:lpstr>
      <vt:lpstr>A125996630A</vt:lpstr>
      <vt:lpstr>A125996630A_Data</vt:lpstr>
      <vt:lpstr>A125996630A_Latest</vt:lpstr>
      <vt:lpstr>A125996634K</vt:lpstr>
      <vt:lpstr>A125996634K_Data</vt:lpstr>
      <vt:lpstr>A125996634K_Latest</vt:lpstr>
      <vt:lpstr>A125996638V</vt:lpstr>
      <vt:lpstr>A125996638V_Data</vt:lpstr>
      <vt:lpstr>A125996638V_Latest</vt:lpstr>
      <vt:lpstr>A125996642K</vt:lpstr>
      <vt:lpstr>A125996642K_Data</vt:lpstr>
      <vt:lpstr>A125996642K_Latest</vt:lpstr>
      <vt:lpstr>A125996646V</vt:lpstr>
      <vt:lpstr>A125996646V_Data</vt:lpstr>
      <vt:lpstr>A125996646V_Latest</vt:lpstr>
      <vt:lpstr>A125996650K</vt:lpstr>
      <vt:lpstr>A125996650K_Data</vt:lpstr>
      <vt:lpstr>A125996650K_Latest</vt:lpstr>
      <vt:lpstr>A125996654V</vt:lpstr>
      <vt:lpstr>A125996654V_Data</vt:lpstr>
      <vt:lpstr>A125996654V_Latest</vt:lpstr>
      <vt:lpstr>A125996658C</vt:lpstr>
      <vt:lpstr>A125996658C_Data</vt:lpstr>
      <vt:lpstr>A125996658C_Latest</vt:lpstr>
      <vt:lpstr>A125996662V</vt:lpstr>
      <vt:lpstr>A125996662V_Data</vt:lpstr>
      <vt:lpstr>A125996662V_Latest</vt:lpstr>
      <vt:lpstr>A125996666C</vt:lpstr>
      <vt:lpstr>A125996666C_Data</vt:lpstr>
      <vt:lpstr>A125996666C_Latest</vt:lpstr>
      <vt:lpstr>A125996670V</vt:lpstr>
      <vt:lpstr>A125996670V_Data</vt:lpstr>
      <vt:lpstr>A125996670V_Latest</vt:lpstr>
      <vt:lpstr>A125996674C</vt:lpstr>
      <vt:lpstr>A125996674C_Data</vt:lpstr>
      <vt:lpstr>A125996674C_Latest</vt:lpstr>
      <vt:lpstr>A125996678L</vt:lpstr>
      <vt:lpstr>A125996678L_Data</vt:lpstr>
      <vt:lpstr>A125996678L_Latest</vt:lpstr>
      <vt:lpstr>A125996682C</vt:lpstr>
      <vt:lpstr>A125996682C_Data</vt:lpstr>
      <vt:lpstr>A125996682C_Latest</vt:lpstr>
      <vt:lpstr>A125996686L</vt:lpstr>
      <vt:lpstr>A125996686L_Data</vt:lpstr>
      <vt:lpstr>A125996686L_Latest</vt:lpstr>
      <vt:lpstr>A125996690C</vt:lpstr>
      <vt:lpstr>A125996690C_Data</vt:lpstr>
      <vt:lpstr>A125996690C_Latest</vt:lpstr>
      <vt:lpstr>A125996694L</vt:lpstr>
      <vt:lpstr>A125996694L_Data</vt:lpstr>
      <vt:lpstr>A125996694L_Latest</vt:lpstr>
      <vt:lpstr>A125996698W</vt:lpstr>
      <vt:lpstr>A125996698W_Data</vt:lpstr>
      <vt:lpstr>A125996698W_Latest</vt:lpstr>
      <vt:lpstr>A125996702A</vt:lpstr>
      <vt:lpstr>A125996702A_Data</vt:lpstr>
      <vt:lpstr>A125996702A_Latest</vt:lpstr>
      <vt:lpstr>A125996706K</vt:lpstr>
      <vt:lpstr>A125996706K_Data</vt:lpstr>
      <vt:lpstr>A125996706K_Latest</vt:lpstr>
      <vt:lpstr>A125996710A</vt:lpstr>
      <vt:lpstr>A125996710A_Data</vt:lpstr>
      <vt:lpstr>A125996710A_Latest</vt:lpstr>
      <vt:lpstr>A125996714K</vt:lpstr>
      <vt:lpstr>A125996714K_Data</vt:lpstr>
      <vt:lpstr>A125996714K_Latest</vt:lpstr>
      <vt:lpstr>A125996722K</vt:lpstr>
      <vt:lpstr>A125996722K_Data</vt:lpstr>
      <vt:lpstr>A125996722K_Latest</vt:lpstr>
      <vt:lpstr>A125996726V</vt:lpstr>
      <vt:lpstr>A125996726V_Data</vt:lpstr>
      <vt:lpstr>A125996726V_Latest</vt:lpstr>
      <vt:lpstr>A125996730K</vt:lpstr>
      <vt:lpstr>A125996730K_Data</vt:lpstr>
      <vt:lpstr>A125996730K_Latest</vt:lpstr>
      <vt:lpstr>A125996734V</vt:lpstr>
      <vt:lpstr>A125996734V_Data</vt:lpstr>
      <vt:lpstr>A125996734V_Latest</vt:lpstr>
      <vt:lpstr>A125996738C</vt:lpstr>
      <vt:lpstr>A125996738C_Data</vt:lpstr>
      <vt:lpstr>A125996738C_Latest</vt:lpstr>
      <vt:lpstr>A125996742V</vt:lpstr>
      <vt:lpstr>A125996742V_Data</vt:lpstr>
      <vt:lpstr>A125996742V_Latest</vt:lpstr>
      <vt:lpstr>A125996746C</vt:lpstr>
      <vt:lpstr>A125996746C_Data</vt:lpstr>
      <vt:lpstr>A125996746C_Latest</vt:lpstr>
      <vt:lpstr>A125996750V</vt:lpstr>
      <vt:lpstr>A125996750V_Data</vt:lpstr>
      <vt:lpstr>A125996750V_Latest</vt:lpstr>
      <vt:lpstr>A125996754C</vt:lpstr>
      <vt:lpstr>A125996754C_Data</vt:lpstr>
      <vt:lpstr>A125996754C_Latest</vt:lpstr>
      <vt:lpstr>A125996758L</vt:lpstr>
      <vt:lpstr>A125996758L_Data</vt:lpstr>
      <vt:lpstr>A125996758L_Latest</vt:lpstr>
      <vt:lpstr>A125996762C</vt:lpstr>
      <vt:lpstr>A125996762C_Data</vt:lpstr>
      <vt:lpstr>A125996762C_Latest</vt:lpstr>
      <vt:lpstr>A125996766L</vt:lpstr>
      <vt:lpstr>A125996766L_Data</vt:lpstr>
      <vt:lpstr>A125996766L_Latest</vt:lpstr>
      <vt:lpstr>A125996770C</vt:lpstr>
      <vt:lpstr>A125996770C_Data</vt:lpstr>
      <vt:lpstr>A125996770C_Latest</vt:lpstr>
      <vt:lpstr>A125996774L</vt:lpstr>
      <vt:lpstr>A125996774L_Data</vt:lpstr>
      <vt:lpstr>A125996774L_Latest</vt:lpstr>
      <vt:lpstr>A125996778W</vt:lpstr>
      <vt:lpstr>A125996778W_Data</vt:lpstr>
      <vt:lpstr>A125996778W_Latest</vt:lpstr>
      <vt:lpstr>A125996782L</vt:lpstr>
      <vt:lpstr>A125996782L_Data</vt:lpstr>
      <vt:lpstr>A125996782L_Latest</vt:lpstr>
      <vt:lpstr>A125996786W</vt:lpstr>
      <vt:lpstr>A125996786W_Data</vt:lpstr>
      <vt:lpstr>A125996786W_Latest</vt:lpstr>
      <vt:lpstr>A125996790L</vt:lpstr>
      <vt:lpstr>A125996790L_Data</vt:lpstr>
      <vt:lpstr>A125996790L_Latest</vt:lpstr>
      <vt:lpstr>A125996794W</vt:lpstr>
      <vt:lpstr>A125996794W_Data</vt:lpstr>
      <vt:lpstr>A125996794W_Latest</vt:lpstr>
      <vt:lpstr>A125996798F</vt:lpstr>
      <vt:lpstr>A125996798F_Data</vt:lpstr>
      <vt:lpstr>A125996798F_Latest</vt:lpstr>
      <vt:lpstr>A125996802K</vt:lpstr>
      <vt:lpstr>A125996802K_Data</vt:lpstr>
      <vt:lpstr>A125996802K_Latest</vt:lpstr>
      <vt:lpstr>A125996806V</vt:lpstr>
      <vt:lpstr>A125996806V_Data</vt:lpstr>
      <vt:lpstr>A125996806V_Latest</vt:lpstr>
      <vt:lpstr>A125996810K</vt:lpstr>
      <vt:lpstr>A125996810K_Data</vt:lpstr>
      <vt:lpstr>A125996810K_Latest</vt:lpstr>
      <vt:lpstr>A125996814V</vt:lpstr>
      <vt:lpstr>A125996814V_Data</vt:lpstr>
      <vt:lpstr>A125996814V_Latest</vt:lpstr>
      <vt:lpstr>A125996818C</vt:lpstr>
      <vt:lpstr>A125996818C_Data</vt:lpstr>
      <vt:lpstr>A125996818C_Latest</vt:lpstr>
      <vt:lpstr>A125996822V</vt:lpstr>
      <vt:lpstr>A125996822V_Data</vt:lpstr>
      <vt:lpstr>A125996822V_Latest</vt:lpstr>
      <vt:lpstr>A125996826C</vt:lpstr>
      <vt:lpstr>A125996826C_Data</vt:lpstr>
      <vt:lpstr>A125996826C_Latest</vt:lpstr>
      <vt:lpstr>A125996830V</vt:lpstr>
      <vt:lpstr>A125996830V_Data</vt:lpstr>
      <vt:lpstr>A125996830V_Latest</vt:lpstr>
      <vt:lpstr>A125996834C</vt:lpstr>
      <vt:lpstr>A125996834C_Data</vt:lpstr>
      <vt:lpstr>A125996834C_Latest</vt:lpstr>
      <vt:lpstr>A125996838L</vt:lpstr>
      <vt:lpstr>A125996838L_Data</vt:lpstr>
      <vt:lpstr>A125996838L_Latest</vt:lpstr>
      <vt:lpstr>A125996842C</vt:lpstr>
      <vt:lpstr>A125996842C_Data</vt:lpstr>
      <vt:lpstr>A125996842C_Latest</vt:lpstr>
      <vt:lpstr>A125996846L</vt:lpstr>
      <vt:lpstr>A125996846L_Data</vt:lpstr>
      <vt:lpstr>A125996846L_Latest</vt:lpstr>
      <vt:lpstr>A125996850C</vt:lpstr>
      <vt:lpstr>A125996850C_Data</vt:lpstr>
      <vt:lpstr>A125996850C_Latest</vt:lpstr>
      <vt:lpstr>A125996854L</vt:lpstr>
      <vt:lpstr>A125996854L_Data</vt:lpstr>
      <vt:lpstr>A125996854L_Latest</vt:lpstr>
      <vt:lpstr>A125996858W</vt:lpstr>
      <vt:lpstr>A125996858W_Data</vt:lpstr>
      <vt:lpstr>A125996858W_Latest</vt:lpstr>
      <vt:lpstr>A125996862L</vt:lpstr>
      <vt:lpstr>A125996862L_Data</vt:lpstr>
      <vt:lpstr>A125996862L_Latest</vt:lpstr>
      <vt:lpstr>A125996866W</vt:lpstr>
      <vt:lpstr>A125996866W_Data</vt:lpstr>
      <vt:lpstr>A125996866W_Latest</vt:lpstr>
      <vt:lpstr>A125996870L</vt:lpstr>
      <vt:lpstr>A125996870L_Data</vt:lpstr>
      <vt:lpstr>A125996870L_Latest</vt:lpstr>
      <vt:lpstr>A125996874W</vt:lpstr>
      <vt:lpstr>A125996874W_Data</vt:lpstr>
      <vt:lpstr>A125996874W_Latest</vt:lpstr>
      <vt:lpstr>A125996878F</vt:lpstr>
      <vt:lpstr>A125996878F_Data</vt:lpstr>
      <vt:lpstr>A125996878F_Latest</vt:lpstr>
      <vt:lpstr>A125996882W</vt:lpstr>
      <vt:lpstr>A125996882W_Data</vt:lpstr>
      <vt:lpstr>A125996882W_Latest</vt:lpstr>
      <vt:lpstr>A125996886F</vt:lpstr>
      <vt:lpstr>A125996886F_Data</vt:lpstr>
      <vt:lpstr>A125996886F_Latest</vt:lpstr>
      <vt:lpstr>A125996890W</vt:lpstr>
      <vt:lpstr>A125996890W_Data</vt:lpstr>
      <vt:lpstr>A125996890W_Latest</vt:lpstr>
      <vt:lpstr>A125996894F</vt:lpstr>
      <vt:lpstr>A125996894F_Data</vt:lpstr>
      <vt:lpstr>A125996894F_Latest</vt:lpstr>
      <vt:lpstr>A125996898R</vt:lpstr>
      <vt:lpstr>A125996898R_Data</vt:lpstr>
      <vt:lpstr>A125996898R_Latest</vt:lpstr>
      <vt:lpstr>A125996902V</vt:lpstr>
      <vt:lpstr>A125996902V_Data</vt:lpstr>
      <vt:lpstr>A125996902V_Latest</vt:lpstr>
      <vt:lpstr>A125996906C</vt:lpstr>
      <vt:lpstr>A125996906C_Data</vt:lpstr>
      <vt:lpstr>A125996906C_Latest</vt:lpstr>
      <vt:lpstr>A125996910V</vt:lpstr>
      <vt:lpstr>A125996910V_Data</vt:lpstr>
      <vt:lpstr>A125996910V_Latest</vt:lpstr>
      <vt:lpstr>A125996914C</vt:lpstr>
      <vt:lpstr>A125996914C_Data</vt:lpstr>
      <vt:lpstr>A125996914C_Latest</vt:lpstr>
      <vt:lpstr>A125996922C</vt:lpstr>
      <vt:lpstr>A125996922C_Data</vt:lpstr>
      <vt:lpstr>A125996922C_Latest</vt:lpstr>
      <vt:lpstr>A125996926L</vt:lpstr>
      <vt:lpstr>A125996926L_Data</vt:lpstr>
      <vt:lpstr>A125996926L_Latest</vt:lpstr>
      <vt:lpstr>A125996930C</vt:lpstr>
      <vt:lpstr>A125996930C_Data</vt:lpstr>
      <vt:lpstr>A125996930C_Latest</vt:lpstr>
      <vt:lpstr>A125996934L</vt:lpstr>
      <vt:lpstr>A125996934L_Data</vt:lpstr>
      <vt:lpstr>A125996934L_Latest</vt:lpstr>
      <vt:lpstr>A125996938W</vt:lpstr>
      <vt:lpstr>A125996938W_Data</vt:lpstr>
      <vt:lpstr>A125996938W_Latest</vt:lpstr>
      <vt:lpstr>A125996942L</vt:lpstr>
      <vt:lpstr>A125996942L_Data</vt:lpstr>
      <vt:lpstr>A125996942L_Latest</vt:lpstr>
      <vt:lpstr>A125996946W</vt:lpstr>
      <vt:lpstr>A125996946W_Data</vt:lpstr>
      <vt:lpstr>A125996946W_Latest</vt:lpstr>
      <vt:lpstr>A125996950L</vt:lpstr>
      <vt:lpstr>A125996950L_Data</vt:lpstr>
      <vt:lpstr>A125996950L_Latest</vt:lpstr>
      <vt:lpstr>A125996954W</vt:lpstr>
      <vt:lpstr>A125996954W_Data</vt:lpstr>
      <vt:lpstr>A125996954W_Latest</vt:lpstr>
      <vt:lpstr>A125996958F</vt:lpstr>
      <vt:lpstr>A125996958F_Data</vt:lpstr>
      <vt:lpstr>A125996958F_Latest</vt:lpstr>
      <vt:lpstr>A125996962W</vt:lpstr>
      <vt:lpstr>A125996962W_Data</vt:lpstr>
      <vt:lpstr>A125996962W_Latest</vt:lpstr>
      <vt:lpstr>A125996966F</vt:lpstr>
      <vt:lpstr>A125996966F_Data</vt:lpstr>
      <vt:lpstr>A125996966F_Latest</vt:lpstr>
      <vt:lpstr>A125996970W</vt:lpstr>
      <vt:lpstr>A125996970W_Data</vt:lpstr>
      <vt:lpstr>A125996970W_Latest</vt:lpstr>
      <vt:lpstr>A125996974F</vt:lpstr>
      <vt:lpstr>A125996974F_Data</vt:lpstr>
      <vt:lpstr>A125996974F_Latest</vt:lpstr>
      <vt:lpstr>A125996978R</vt:lpstr>
      <vt:lpstr>A125996978R_Data</vt:lpstr>
      <vt:lpstr>A125996978R_Latest</vt:lpstr>
      <vt:lpstr>A125996982F</vt:lpstr>
      <vt:lpstr>A125996982F_Data</vt:lpstr>
      <vt:lpstr>A125996982F_Latest</vt:lpstr>
      <vt:lpstr>A125996986R</vt:lpstr>
      <vt:lpstr>A125996986R_Data</vt:lpstr>
      <vt:lpstr>A125996986R_Latest</vt:lpstr>
      <vt:lpstr>A125996990F</vt:lpstr>
      <vt:lpstr>A125996990F_Data</vt:lpstr>
      <vt:lpstr>A125996990F_Latest</vt:lpstr>
      <vt:lpstr>A125996994R</vt:lpstr>
      <vt:lpstr>A125996994R_Data</vt:lpstr>
      <vt:lpstr>A125996994R_Latest</vt:lpstr>
      <vt:lpstr>A125996998X</vt:lpstr>
      <vt:lpstr>A125996998X_Data</vt:lpstr>
      <vt:lpstr>A125996998X_Latest</vt:lpstr>
      <vt:lpstr>A125997002F</vt:lpstr>
      <vt:lpstr>A125997002F_Data</vt:lpstr>
      <vt:lpstr>A125997002F_Latest</vt:lpstr>
      <vt:lpstr>A125997006R</vt:lpstr>
      <vt:lpstr>A125997006R_Data</vt:lpstr>
      <vt:lpstr>A125997006R_Latest</vt:lpstr>
      <vt:lpstr>A125997010F</vt:lpstr>
      <vt:lpstr>A125997010F_Data</vt:lpstr>
      <vt:lpstr>A125997010F_Latest</vt:lpstr>
      <vt:lpstr>A125997014R</vt:lpstr>
      <vt:lpstr>A125997014R_Data</vt:lpstr>
      <vt:lpstr>A125997014R_Latest</vt:lpstr>
      <vt:lpstr>A125997018X</vt:lpstr>
      <vt:lpstr>A125997018X_Data</vt:lpstr>
      <vt:lpstr>A125997018X_Latest</vt:lpstr>
      <vt:lpstr>A125997022R</vt:lpstr>
      <vt:lpstr>A125997022R_Data</vt:lpstr>
      <vt:lpstr>A125997022R_Latest</vt:lpstr>
      <vt:lpstr>A125997026X</vt:lpstr>
      <vt:lpstr>A125997026X_Data</vt:lpstr>
      <vt:lpstr>A125997026X_Latest</vt:lpstr>
      <vt:lpstr>A125997030R</vt:lpstr>
      <vt:lpstr>A125997030R_Data</vt:lpstr>
      <vt:lpstr>A125997030R_Latest</vt:lpstr>
      <vt:lpstr>A125997034X</vt:lpstr>
      <vt:lpstr>A125997034X_Data</vt:lpstr>
      <vt:lpstr>A125997034X_Latest</vt:lpstr>
      <vt:lpstr>A125997038J</vt:lpstr>
      <vt:lpstr>A125997038J_Data</vt:lpstr>
      <vt:lpstr>A125997038J_Latest</vt:lpstr>
      <vt:lpstr>A125997042X</vt:lpstr>
      <vt:lpstr>A125997042X_Data</vt:lpstr>
      <vt:lpstr>A125997042X_Latest</vt:lpstr>
      <vt:lpstr>A125997046J</vt:lpstr>
      <vt:lpstr>A125997046J_Data</vt:lpstr>
      <vt:lpstr>A125997046J_Latest</vt:lpstr>
      <vt:lpstr>A125997050X</vt:lpstr>
      <vt:lpstr>A125997050X_Data</vt:lpstr>
      <vt:lpstr>A125997050X_Latest</vt:lpstr>
      <vt:lpstr>A125997054J</vt:lpstr>
      <vt:lpstr>A125997054J_Data</vt:lpstr>
      <vt:lpstr>A125997054J_Latest</vt:lpstr>
      <vt:lpstr>A125997058T</vt:lpstr>
      <vt:lpstr>A125997058T_Data</vt:lpstr>
      <vt:lpstr>A125997058T_Latest</vt:lpstr>
      <vt:lpstr>A125997062J</vt:lpstr>
      <vt:lpstr>A125997062J_Data</vt:lpstr>
      <vt:lpstr>A125997062J_Latest</vt:lpstr>
      <vt:lpstr>A125997066T</vt:lpstr>
      <vt:lpstr>A125997066T_Data</vt:lpstr>
      <vt:lpstr>A125997066T_Latest</vt:lpstr>
      <vt:lpstr>A125997070J</vt:lpstr>
      <vt:lpstr>A125997070J_Data</vt:lpstr>
      <vt:lpstr>A125997070J_Latest</vt:lpstr>
      <vt:lpstr>A125997074T</vt:lpstr>
      <vt:lpstr>A125997074T_Data</vt:lpstr>
      <vt:lpstr>A125997074T_Latest</vt:lpstr>
      <vt:lpstr>A125997078A</vt:lpstr>
      <vt:lpstr>A125997078A_Data</vt:lpstr>
      <vt:lpstr>A125997078A_Latest</vt:lpstr>
      <vt:lpstr>A125997082T</vt:lpstr>
      <vt:lpstr>A125997082T_Data</vt:lpstr>
      <vt:lpstr>A125997082T_Latest</vt:lpstr>
      <vt:lpstr>A125997086A</vt:lpstr>
      <vt:lpstr>A125997086A_Data</vt:lpstr>
      <vt:lpstr>A125997086A_Latest</vt:lpstr>
      <vt:lpstr>A125997090T</vt:lpstr>
      <vt:lpstr>A125997090T_Data</vt:lpstr>
      <vt:lpstr>A125997090T_Latest</vt:lpstr>
      <vt:lpstr>A125997094A</vt:lpstr>
      <vt:lpstr>A125997094A_Data</vt:lpstr>
      <vt:lpstr>A125997094A_Latest</vt:lpstr>
      <vt:lpstr>A125997098K</vt:lpstr>
      <vt:lpstr>A125997098K_Data</vt:lpstr>
      <vt:lpstr>A125997098K_Latest</vt:lpstr>
      <vt:lpstr>A125997102R</vt:lpstr>
      <vt:lpstr>A125997102R_Data</vt:lpstr>
      <vt:lpstr>A125997102R_Latest</vt:lpstr>
      <vt:lpstr>A125997106X</vt:lpstr>
      <vt:lpstr>A125997106X_Data</vt:lpstr>
      <vt:lpstr>A125997106X_Latest</vt:lpstr>
      <vt:lpstr>A125997110R</vt:lpstr>
      <vt:lpstr>A125997110R_Data</vt:lpstr>
      <vt:lpstr>A125997110R_Latest</vt:lpstr>
      <vt:lpstr>A125997114X</vt:lpstr>
      <vt:lpstr>A125997114X_Data</vt:lpstr>
      <vt:lpstr>A125997114X_Latest</vt:lpstr>
      <vt:lpstr>A125997122X</vt:lpstr>
      <vt:lpstr>A125997122X_Data</vt:lpstr>
      <vt:lpstr>A125997122X_Latest</vt:lpstr>
      <vt:lpstr>A125997126J</vt:lpstr>
      <vt:lpstr>A125997126J_Data</vt:lpstr>
      <vt:lpstr>A125997126J_Latest</vt:lpstr>
      <vt:lpstr>A125997130X</vt:lpstr>
      <vt:lpstr>A125997130X_Data</vt:lpstr>
      <vt:lpstr>A125997130X_Latest</vt:lpstr>
      <vt:lpstr>A125997134J</vt:lpstr>
      <vt:lpstr>A125997134J_Data</vt:lpstr>
      <vt:lpstr>A125997134J_Latest</vt:lpstr>
      <vt:lpstr>A125997138T</vt:lpstr>
      <vt:lpstr>A125997138T_Data</vt:lpstr>
      <vt:lpstr>A125997138T_Latest</vt:lpstr>
      <vt:lpstr>A125997142J</vt:lpstr>
      <vt:lpstr>A125997142J_Data</vt:lpstr>
      <vt:lpstr>A125997142J_Latest</vt:lpstr>
      <vt:lpstr>A125997146T</vt:lpstr>
      <vt:lpstr>A125997146T_Data</vt:lpstr>
      <vt:lpstr>A125997146T_Latest</vt:lpstr>
      <vt:lpstr>A125997150J</vt:lpstr>
      <vt:lpstr>A125997150J_Data</vt:lpstr>
      <vt:lpstr>A125997150J_Latest</vt:lpstr>
      <vt:lpstr>A125997154T</vt:lpstr>
      <vt:lpstr>A125997154T_Data</vt:lpstr>
      <vt:lpstr>A125997154T_Latest</vt:lpstr>
      <vt:lpstr>A125997158A</vt:lpstr>
      <vt:lpstr>A125997158A_Data</vt:lpstr>
      <vt:lpstr>A125997158A_Latest</vt:lpstr>
      <vt:lpstr>A125997162T</vt:lpstr>
      <vt:lpstr>A125997162T_Data</vt:lpstr>
      <vt:lpstr>A125997162T_Latest</vt:lpstr>
      <vt:lpstr>A125997166A</vt:lpstr>
      <vt:lpstr>A125997166A_Data</vt:lpstr>
      <vt:lpstr>A125997166A_Latest</vt:lpstr>
      <vt:lpstr>A125997170T</vt:lpstr>
      <vt:lpstr>A125997170T_Data</vt:lpstr>
      <vt:lpstr>A125997170T_Latest</vt:lpstr>
      <vt:lpstr>A125997174A</vt:lpstr>
      <vt:lpstr>A125997174A_Data</vt:lpstr>
      <vt:lpstr>A125997174A_Latest</vt:lpstr>
      <vt:lpstr>A125997178K</vt:lpstr>
      <vt:lpstr>A125997178K_Data</vt:lpstr>
      <vt:lpstr>A125997178K_Latest</vt:lpstr>
      <vt:lpstr>A125997182A</vt:lpstr>
      <vt:lpstr>A125997182A_Data</vt:lpstr>
      <vt:lpstr>A125997182A_Latest</vt:lpstr>
      <vt:lpstr>A125997186K</vt:lpstr>
      <vt:lpstr>A125997186K_Data</vt:lpstr>
      <vt:lpstr>A125997186K_Latest</vt:lpstr>
      <vt:lpstr>A125997190A</vt:lpstr>
      <vt:lpstr>A125997190A_Data</vt:lpstr>
      <vt:lpstr>A125997190A_Latest</vt:lpstr>
      <vt:lpstr>A125997194K</vt:lpstr>
      <vt:lpstr>A125997194K_Data</vt:lpstr>
      <vt:lpstr>A125997194K_Latest</vt:lpstr>
      <vt:lpstr>A125997198V</vt:lpstr>
      <vt:lpstr>A125997198V_Data</vt:lpstr>
      <vt:lpstr>A125997198V_Latest</vt:lpstr>
      <vt:lpstr>A125997202X</vt:lpstr>
      <vt:lpstr>A125997202X_Data</vt:lpstr>
      <vt:lpstr>A125997202X_Latest</vt:lpstr>
      <vt:lpstr>A125997206J</vt:lpstr>
      <vt:lpstr>A125997206J_Data</vt:lpstr>
      <vt:lpstr>A125997206J_Latest</vt:lpstr>
      <vt:lpstr>A125997210X</vt:lpstr>
      <vt:lpstr>A125997210X_Data</vt:lpstr>
      <vt:lpstr>A125997210X_Latest</vt:lpstr>
      <vt:lpstr>A125997214J</vt:lpstr>
      <vt:lpstr>A125997214J_Data</vt:lpstr>
      <vt:lpstr>A125997214J_Latest</vt:lpstr>
      <vt:lpstr>A125997218T</vt:lpstr>
      <vt:lpstr>A125997218T_Data</vt:lpstr>
      <vt:lpstr>A125997218T_Latest</vt:lpstr>
      <vt:lpstr>A125997222J</vt:lpstr>
      <vt:lpstr>A125997222J_Data</vt:lpstr>
      <vt:lpstr>A125997222J_Latest</vt:lpstr>
      <vt:lpstr>A125997226T</vt:lpstr>
      <vt:lpstr>A125997226T_Data</vt:lpstr>
      <vt:lpstr>A125997226T_Latest</vt:lpstr>
      <vt:lpstr>A125997230J</vt:lpstr>
      <vt:lpstr>A125997230J_Data</vt:lpstr>
      <vt:lpstr>A125997230J_Latest</vt:lpstr>
      <vt:lpstr>A125997234T</vt:lpstr>
      <vt:lpstr>A125997234T_Data</vt:lpstr>
      <vt:lpstr>A125997234T_Latest</vt:lpstr>
      <vt:lpstr>A125997238A</vt:lpstr>
      <vt:lpstr>A125997238A_Data</vt:lpstr>
      <vt:lpstr>A125997238A_Latest</vt:lpstr>
      <vt:lpstr>A125997242T</vt:lpstr>
      <vt:lpstr>A125997242T_Data</vt:lpstr>
      <vt:lpstr>A125997242T_Latest</vt:lpstr>
      <vt:lpstr>A125997246A</vt:lpstr>
      <vt:lpstr>A125997246A_Data</vt:lpstr>
      <vt:lpstr>A125997246A_Latest</vt:lpstr>
      <vt:lpstr>A125997250T</vt:lpstr>
      <vt:lpstr>A125997250T_Data</vt:lpstr>
      <vt:lpstr>A125997250T_Latest</vt:lpstr>
      <vt:lpstr>A125997254A</vt:lpstr>
      <vt:lpstr>A125997254A_Data</vt:lpstr>
      <vt:lpstr>A125997254A_Latest</vt:lpstr>
      <vt:lpstr>A125997258K</vt:lpstr>
      <vt:lpstr>A125997258K_Data</vt:lpstr>
      <vt:lpstr>A125997258K_Latest</vt:lpstr>
      <vt:lpstr>A125997262A</vt:lpstr>
      <vt:lpstr>A125997262A_Data</vt:lpstr>
      <vt:lpstr>A125997262A_Latest</vt:lpstr>
      <vt:lpstr>A125997266K</vt:lpstr>
      <vt:lpstr>A125997266K_Data</vt:lpstr>
      <vt:lpstr>A125997266K_Latest</vt:lpstr>
      <vt:lpstr>A125997270A</vt:lpstr>
      <vt:lpstr>A125997270A_Data</vt:lpstr>
      <vt:lpstr>A125997270A_Latest</vt:lpstr>
      <vt:lpstr>A125997274K</vt:lpstr>
      <vt:lpstr>A125997274K_Data</vt:lpstr>
      <vt:lpstr>A125997274K_Latest</vt:lpstr>
      <vt:lpstr>A125997278V</vt:lpstr>
      <vt:lpstr>A125997278V_Data</vt:lpstr>
      <vt:lpstr>A125997278V_Latest</vt:lpstr>
      <vt:lpstr>A125997282K</vt:lpstr>
      <vt:lpstr>A125997282K_Data</vt:lpstr>
      <vt:lpstr>A125997282K_Latest</vt:lpstr>
      <vt:lpstr>A125997286V</vt:lpstr>
      <vt:lpstr>A125997286V_Data</vt:lpstr>
      <vt:lpstr>A125997286V_Latest</vt:lpstr>
      <vt:lpstr>A125997290K</vt:lpstr>
      <vt:lpstr>A125997290K_Data</vt:lpstr>
      <vt:lpstr>A125997290K_Latest</vt:lpstr>
      <vt:lpstr>A125997294V</vt:lpstr>
      <vt:lpstr>A125997294V_Data</vt:lpstr>
      <vt:lpstr>A125997294V_Latest</vt:lpstr>
      <vt:lpstr>A125997298C</vt:lpstr>
      <vt:lpstr>A125997298C_Data</vt:lpstr>
      <vt:lpstr>A125997298C_Latest</vt:lpstr>
      <vt:lpstr>A125997302J</vt:lpstr>
      <vt:lpstr>A125997302J_Data</vt:lpstr>
      <vt:lpstr>A125997302J_Latest</vt:lpstr>
      <vt:lpstr>A125997306T</vt:lpstr>
      <vt:lpstr>A125997306T_Data</vt:lpstr>
      <vt:lpstr>A125997306T_Latest</vt:lpstr>
      <vt:lpstr>A125997310J</vt:lpstr>
      <vt:lpstr>A125997310J_Data</vt:lpstr>
      <vt:lpstr>A125997310J_Latest</vt:lpstr>
      <vt:lpstr>A125997314T</vt:lpstr>
      <vt:lpstr>A125997314T_Data</vt:lpstr>
      <vt:lpstr>A125997314T_Latest</vt:lpstr>
      <vt:lpstr>A125997322T</vt:lpstr>
      <vt:lpstr>A125997322T_Data</vt:lpstr>
      <vt:lpstr>A125997322T_Latest</vt:lpstr>
      <vt:lpstr>A125997326A</vt:lpstr>
      <vt:lpstr>A125997326A_Data</vt:lpstr>
      <vt:lpstr>A125997326A_Latest</vt:lpstr>
      <vt:lpstr>A125997330T</vt:lpstr>
      <vt:lpstr>A125997330T_Data</vt:lpstr>
      <vt:lpstr>A125997330T_Latest</vt:lpstr>
      <vt:lpstr>A125997334A</vt:lpstr>
      <vt:lpstr>A125997334A_Data</vt:lpstr>
      <vt:lpstr>A125997334A_Latest</vt:lpstr>
      <vt:lpstr>A125997338K</vt:lpstr>
      <vt:lpstr>A125997338K_Data</vt:lpstr>
      <vt:lpstr>A125997338K_Latest</vt:lpstr>
      <vt:lpstr>A125997342A</vt:lpstr>
      <vt:lpstr>A125997342A_Data</vt:lpstr>
      <vt:lpstr>A125997342A_Latest</vt:lpstr>
      <vt:lpstr>A125997346K</vt:lpstr>
      <vt:lpstr>A125997346K_Data</vt:lpstr>
      <vt:lpstr>A125997346K_Latest</vt:lpstr>
      <vt:lpstr>A125997350A</vt:lpstr>
      <vt:lpstr>A125997350A_Data</vt:lpstr>
      <vt:lpstr>A125997350A_Latest</vt:lpstr>
      <vt:lpstr>A125997354K</vt:lpstr>
      <vt:lpstr>A125997354K_Data</vt:lpstr>
      <vt:lpstr>A125997354K_Latest</vt:lpstr>
      <vt:lpstr>A125997358V</vt:lpstr>
      <vt:lpstr>A125997358V_Data</vt:lpstr>
      <vt:lpstr>A125997358V_Latest</vt:lpstr>
      <vt:lpstr>A125997362K</vt:lpstr>
      <vt:lpstr>A125997362K_Data</vt:lpstr>
      <vt:lpstr>A125997362K_Latest</vt:lpstr>
      <vt:lpstr>A125997366V</vt:lpstr>
      <vt:lpstr>A125997366V_Data</vt:lpstr>
      <vt:lpstr>A125997366V_Latest</vt:lpstr>
      <vt:lpstr>A125997370K</vt:lpstr>
      <vt:lpstr>A125997370K_Data</vt:lpstr>
      <vt:lpstr>A125997370K_Latest</vt:lpstr>
      <vt:lpstr>A125997374V</vt:lpstr>
      <vt:lpstr>A125997374V_Data</vt:lpstr>
      <vt:lpstr>A125997374V_Latest</vt:lpstr>
      <vt:lpstr>A125997378C</vt:lpstr>
      <vt:lpstr>A125997378C_Data</vt:lpstr>
      <vt:lpstr>A125997378C_Latest</vt:lpstr>
      <vt:lpstr>A125997382V</vt:lpstr>
      <vt:lpstr>A125997382V_Data</vt:lpstr>
      <vt:lpstr>A125997382V_Latest</vt:lpstr>
      <vt:lpstr>A125997386C</vt:lpstr>
      <vt:lpstr>A125997386C_Data</vt:lpstr>
      <vt:lpstr>A125997386C_Latest</vt:lpstr>
      <vt:lpstr>A125997390V</vt:lpstr>
      <vt:lpstr>A125997390V_Data</vt:lpstr>
      <vt:lpstr>A125997390V_Latest</vt:lpstr>
      <vt:lpstr>A125997394C</vt:lpstr>
      <vt:lpstr>A125997394C_Data</vt:lpstr>
      <vt:lpstr>A125997394C_Latest</vt:lpstr>
      <vt:lpstr>A125997398L</vt:lpstr>
      <vt:lpstr>A125997398L_Data</vt:lpstr>
      <vt:lpstr>A125997398L_Latest</vt:lpstr>
      <vt:lpstr>A125997402T</vt:lpstr>
      <vt:lpstr>A125997402T_Data</vt:lpstr>
      <vt:lpstr>A125997402T_Latest</vt:lpstr>
      <vt:lpstr>A125997406A</vt:lpstr>
      <vt:lpstr>A125997406A_Data</vt:lpstr>
      <vt:lpstr>A125997406A_Latest</vt:lpstr>
      <vt:lpstr>A125997410T</vt:lpstr>
      <vt:lpstr>A125997410T_Data</vt:lpstr>
      <vt:lpstr>A125997410T_Latest</vt:lpstr>
      <vt:lpstr>A125997414A</vt:lpstr>
      <vt:lpstr>A125997414A_Data</vt:lpstr>
      <vt:lpstr>A125997414A_Latest</vt:lpstr>
      <vt:lpstr>A125997418K</vt:lpstr>
      <vt:lpstr>A125997418K_Data</vt:lpstr>
      <vt:lpstr>A125997418K_Latest</vt:lpstr>
      <vt:lpstr>A125997422A</vt:lpstr>
      <vt:lpstr>A125997422A_Data</vt:lpstr>
      <vt:lpstr>A125997422A_Latest</vt:lpstr>
      <vt:lpstr>A125997426K</vt:lpstr>
      <vt:lpstr>A125997426K_Data</vt:lpstr>
      <vt:lpstr>A125997426K_Latest</vt:lpstr>
      <vt:lpstr>A125997430A</vt:lpstr>
      <vt:lpstr>A125997430A_Data</vt:lpstr>
      <vt:lpstr>A125997430A_Latest</vt:lpstr>
      <vt:lpstr>A125997434K</vt:lpstr>
      <vt:lpstr>A125997434K_Data</vt:lpstr>
      <vt:lpstr>A125997434K_Latest</vt:lpstr>
      <vt:lpstr>A125997438V</vt:lpstr>
      <vt:lpstr>A125997438V_Data</vt:lpstr>
      <vt:lpstr>A125997438V_Latest</vt:lpstr>
      <vt:lpstr>A125997442K</vt:lpstr>
      <vt:lpstr>A125997442K_Data</vt:lpstr>
      <vt:lpstr>A125997442K_Latest</vt:lpstr>
      <vt:lpstr>A125997446V</vt:lpstr>
      <vt:lpstr>A125997446V_Data</vt:lpstr>
      <vt:lpstr>A125997446V_Latest</vt:lpstr>
      <vt:lpstr>A125997450K</vt:lpstr>
      <vt:lpstr>A125997450K_Data</vt:lpstr>
      <vt:lpstr>A125997450K_Latest</vt:lpstr>
      <vt:lpstr>A125997454V</vt:lpstr>
      <vt:lpstr>A125997454V_Data</vt:lpstr>
      <vt:lpstr>A125997454V_Latest</vt:lpstr>
      <vt:lpstr>A125997458C</vt:lpstr>
      <vt:lpstr>A125997458C_Data</vt:lpstr>
      <vt:lpstr>A125997458C_Latest</vt:lpstr>
      <vt:lpstr>A125997462V</vt:lpstr>
      <vt:lpstr>A125997462V_Data</vt:lpstr>
      <vt:lpstr>A125997462V_Latest</vt:lpstr>
      <vt:lpstr>A125997466C</vt:lpstr>
      <vt:lpstr>A125997466C_Data</vt:lpstr>
      <vt:lpstr>A125997466C_Latest</vt:lpstr>
      <vt:lpstr>A125997470V</vt:lpstr>
      <vt:lpstr>A125997470V_Data</vt:lpstr>
      <vt:lpstr>A125997470V_Latest</vt:lpstr>
      <vt:lpstr>A125997474C</vt:lpstr>
      <vt:lpstr>A125997474C_Data</vt:lpstr>
      <vt:lpstr>A125997474C_Latest</vt:lpstr>
      <vt:lpstr>A125997478L</vt:lpstr>
      <vt:lpstr>A125997478L_Data</vt:lpstr>
      <vt:lpstr>A125997478L_Latest</vt:lpstr>
      <vt:lpstr>A125997482C</vt:lpstr>
      <vt:lpstr>A125997482C_Data</vt:lpstr>
      <vt:lpstr>A125997482C_Latest</vt:lpstr>
      <vt:lpstr>A125997486L</vt:lpstr>
      <vt:lpstr>A125997486L_Data</vt:lpstr>
      <vt:lpstr>A125997486L_Latest</vt:lpstr>
      <vt:lpstr>A125997490C</vt:lpstr>
      <vt:lpstr>A125997490C_Data</vt:lpstr>
      <vt:lpstr>A125997490C_Latest</vt:lpstr>
      <vt:lpstr>A125997494L</vt:lpstr>
      <vt:lpstr>A125997494L_Data</vt:lpstr>
      <vt:lpstr>A125997494L_Latest</vt:lpstr>
      <vt:lpstr>A125997498W</vt:lpstr>
      <vt:lpstr>A125997498W_Data</vt:lpstr>
      <vt:lpstr>A125997498W_Latest</vt:lpstr>
      <vt:lpstr>A125997502A</vt:lpstr>
      <vt:lpstr>A125997502A_Data</vt:lpstr>
      <vt:lpstr>A125997502A_Latest</vt:lpstr>
      <vt:lpstr>A125997506K</vt:lpstr>
      <vt:lpstr>A125997506K_Data</vt:lpstr>
      <vt:lpstr>A125997506K_Latest</vt:lpstr>
      <vt:lpstr>A125997510A</vt:lpstr>
      <vt:lpstr>A125997510A_Data</vt:lpstr>
      <vt:lpstr>A125997510A_Latest</vt:lpstr>
      <vt:lpstr>A125997514K</vt:lpstr>
      <vt:lpstr>A125997514K_Data</vt:lpstr>
      <vt:lpstr>A125997514K_Latest</vt:lpstr>
      <vt:lpstr>A125997522K</vt:lpstr>
      <vt:lpstr>A125997522K_Data</vt:lpstr>
      <vt:lpstr>A125997522K_Latest</vt:lpstr>
      <vt:lpstr>A125997526V</vt:lpstr>
      <vt:lpstr>A125997526V_Data</vt:lpstr>
      <vt:lpstr>A125997526V_Latest</vt:lpstr>
      <vt:lpstr>A125997530K</vt:lpstr>
      <vt:lpstr>A125997530K_Data</vt:lpstr>
      <vt:lpstr>A125997530K_Latest</vt:lpstr>
      <vt:lpstr>A125997534V</vt:lpstr>
      <vt:lpstr>A125997534V_Data</vt:lpstr>
      <vt:lpstr>A125997534V_Latest</vt:lpstr>
      <vt:lpstr>A125997538C</vt:lpstr>
      <vt:lpstr>A125997538C_Data</vt:lpstr>
      <vt:lpstr>A125997538C_Latest</vt:lpstr>
      <vt:lpstr>A125997542V</vt:lpstr>
      <vt:lpstr>A125997542V_Data</vt:lpstr>
      <vt:lpstr>A125997542V_Latest</vt:lpstr>
      <vt:lpstr>A125997546C</vt:lpstr>
      <vt:lpstr>A125997546C_Data</vt:lpstr>
      <vt:lpstr>A125997546C_Latest</vt:lpstr>
      <vt:lpstr>A125997550V</vt:lpstr>
      <vt:lpstr>A125997550V_Data</vt:lpstr>
      <vt:lpstr>A125997550V_Latest</vt:lpstr>
      <vt:lpstr>A125997554C</vt:lpstr>
      <vt:lpstr>A125997554C_Data</vt:lpstr>
      <vt:lpstr>A125997554C_Latest</vt:lpstr>
      <vt:lpstr>A125997558L</vt:lpstr>
      <vt:lpstr>A125997558L_Data</vt:lpstr>
      <vt:lpstr>A125997558L_Latest</vt:lpstr>
      <vt:lpstr>A125997562C</vt:lpstr>
      <vt:lpstr>A125997562C_Data</vt:lpstr>
      <vt:lpstr>A125997562C_Latest</vt:lpstr>
      <vt:lpstr>A125997566L</vt:lpstr>
      <vt:lpstr>A125997566L_Data</vt:lpstr>
      <vt:lpstr>A125997566L_Latest</vt:lpstr>
      <vt:lpstr>A125997570C</vt:lpstr>
      <vt:lpstr>A125997570C_Data</vt:lpstr>
      <vt:lpstr>A125997570C_Latest</vt:lpstr>
      <vt:lpstr>A125997574L</vt:lpstr>
      <vt:lpstr>A125997574L_Data</vt:lpstr>
      <vt:lpstr>A125997574L_Latest</vt:lpstr>
      <vt:lpstr>A125997578W</vt:lpstr>
      <vt:lpstr>A125997578W_Data</vt:lpstr>
      <vt:lpstr>A125997578W_Latest</vt:lpstr>
      <vt:lpstr>A125997582L</vt:lpstr>
      <vt:lpstr>A125997582L_Data</vt:lpstr>
      <vt:lpstr>A125997582L_Latest</vt:lpstr>
      <vt:lpstr>A125997586W</vt:lpstr>
      <vt:lpstr>A125997586W_Data</vt:lpstr>
      <vt:lpstr>A125997586W_Latest</vt:lpstr>
      <vt:lpstr>A125997590L</vt:lpstr>
      <vt:lpstr>A125997590L_Data</vt:lpstr>
      <vt:lpstr>A125997590L_Latest</vt:lpstr>
      <vt:lpstr>A125997594W</vt:lpstr>
      <vt:lpstr>A125997594W_Data</vt:lpstr>
      <vt:lpstr>A125997594W_Latest</vt:lpstr>
      <vt:lpstr>A125997598F</vt:lpstr>
      <vt:lpstr>A125997598F_Data</vt:lpstr>
      <vt:lpstr>A125997598F_Latest</vt:lpstr>
      <vt:lpstr>A125997602K</vt:lpstr>
      <vt:lpstr>A125997602K_Data</vt:lpstr>
      <vt:lpstr>A125997602K_Latest</vt:lpstr>
      <vt:lpstr>A125997606V</vt:lpstr>
      <vt:lpstr>A125997606V_Data</vt:lpstr>
      <vt:lpstr>A125997606V_Latest</vt:lpstr>
      <vt:lpstr>A125997610K</vt:lpstr>
      <vt:lpstr>A125997610K_Data</vt:lpstr>
      <vt:lpstr>A125997610K_Latest</vt:lpstr>
      <vt:lpstr>A125997614V</vt:lpstr>
      <vt:lpstr>A125997614V_Data</vt:lpstr>
      <vt:lpstr>A125997614V_Latest</vt:lpstr>
      <vt:lpstr>A125997618C</vt:lpstr>
      <vt:lpstr>A125997618C_Data</vt:lpstr>
      <vt:lpstr>A125997618C_Latest</vt:lpstr>
      <vt:lpstr>A125997622V</vt:lpstr>
      <vt:lpstr>A125997622V_Data</vt:lpstr>
      <vt:lpstr>A125997622V_Latest</vt:lpstr>
      <vt:lpstr>A125997626C</vt:lpstr>
      <vt:lpstr>A125997626C_Data</vt:lpstr>
      <vt:lpstr>A125997626C_Latest</vt:lpstr>
      <vt:lpstr>A125997630V</vt:lpstr>
      <vt:lpstr>A125997630V_Data</vt:lpstr>
      <vt:lpstr>A125997630V_Latest</vt:lpstr>
      <vt:lpstr>A125997634C</vt:lpstr>
      <vt:lpstr>A125997634C_Data</vt:lpstr>
      <vt:lpstr>A125997634C_Latest</vt:lpstr>
      <vt:lpstr>A125997638L</vt:lpstr>
      <vt:lpstr>A125997638L_Data</vt:lpstr>
      <vt:lpstr>A125997638L_Latest</vt:lpstr>
      <vt:lpstr>A125997642C</vt:lpstr>
      <vt:lpstr>A125997642C_Data</vt:lpstr>
      <vt:lpstr>A125997642C_Latest</vt:lpstr>
      <vt:lpstr>A125997646L</vt:lpstr>
      <vt:lpstr>A125997646L_Data</vt:lpstr>
      <vt:lpstr>A125997646L_Latest</vt:lpstr>
      <vt:lpstr>A125997650C</vt:lpstr>
      <vt:lpstr>A125997650C_Data</vt:lpstr>
      <vt:lpstr>A125997650C_Latest</vt:lpstr>
      <vt:lpstr>A125997654L</vt:lpstr>
      <vt:lpstr>A125997654L_Data</vt:lpstr>
      <vt:lpstr>A125997654L_Latest</vt:lpstr>
      <vt:lpstr>A125997658W</vt:lpstr>
      <vt:lpstr>A125997658W_Data</vt:lpstr>
      <vt:lpstr>A125997658W_Latest</vt:lpstr>
      <vt:lpstr>A125997662L</vt:lpstr>
      <vt:lpstr>A125997662L_Data</vt:lpstr>
      <vt:lpstr>A125997662L_Latest</vt:lpstr>
      <vt:lpstr>A125997666W</vt:lpstr>
      <vt:lpstr>A125997666W_Data</vt:lpstr>
      <vt:lpstr>A125997666W_Latest</vt:lpstr>
      <vt:lpstr>A125997670L</vt:lpstr>
      <vt:lpstr>A125997670L_Data</vt:lpstr>
      <vt:lpstr>A125997670L_Latest</vt:lpstr>
      <vt:lpstr>A125997674W</vt:lpstr>
      <vt:lpstr>A125997674W_Data</vt:lpstr>
      <vt:lpstr>A125997674W_Latest</vt:lpstr>
      <vt:lpstr>A125997678F</vt:lpstr>
      <vt:lpstr>A125997678F_Data</vt:lpstr>
      <vt:lpstr>A125997678F_Latest</vt:lpstr>
      <vt:lpstr>A125997682W</vt:lpstr>
      <vt:lpstr>A125997682W_Data</vt:lpstr>
      <vt:lpstr>A125997682W_Latest</vt:lpstr>
      <vt:lpstr>A125997686F</vt:lpstr>
      <vt:lpstr>A125997686F_Data</vt:lpstr>
      <vt:lpstr>A125997686F_Latest</vt:lpstr>
      <vt:lpstr>A125997690W</vt:lpstr>
      <vt:lpstr>A125997690W_Data</vt:lpstr>
      <vt:lpstr>A125997690W_Latest</vt:lpstr>
      <vt:lpstr>A125997694F</vt:lpstr>
      <vt:lpstr>A125997694F_Data</vt:lpstr>
      <vt:lpstr>A125997694F_Latest</vt:lpstr>
      <vt:lpstr>A125997698R</vt:lpstr>
      <vt:lpstr>A125997698R_Data</vt:lpstr>
      <vt:lpstr>A125997698R_Latest</vt:lpstr>
      <vt:lpstr>A125997702V</vt:lpstr>
      <vt:lpstr>A125997702V_Data</vt:lpstr>
      <vt:lpstr>A125997702V_Latest</vt:lpstr>
      <vt:lpstr>A125997706C</vt:lpstr>
      <vt:lpstr>A125997706C_Data</vt:lpstr>
      <vt:lpstr>A125997706C_Latest</vt:lpstr>
      <vt:lpstr>A125997710V</vt:lpstr>
      <vt:lpstr>A125997710V_Data</vt:lpstr>
      <vt:lpstr>A125997710V_Latest</vt:lpstr>
      <vt:lpstr>A125997714C</vt:lpstr>
      <vt:lpstr>A125997714C_Data</vt:lpstr>
      <vt:lpstr>A125997714C_Latest</vt:lpstr>
      <vt:lpstr>A125997722C</vt:lpstr>
      <vt:lpstr>A125997722C_Data</vt:lpstr>
      <vt:lpstr>A125997722C_Latest</vt:lpstr>
      <vt:lpstr>A125997726L</vt:lpstr>
      <vt:lpstr>A125997726L_Data</vt:lpstr>
      <vt:lpstr>A125997726L_Latest</vt:lpstr>
      <vt:lpstr>A125997730C</vt:lpstr>
      <vt:lpstr>A125997730C_Data</vt:lpstr>
      <vt:lpstr>A125997730C_Latest</vt:lpstr>
      <vt:lpstr>A125997734L</vt:lpstr>
      <vt:lpstr>A125997734L_Data</vt:lpstr>
      <vt:lpstr>A125997734L_Latest</vt:lpstr>
      <vt:lpstr>A125997738W</vt:lpstr>
      <vt:lpstr>A125997738W_Data</vt:lpstr>
      <vt:lpstr>A125997738W_Latest</vt:lpstr>
      <vt:lpstr>A125997742L</vt:lpstr>
      <vt:lpstr>A125997742L_Data</vt:lpstr>
      <vt:lpstr>A125997742L_Latest</vt:lpstr>
      <vt:lpstr>A125997746W</vt:lpstr>
      <vt:lpstr>A125997746W_Data</vt:lpstr>
      <vt:lpstr>A125997746W_Latest</vt:lpstr>
      <vt:lpstr>A125997750L</vt:lpstr>
      <vt:lpstr>A125997750L_Data</vt:lpstr>
      <vt:lpstr>A125997750L_Latest</vt:lpstr>
      <vt:lpstr>A125997754W</vt:lpstr>
      <vt:lpstr>A125997754W_Data</vt:lpstr>
      <vt:lpstr>A125997754W_Latest</vt:lpstr>
      <vt:lpstr>A125997758F</vt:lpstr>
      <vt:lpstr>A125997758F_Data</vt:lpstr>
      <vt:lpstr>A125997758F_Latest</vt:lpstr>
      <vt:lpstr>A125997762W</vt:lpstr>
      <vt:lpstr>A125997762W_Data</vt:lpstr>
      <vt:lpstr>A125997762W_Latest</vt:lpstr>
      <vt:lpstr>A125997766F</vt:lpstr>
      <vt:lpstr>A125997766F_Data</vt:lpstr>
      <vt:lpstr>A125997766F_Latest</vt:lpstr>
      <vt:lpstr>A125997770W</vt:lpstr>
      <vt:lpstr>A125997770W_Data</vt:lpstr>
      <vt:lpstr>A125997770W_Latest</vt:lpstr>
      <vt:lpstr>A125997774F</vt:lpstr>
      <vt:lpstr>A125997774F_Data</vt:lpstr>
      <vt:lpstr>A125997774F_Latest</vt:lpstr>
      <vt:lpstr>A125997778R</vt:lpstr>
      <vt:lpstr>A125997778R_Data</vt:lpstr>
      <vt:lpstr>A125997778R_Latest</vt:lpstr>
      <vt:lpstr>A125997782F</vt:lpstr>
      <vt:lpstr>A125997782F_Data</vt:lpstr>
      <vt:lpstr>A125997782F_Latest</vt:lpstr>
      <vt:lpstr>A125997786R</vt:lpstr>
      <vt:lpstr>A125997786R_Data</vt:lpstr>
      <vt:lpstr>A125997786R_Latest</vt:lpstr>
      <vt:lpstr>A125997790F</vt:lpstr>
      <vt:lpstr>A125997790F_Data</vt:lpstr>
      <vt:lpstr>A125997790F_Latest</vt:lpstr>
      <vt:lpstr>A125997794R</vt:lpstr>
      <vt:lpstr>A125997794R_Data</vt:lpstr>
      <vt:lpstr>A125997794R_Latest</vt:lpstr>
      <vt:lpstr>A125997798X</vt:lpstr>
      <vt:lpstr>A125997798X_Data</vt:lpstr>
      <vt:lpstr>A125997798X_Latest</vt:lpstr>
      <vt:lpstr>A125997802C</vt:lpstr>
      <vt:lpstr>A125997802C_Data</vt:lpstr>
      <vt:lpstr>A125997802C_Latest</vt:lpstr>
      <vt:lpstr>A125997806L</vt:lpstr>
      <vt:lpstr>A125997806L_Data</vt:lpstr>
      <vt:lpstr>A125997806L_Latest</vt:lpstr>
      <vt:lpstr>A125997810C</vt:lpstr>
      <vt:lpstr>A125997810C_Data</vt:lpstr>
      <vt:lpstr>A125997810C_Latest</vt:lpstr>
      <vt:lpstr>A125997814L</vt:lpstr>
      <vt:lpstr>A125997814L_Data</vt:lpstr>
      <vt:lpstr>A125997814L_Latest</vt:lpstr>
      <vt:lpstr>A125997818W</vt:lpstr>
      <vt:lpstr>A125997818W_Data</vt:lpstr>
      <vt:lpstr>A125997818W_Latest</vt:lpstr>
      <vt:lpstr>A125997822L</vt:lpstr>
      <vt:lpstr>A125997822L_Data</vt:lpstr>
      <vt:lpstr>A125997822L_Latest</vt:lpstr>
      <vt:lpstr>A125997826W</vt:lpstr>
      <vt:lpstr>A125997826W_Data</vt:lpstr>
      <vt:lpstr>A125997826W_Latest</vt:lpstr>
      <vt:lpstr>A125997830L</vt:lpstr>
      <vt:lpstr>A125997830L_Data</vt:lpstr>
      <vt:lpstr>A125997830L_Latest</vt:lpstr>
      <vt:lpstr>A125997834W</vt:lpstr>
      <vt:lpstr>A125997834W_Data</vt:lpstr>
      <vt:lpstr>A125997834W_Latest</vt:lpstr>
      <vt:lpstr>A125997838F</vt:lpstr>
      <vt:lpstr>A125997838F_Data</vt:lpstr>
      <vt:lpstr>A125997838F_Latest</vt:lpstr>
      <vt:lpstr>A125997842W</vt:lpstr>
      <vt:lpstr>A125997842W_Data</vt:lpstr>
      <vt:lpstr>A125997842W_Latest</vt:lpstr>
      <vt:lpstr>A125997846F</vt:lpstr>
      <vt:lpstr>A125997846F_Data</vt:lpstr>
      <vt:lpstr>A125997846F_Latest</vt:lpstr>
      <vt:lpstr>A125997850W</vt:lpstr>
      <vt:lpstr>A125997850W_Data</vt:lpstr>
      <vt:lpstr>A125997850W_Latest</vt:lpstr>
      <vt:lpstr>A125997854F</vt:lpstr>
      <vt:lpstr>A125997854F_Data</vt:lpstr>
      <vt:lpstr>A125997854F_Latest</vt:lpstr>
      <vt:lpstr>A125997858R</vt:lpstr>
      <vt:lpstr>A125997858R_Data</vt:lpstr>
      <vt:lpstr>A125997858R_Latest</vt:lpstr>
      <vt:lpstr>A125997862F</vt:lpstr>
      <vt:lpstr>A125997862F_Data</vt:lpstr>
      <vt:lpstr>A125997862F_Latest</vt:lpstr>
      <vt:lpstr>A125997866R</vt:lpstr>
      <vt:lpstr>A125997866R_Data</vt:lpstr>
      <vt:lpstr>A125997866R_Latest</vt:lpstr>
      <vt:lpstr>A125997870F</vt:lpstr>
      <vt:lpstr>A125997870F_Data</vt:lpstr>
      <vt:lpstr>A125997870F_Latest</vt:lpstr>
      <vt:lpstr>A125997874R</vt:lpstr>
      <vt:lpstr>A125997874R_Data</vt:lpstr>
      <vt:lpstr>A125997874R_Latest</vt:lpstr>
      <vt:lpstr>A125997878X</vt:lpstr>
      <vt:lpstr>A125997878X_Data</vt:lpstr>
      <vt:lpstr>A125997878X_Latest</vt:lpstr>
      <vt:lpstr>A125997882R</vt:lpstr>
      <vt:lpstr>A125997882R_Data</vt:lpstr>
      <vt:lpstr>A125997882R_Latest</vt:lpstr>
      <vt:lpstr>A125997886X</vt:lpstr>
      <vt:lpstr>A125997886X_Data</vt:lpstr>
      <vt:lpstr>A125997886X_Latest</vt:lpstr>
      <vt:lpstr>A125997890R</vt:lpstr>
      <vt:lpstr>A125997890R_Data</vt:lpstr>
      <vt:lpstr>A125997890R_Latest</vt:lpstr>
      <vt:lpstr>A125997894X</vt:lpstr>
      <vt:lpstr>A125997894X_Data</vt:lpstr>
      <vt:lpstr>A125997894X_Latest</vt:lpstr>
      <vt:lpstr>A125997898J</vt:lpstr>
      <vt:lpstr>A125997898J_Data</vt:lpstr>
      <vt:lpstr>A125997898J_Latest</vt:lpstr>
      <vt:lpstr>A125997902L</vt:lpstr>
      <vt:lpstr>A125997902L_Data</vt:lpstr>
      <vt:lpstr>A125997902L_Latest</vt:lpstr>
      <vt:lpstr>A125997906W</vt:lpstr>
      <vt:lpstr>A125997906W_Data</vt:lpstr>
      <vt:lpstr>A125997906W_Latest</vt:lpstr>
      <vt:lpstr>A125997910L</vt:lpstr>
      <vt:lpstr>A125997910L_Data</vt:lpstr>
      <vt:lpstr>A125997910L_Latest</vt:lpstr>
      <vt:lpstr>A125997914W</vt:lpstr>
      <vt:lpstr>A125997914W_Data</vt:lpstr>
      <vt:lpstr>A125997914W_Latest</vt:lpstr>
      <vt:lpstr>A125997922W</vt:lpstr>
      <vt:lpstr>A125997922W_Data</vt:lpstr>
      <vt:lpstr>A125997922W_Latest</vt:lpstr>
      <vt:lpstr>A125997926F</vt:lpstr>
      <vt:lpstr>A125997926F_Data</vt:lpstr>
      <vt:lpstr>A125997926F_Latest</vt:lpstr>
      <vt:lpstr>A125997930W</vt:lpstr>
      <vt:lpstr>A125997930W_Data</vt:lpstr>
      <vt:lpstr>A125997930W_Latest</vt:lpstr>
      <vt:lpstr>A125997934F</vt:lpstr>
      <vt:lpstr>A125997934F_Data</vt:lpstr>
      <vt:lpstr>A125997934F_Latest</vt:lpstr>
      <vt:lpstr>A125997938R</vt:lpstr>
      <vt:lpstr>A125997938R_Data</vt:lpstr>
      <vt:lpstr>A125997938R_Latest</vt:lpstr>
      <vt:lpstr>A125997942F</vt:lpstr>
      <vt:lpstr>A125997942F_Data</vt:lpstr>
      <vt:lpstr>A125997942F_Latest</vt:lpstr>
      <vt:lpstr>A125997946R</vt:lpstr>
      <vt:lpstr>A125997946R_Data</vt:lpstr>
      <vt:lpstr>A125997946R_Latest</vt:lpstr>
      <vt:lpstr>A125997950F</vt:lpstr>
      <vt:lpstr>A125997950F_Data</vt:lpstr>
      <vt:lpstr>A125997950F_Latest</vt:lpstr>
      <vt:lpstr>A125997954R</vt:lpstr>
      <vt:lpstr>A125997954R_Data</vt:lpstr>
      <vt:lpstr>A125997954R_Latest</vt:lpstr>
      <vt:lpstr>A125997958X</vt:lpstr>
      <vt:lpstr>A125997958X_Data</vt:lpstr>
      <vt:lpstr>A125997958X_Latest</vt:lpstr>
      <vt:lpstr>A125997962R</vt:lpstr>
      <vt:lpstr>A125997962R_Data</vt:lpstr>
      <vt:lpstr>A125997962R_Latest</vt:lpstr>
      <vt:lpstr>A125997966X</vt:lpstr>
      <vt:lpstr>A125997966X_Data</vt:lpstr>
      <vt:lpstr>A125997966X_Latest</vt:lpstr>
      <vt:lpstr>A125997970R</vt:lpstr>
      <vt:lpstr>A125997970R_Data</vt:lpstr>
      <vt:lpstr>A125997970R_Latest</vt:lpstr>
      <vt:lpstr>A125997974X</vt:lpstr>
      <vt:lpstr>A125997974X_Data</vt:lpstr>
      <vt:lpstr>A125997974X_Latest</vt:lpstr>
      <vt:lpstr>A125997978J</vt:lpstr>
      <vt:lpstr>A125997978J_Data</vt:lpstr>
      <vt:lpstr>A125997978J_Latest</vt:lpstr>
      <vt:lpstr>A125997982X</vt:lpstr>
      <vt:lpstr>A125997982X_Data</vt:lpstr>
      <vt:lpstr>A125997982X_Latest</vt:lpstr>
      <vt:lpstr>A125997986J</vt:lpstr>
      <vt:lpstr>A125997986J_Data</vt:lpstr>
      <vt:lpstr>A125997986J_Latest</vt:lpstr>
      <vt:lpstr>A125997990X</vt:lpstr>
      <vt:lpstr>A125997990X_Data</vt:lpstr>
      <vt:lpstr>A125997990X_Latest</vt:lpstr>
      <vt:lpstr>A125997994J</vt:lpstr>
      <vt:lpstr>A125997994J_Data</vt:lpstr>
      <vt:lpstr>A125997994J_Latest</vt:lpstr>
      <vt:lpstr>A125997998T</vt:lpstr>
      <vt:lpstr>A125997998T_Data</vt:lpstr>
      <vt:lpstr>A125997998T_Latest</vt:lpstr>
      <vt:lpstr>A125998002X</vt:lpstr>
      <vt:lpstr>A125998002X_Data</vt:lpstr>
      <vt:lpstr>A125998002X_Latest</vt:lpstr>
      <vt:lpstr>A125998006J</vt:lpstr>
      <vt:lpstr>A125998006J_Data</vt:lpstr>
      <vt:lpstr>A125998006J_Latest</vt:lpstr>
      <vt:lpstr>A125998010X</vt:lpstr>
      <vt:lpstr>A125998010X_Data</vt:lpstr>
      <vt:lpstr>A125998010X_Latest</vt:lpstr>
      <vt:lpstr>A125998014J</vt:lpstr>
      <vt:lpstr>A125998014J_Data</vt:lpstr>
      <vt:lpstr>A125998014J_Latest</vt:lpstr>
      <vt:lpstr>A125998018T</vt:lpstr>
      <vt:lpstr>A125998018T_Data</vt:lpstr>
      <vt:lpstr>A125998018T_Latest</vt:lpstr>
      <vt:lpstr>A125998022J</vt:lpstr>
      <vt:lpstr>A125998022J_Data</vt:lpstr>
      <vt:lpstr>A125998022J_Latest</vt:lpstr>
      <vt:lpstr>A125998026T</vt:lpstr>
      <vt:lpstr>A125998026T_Data</vt:lpstr>
      <vt:lpstr>A125998026T_Latest</vt:lpstr>
      <vt:lpstr>A125998030J</vt:lpstr>
      <vt:lpstr>A125998030J_Data</vt:lpstr>
      <vt:lpstr>A125998030J_Latest</vt:lpstr>
      <vt:lpstr>A125998034T</vt:lpstr>
      <vt:lpstr>A125998034T_Data</vt:lpstr>
      <vt:lpstr>A125998034T_Latest</vt:lpstr>
      <vt:lpstr>A125998038A</vt:lpstr>
      <vt:lpstr>A125998038A_Data</vt:lpstr>
      <vt:lpstr>A125998038A_Latest</vt:lpstr>
      <vt:lpstr>A125998042T</vt:lpstr>
      <vt:lpstr>A125998042T_Data</vt:lpstr>
      <vt:lpstr>A125998042T_Latest</vt:lpstr>
      <vt:lpstr>A125998046A</vt:lpstr>
      <vt:lpstr>A125998046A_Data</vt:lpstr>
      <vt:lpstr>A125998046A_Latest</vt:lpstr>
      <vt:lpstr>A125998050T</vt:lpstr>
      <vt:lpstr>A125998050T_Data</vt:lpstr>
      <vt:lpstr>A125998050T_Latest</vt:lpstr>
      <vt:lpstr>A125998054A</vt:lpstr>
      <vt:lpstr>A125998054A_Data</vt:lpstr>
      <vt:lpstr>A125998054A_Latest</vt:lpstr>
      <vt:lpstr>A125998058K</vt:lpstr>
      <vt:lpstr>A125998058K_Data</vt:lpstr>
      <vt:lpstr>A125998058K_Latest</vt:lpstr>
      <vt:lpstr>A125998062A</vt:lpstr>
      <vt:lpstr>A125998062A_Data</vt:lpstr>
      <vt:lpstr>A125998062A_Latest</vt:lpstr>
      <vt:lpstr>A125998066K</vt:lpstr>
      <vt:lpstr>A125998066K_Data</vt:lpstr>
      <vt:lpstr>A125998066K_Latest</vt:lpstr>
      <vt:lpstr>A125998070A</vt:lpstr>
      <vt:lpstr>A125998070A_Data</vt:lpstr>
      <vt:lpstr>A125998070A_Latest</vt:lpstr>
      <vt:lpstr>A125998074K</vt:lpstr>
      <vt:lpstr>A125998074K_Data</vt:lpstr>
      <vt:lpstr>A125998074K_Latest</vt:lpstr>
      <vt:lpstr>A125998078V</vt:lpstr>
      <vt:lpstr>A125998078V_Data</vt:lpstr>
      <vt:lpstr>A125998078V_Latest</vt:lpstr>
      <vt:lpstr>A125998082K</vt:lpstr>
      <vt:lpstr>A125998082K_Data</vt:lpstr>
      <vt:lpstr>A125998082K_Latest</vt:lpstr>
      <vt:lpstr>A125998086V</vt:lpstr>
      <vt:lpstr>A125998086V_Data</vt:lpstr>
      <vt:lpstr>A125998086V_Latest</vt:lpstr>
      <vt:lpstr>A125998090K</vt:lpstr>
      <vt:lpstr>A125998090K_Data</vt:lpstr>
      <vt:lpstr>A125998090K_Latest</vt:lpstr>
      <vt:lpstr>A125998094V</vt:lpstr>
      <vt:lpstr>A125998094V_Data</vt:lpstr>
      <vt:lpstr>A125998094V_Latest</vt:lpstr>
      <vt:lpstr>A125998098C</vt:lpstr>
      <vt:lpstr>A125998098C_Data</vt:lpstr>
      <vt:lpstr>A125998098C_Latest</vt:lpstr>
      <vt:lpstr>A125998102J</vt:lpstr>
      <vt:lpstr>A125998102J_Data</vt:lpstr>
      <vt:lpstr>A125998102J_Latest</vt:lpstr>
      <vt:lpstr>A125998106T</vt:lpstr>
      <vt:lpstr>A125998106T_Data</vt:lpstr>
      <vt:lpstr>A125998106T_Latest</vt:lpstr>
      <vt:lpstr>A125998110J</vt:lpstr>
      <vt:lpstr>A125998110J_Data</vt:lpstr>
      <vt:lpstr>A125998110J_Latest</vt:lpstr>
      <vt:lpstr>A125998114T</vt:lpstr>
      <vt:lpstr>A125998114T_Data</vt:lpstr>
      <vt:lpstr>A125998114T_Latest</vt:lpstr>
      <vt:lpstr>A125998122T</vt:lpstr>
      <vt:lpstr>A125998122T_Data</vt:lpstr>
      <vt:lpstr>A125998122T_Latest</vt:lpstr>
      <vt:lpstr>A125998126A</vt:lpstr>
      <vt:lpstr>A125998126A_Data</vt:lpstr>
      <vt:lpstr>A125998126A_Latest</vt:lpstr>
      <vt:lpstr>A125998130T</vt:lpstr>
      <vt:lpstr>A125998130T_Data</vt:lpstr>
      <vt:lpstr>A125998130T_Latest</vt:lpstr>
      <vt:lpstr>A125998134A</vt:lpstr>
      <vt:lpstr>A125998134A_Data</vt:lpstr>
      <vt:lpstr>A125998134A_Latest</vt:lpstr>
      <vt:lpstr>A125998138K</vt:lpstr>
      <vt:lpstr>A125998138K_Data</vt:lpstr>
      <vt:lpstr>A125998138K_Latest</vt:lpstr>
      <vt:lpstr>A125998142A</vt:lpstr>
      <vt:lpstr>A125998142A_Data</vt:lpstr>
      <vt:lpstr>A125998142A_Latest</vt:lpstr>
      <vt:lpstr>A125998146K</vt:lpstr>
      <vt:lpstr>A125998146K_Data</vt:lpstr>
      <vt:lpstr>A125998146K_Latest</vt:lpstr>
      <vt:lpstr>A125998150A</vt:lpstr>
      <vt:lpstr>A125998150A_Data</vt:lpstr>
      <vt:lpstr>A125998150A_Latest</vt:lpstr>
      <vt:lpstr>A125998154K</vt:lpstr>
      <vt:lpstr>A125998154K_Data</vt:lpstr>
      <vt:lpstr>A125998154K_Latest</vt:lpstr>
      <vt:lpstr>A125998158V</vt:lpstr>
      <vt:lpstr>A125998158V_Data</vt:lpstr>
      <vt:lpstr>A125998158V_Latest</vt:lpstr>
      <vt:lpstr>A125998162K</vt:lpstr>
      <vt:lpstr>A125998162K_Data</vt:lpstr>
      <vt:lpstr>A125998162K_Latest</vt:lpstr>
      <vt:lpstr>A125998166V</vt:lpstr>
      <vt:lpstr>A125998166V_Data</vt:lpstr>
      <vt:lpstr>A125998166V_Latest</vt:lpstr>
      <vt:lpstr>A125998170K</vt:lpstr>
      <vt:lpstr>A125998170K_Data</vt:lpstr>
      <vt:lpstr>A125998170K_Latest</vt:lpstr>
      <vt:lpstr>A125998174V</vt:lpstr>
      <vt:lpstr>A125998174V_Data</vt:lpstr>
      <vt:lpstr>A125998174V_Latest</vt:lpstr>
      <vt:lpstr>A125998178C</vt:lpstr>
      <vt:lpstr>A125998178C_Data</vt:lpstr>
      <vt:lpstr>A125998178C_Latest</vt:lpstr>
      <vt:lpstr>A125998182V</vt:lpstr>
      <vt:lpstr>A125998182V_Data</vt:lpstr>
      <vt:lpstr>A125998182V_Latest</vt:lpstr>
      <vt:lpstr>A125998186C</vt:lpstr>
      <vt:lpstr>A125998186C_Data</vt:lpstr>
      <vt:lpstr>A125998186C_Latest</vt:lpstr>
      <vt:lpstr>A125998190V</vt:lpstr>
      <vt:lpstr>A125998190V_Data</vt:lpstr>
      <vt:lpstr>A125998190V_Latest</vt:lpstr>
      <vt:lpstr>A125998194C</vt:lpstr>
      <vt:lpstr>A125998194C_Data</vt:lpstr>
      <vt:lpstr>A125998194C_Latest</vt:lpstr>
      <vt:lpstr>A125998198L</vt:lpstr>
      <vt:lpstr>A125998198L_Data</vt:lpstr>
      <vt:lpstr>A125998198L_Latest</vt:lpstr>
      <vt:lpstr>A125998202T</vt:lpstr>
      <vt:lpstr>A125998202T_Data</vt:lpstr>
      <vt:lpstr>A125998202T_Latest</vt:lpstr>
      <vt:lpstr>A125998206A</vt:lpstr>
      <vt:lpstr>A125998206A_Data</vt:lpstr>
      <vt:lpstr>A125998206A_Latest</vt:lpstr>
      <vt:lpstr>A125998210T</vt:lpstr>
      <vt:lpstr>A125998210T_Data</vt:lpstr>
      <vt:lpstr>A125998210T_Latest</vt:lpstr>
      <vt:lpstr>A125998214A</vt:lpstr>
      <vt:lpstr>A125998214A_Data</vt:lpstr>
      <vt:lpstr>A125998214A_Latest</vt:lpstr>
      <vt:lpstr>A125998218K</vt:lpstr>
      <vt:lpstr>A125998218K_Data</vt:lpstr>
      <vt:lpstr>A125998218K_Latest</vt:lpstr>
      <vt:lpstr>A125998222A</vt:lpstr>
      <vt:lpstr>A125998222A_Data</vt:lpstr>
      <vt:lpstr>A125998222A_Latest</vt:lpstr>
      <vt:lpstr>A125998226K</vt:lpstr>
      <vt:lpstr>A125998226K_Data</vt:lpstr>
      <vt:lpstr>A125998226K_Latest</vt:lpstr>
      <vt:lpstr>A125998230A</vt:lpstr>
      <vt:lpstr>A125998230A_Data</vt:lpstr>
      <vt:lpstr>A125998230A_Latest</vt:lpstr>
      <vt:lpstr>A125998234K</vt:lpstr>
      <vt:lpstr>A125998234K_Data</vt:lpstr>
      <vt:lpstr>A125998234K_Latest</vt:lpstr>
      <vt:lpstr>A125998238V</vt:lpstr>
      <vt:lpstr>A125998238V_Data</vt:lpstr>
      <vt:lpstr>A125998238V_Latest</vt:lpstr>
      <vt:lpstr>A125998242K</vt:lpstr>
      <vt:lpstr>A125998242K_Data</vt:lpstr>
      <vt:lpstr>A125998242K_Latest</vt:lpstr>
      <vt:lpstr>A125998246V</vt:lpstr>
      <vt:lpstr>A125998246V_Data</vt:lpstr>
      <vt:lpstr>A125998246V_Latest</vt:lpstr>
      <vt:lpstr>A125998250K</vt:lpstr>
      <vt:lpstr>A125998250K_Data</vt:lpstr>
      <vt:lpstr>A125998250K_Latest</vt:lpstr>
      <vt:lpstr>A125998254V</vt:lpstr>
      <vt:lpstr>A125998254V_Data</vt:lpstr>
      <vt:lpstr>A125998254V_Latest</vt:lpstr>
      <vt:lpstr>A125998258C</vt:lpstr>
      <vt:lpstr>A125998258C_Data</vt:lpstr>
      <vt:lpstr>A125998258C_Latest</vt:lpstr>
      <vt:lpstr>A125998262V</vt:lpstr>
      <vt:lpstr>A125998262V_Data</vt:lpstr>
      <vt:lpstr>A125998262V_Latest</vt:lpstr>
      <vt:lpstr>A125998266C</vt:lpstr>
      <vt:lpstr>A125998266C_Data</vt:lpstr>
      <vt:lpstr>A125998266C_Latest</vt:lpstr>
      <vt:lpstr>A125998270V</vt:lpstr>
      <vt:lpstr>A125998270V_Data</vt:lpstr>
      <vt:lpstr>A125998270V_Latest</vt:lpstr>
      <vt:lpstr>A125998274C</vt:lpstr>
      <vt:lpstr>A125998274C_Data</vt:lpstr>
      <vt:lpstr>A125998274C_Latest</vt:lpstr>
      <vt:lpstr>A125998278L</vt:lpstr>
      <vt:lpstr>A125998278L_Data</vt:lpstr>
      <vt:lpstr>A125998278L_Latest</vt:lpstr>
      <vt:lpstr>A125998282C</vt:lpstr>
      <vt:lpstr>A125998282C_Data</vt:lpstr>
      <vt:lpstr>A125998282C_Latest</vt:lpstr>
      <vt:lpstr>A125998286L</vt:lpstr>
      <vt:lpstr>A125998286L_Data</vt:lpstr>
      <vt:lpstr>A125998286L_Latest</vt:lpstr>
      <vt:lpstr>A125998290C</vt:lpstr>
      <vt:lpstr>A125998290C_Data</vt:lpstr>
      <vt:lpstr>A125998290C_Latest</vt:lpstr>
      <vt:lpstr>A125998294L</vt:lpstr>
      <vt:lpstr>A125998294L_Data</vt:lpstr>
      <vt:lpstr>A125998294L_Latest</vt:lpstr>
      <vt:lpstr>A125998298W</vt:lpstr>
      <vt:lpstr>A125998298W_Data</vt:lpstr>
      <vt:lpstr>A125998298W_Latest</vt:lpstr>
      <vt:lpstr>A125998302A</vt:lpstr>
      <vt:lpstr>A125998302A_Data</vt:lpstr>
      <vt:lpstr>A125998302A_Latest</vt:lpstr>
      <vt:lpstr>A125998306K</vt:lpstr>
      <vt:lpstr>A125998306K_Data</vt:lpstr>
      <vt:lpstr>A125998306K_Latest</vt:lpstr>
      <vt:lpstr>A125998310A</vt:lpstr>
      <vt:lpstr>A125998310A_Data</vt:lpstr>
      <vt:lpstr>A125998310A_Latest</vt:lpstr>
      <vt:lpstr>A125998314K</vt:lpstr>
      <vt:lpstr>A125998314K_Data</vt:lpstr>
      <vt:lpstr>A125998314K_Latest</vt:lpstr>
      <vt:lpstr>A125998322K</vt:lpstr>
      <vt:lpstr>A125998322K_Data</vt:lpstr>
      <vt:lpstr>A125998322K_Latest</vt:lpstr>
      <vt:lpstr>A125998326V</vt:lpstr>
      <vt:lpstr>A125998326V_Data</vt:lpstr>
      <vt:lpstr>A125998326V_Latest</vt:lpstr>
      <vt:lpstr>A125998330K</vt:lpstr>
      <vt:lpstr>A125998330K_Data</vt:lpstr>
      <vt:lpstr>A125998330K_Latest</vt:lpstr>
      <vt:lpstr>A125998334V</vt:lpstr>
      <vt:lpstr>A125998334V_Data</vt:lpstr>
      <vt:lpstr>A125998334V_Latest</vt:lpstr>
      <vt:lpstr>A125998338C</vt:lpstr>
      <vt:lpstr>A125998338C_Data</vt:lpstr>
      <vt:lpstr>A125998338C_Latest</vt:lpstr>
      <vt:lpstr>A125998342V</vt:lpstr>
      <vt:lpstr>A125998342V_Data</vt:lpstr>
      <vt:lpstr>A125998342V_Latest</vt:lpstr>
      <vt:lpstr>A125998346C</vt:lpstr>
      <vt:lpstr>A125998346C_Data</vt:lpstr>
      <vt:lpstr>A125998346C_Latest</vt:lpstr>
      <vt:lpstr>A125998350V</vt:lpstr>
      <vt:lpstr>A125998350V_Data</vt:lpstr>
      <vt:lpstr>A125998350V_Latest</vt:lpstr>
      <vt:lpstr>A125998354C</vt:lpstr>
      <vt:lpstr>A125998354C_Data</vt:lpstr>
      <vt:lpstr>A125998354C_Latest</vt:lpstr>
      <vt:lpstr>A125998358L</vt:lpstr>
      <vt:lpstr>A125998358L_Data</vt:lpstr>
      <vt:lpstr>A125998358L_Latest</vt:lpstr>
      <vt:lpstr>A125998362C</vt:lpstr>
      <vt:lpstr>A125998362C_Data</vt:lpstr>
      <vt:lpstr>A125998362C_Latest</vt:lpstr>
      <vt:lpstr>A125998366L</vt:lpstr>
      <vt:lpstr>A125998366L_Data</vt:lpstr>
      <vt:lpstr>A125998366L_Latest</vt:lpstr>
      <vt:lpstr>A125998370C</vt:lpstr>
      <vt:lpstr>A125998370C_Data</vt:lpstr>
      <vt:lpstr>A125998370C_Latest</vt:lpstr>
      <vt:lpstr>A125998374L</vt:lpstr>
      <vt:lpstr>A125998374L_Data</vt:lpstr>
      <vt:lpstr>A125998374L_Latest</vt:lpstr>
      <vt:lpstr>A125998378W</vt:lpstr>
      <vt:lpstr>A125998378W_Data</vt:lpstr>
      <vt:lpstr>A125998378W_Latest</vt:lpstr>
      <vt:lpstr>A125998382L</vt:lpstr>
      <vt:lpstr>A125998382L_Data</vt:lpstr>
      <vt:lpstr>A125998382L_Latest</vt:lpstr>
      <vt:lpstr>A125998386W</vt:lpstr>
      <vt:lpstr>A125998386W_Data</vt:lpstr>
      <vt:lpstr>A125998386W_Latest</vt:lpstr>
      <vt:lpstr>A125998390L</vt:lpstr>
      <vt:lpstr>A125998390L_Data</vt:lpstr>
      <vt:lpstr>A125998390L_Latest</vt:lpstr>
      <vt:lpstr>A125998394W</vt:lpstr>
      <vt:lpstr>A125998394W_Data</vt:lpstr>
      <vt:lpstr>A125998394W_Latest</vt:lpstr>
      <vt:lpstr>A125998398F</vt:lpstr>
      <vt:lpstr>A125998398F_Data</vt:lpstr>
      <vt:lpstr>A125998398F_Latest</vt:lpstr>
      <vt:lpstr>A125998402K</vt:lpstr>
      <vt:lpstr>A125998402K_Data</vt:lpstr>
      <vt:lpstr>A125998402K_Latest</vt:lpstr>
      <vt:lpstr>A125998406V</vt:lpstr>
      <vt:lpstr>A125998406V_Data</vt:lpstr>
      <vt:lpstr>A125998406V_Latest</vt:lpstr>
      <vt:lpstr>A125998410K</vt:lpstr>
      <vt:lpstr>A125998410K_Data</vt:lpstr>
      <vt:lpstr>A125998410K_Latest</vt:lpstr>
      <vt:lpstr>A125998414V</vt:lpstr>
      <vt:lpstr>A125998414V_Data</vt:lpstr>
      <vt:lpstr>A125998414V_Latest</vt:lpstr>
      <vt:lpstr>A125998418C</vt:lpstr>
      <vt:lpstr>A125998418C_Data</vt:lpstr>
      <vt:lpstr>A125998418C_Latest</vt:lpstr>
      <vt:lpstr>A125998422V</vt:lpstr>
      <vt:lpstr>A125998422V_Data</vt:lpstr>
      <vt:lpstr>A125998422V_Latest</vt:lpstr>
      <vt:lpstr>A125998426C</vt:lpstr>
      <vt:lpstr>A125998426C_Data</vt:lpstr>
      <vt:lpstr>A125998426C_Latest</vt:lpstr>
      <vt:lpstr>A125998430V</vt:lpstr>
      <vt:lpstr>A125998430V_Data</vt:lpstr>
      <vt:lpstr>A125998430V_Latest</vt:lpstr>
      <vt:lpstr>A125998434C</vt:lpstr>
      <vt:lpstr>A125998434C_Data</vt:lpstr>
      <vt:lpstr>A125998434C_Latest</vt:lpstr>
      <vt:lpstr>A125998438L</vt:lpstr>
      <vt:lpstr>A125998438L_Data</vt:lpstr>
      <vt:lpstr>A125998438L_Latest</vt:lpstr>
      <vt:lpstr>A125998442C</vt:lpstr>
      <vt:lpstr>A125998442C_Data</vt:lpstr>
      <vt:lpstr>A125998442C_Latest</vt:lpstr>
      <vt:lpstr>A125998446L</vt:lpstr>
      <vt:lpstr>A125998446L_Data</vt:lpstr>
      <vt:lpstr>A125998446L_Latest</vt:lpstr>
      <vt:lpstr>A125998450C</vt:lpstr>
      <vt:lpstr>A125998450C_Data</vt:lpstr>
      <vt:lpstr>A125998450C_Latest</vt:lpstr>
      <vt:lpstr>A125998454L</vt:lpstr>
      <vt:lpstr>A125998454L_Data</vt:lpstr>
      <vt:lpstr>A125998454L_Latest</vt:lpstr>
      <vt:lpstr>A125998458W</vt:lpstr>
      <vt:lpstr>A125998458W_Data</vt:lpstr>
      <vt:lpstr>A125998458W_Latest</vt:lpstr>
      <vt:lpstr>A125998462L</vt:lpstr>
      <vt:lpstr>A125998462L_Data</vt:lpstr>
      <vt:lpstr>A125998462L_Latest</vt:lpstr>
      <vt:lpstr>A125998466W</vt:lpstr>
      <vt:lpstr>A125998466W_Data</vt:lpstr>
      <vt:lpstr>A125998466W_Latest</vt:lpstr>
      <vt:lpstr>A125998470L</vt:lpstr>
      <vt:lpstr>A125998470L_Data</vt:lpstr>
      <vt:lpstr>A125998470L_Latest</vt:lpstr>
      <vt:lpstr>A125998474W</vt:lpstr>
      <vt:lpstr>A125998474W_Data</vt:lpstr>
      <vt:lpstr>A125998474W_Latest</vt:lpstr>
      <vt:lpstr>A125998478F</vt:lpstr>
      <vt:lpstr>A125998478F_Data</vt:lpstr>
      <vt:lpstr>A125998478F_Latest</vt:lpstr>
      <vt:lpstr>A125998482W</vt:lpstr>
      <vt:lpstr>A125998482W_Data</vt:lpstr>
      <vt:lpstr>A125998482W_Latest</vt:lpstr>
      <vt:lpstr>A125998486F</vt:lpstr>
      <vt:lpstr>A125998486F_Data</vt:lpstr>
      <vt:lpstr>A125998486F_Latest</vt:lpstr>
      <vt:lpstr>A125998490W</vt:lpstr>
      <vt:lpstr>A125998490W_Data</vt:lpstr>
      <vt:lpstr>A125998490W_Latest</vt:lpstr>
      <vt:lpstr>A125998494F</vt:lpstr>
      <vt:lpstr>A125998494F_Data</vt:lpstr>
      <vt:lpstr>A125998494F_Latest</vt:lpstr>
      <vt:lpstr>A125998498R</vt:lpstr>
      <vt:lpstr>A125998498R_Data</vt:lpstr>
      <vt:lpstr>A125998498R_Latest</vt:lpstr>
      <vt:lpstr>A125998502V</vt:lpstr>
      <vt:lpstr>A125998502V_Data</vt:lpstr>
      <vt:lpstr>A125998502V_Latest</vt:lpstr>
      <vt:lpstr>A125998506C</vt:lpstr>
      <vt:lpstr>A125998506C_Data</vt:lpstr>
      <vt:lpstr>A125998506C_Latest</vt:lpstr>
      <vt:lpstr>A125998510V</vt:lpstr>
      <vt:lpstr>A125998510V_Data</vt:lpstr>
      <vt:lpstr>A125998510V_Latest</vt:lpstr>
      <vt:lpstr>A125998514C</vt:lpstr>
      <vt:lpstr>A125998514C_Data</vt:lpstr>
      <vt:lpstr>A125998514C_Latest</vt:lpstr>
      <vt:lpstr>A125998522C</vt:lpstr>
      <vt:lpstr>A125998522C_Data</vt:lpstr>
      <vt:lpstr>A125998522C_Latest</vt:lpstr>
      <vt:lpstr>A125998526L</vt:lpstr>
      <vt:lpstr>A125998526L_Data</vt:lpstr>
      <vt:lpstr>A125998526L_Latest</vt:lpstr>
      <vt:lpstr>A125998530C</vt:lpstr>
      <vt:lpstr>A125998530C_Data</vt:lpstr>
      <vt:lpstr>A125998530C_Latest</vt:lpstr>
      <vt:lpstr>A125998534L</vt:lpstr>
      <vt:lpstr>A125998534L_Data</vt:lpstr>
      <vt:lpstr>A125998534L_Latest</vt:lpstr>
      <vt:lpstr>A125998538W</vt:lpstr>
      <vt:lpstr>A125998538W_Data</vt:lpstr>
      <vt:lpstr>A125998538W_Latest</vt:lpstr>
      <vt:lpstr>A125998542L</vt:lpstr>
      <vt:lpstr>A125998542L_Data</vt:lpstr>
      <vt:lpstr>A125998542L_Latest</vt:lpstr>
      <vt:lpstr>A125998546W</vt:lpstr>
      <vt:lpstr>A125998546W_Data</vt:lpstr>
      <vt:lpstr>A125998546W_Latest</vt:lpstr>
      <vt:lpstr>A125998550L</vt:lpstr>
      <vt:lpstr>A125998550L_Data</vt:lpstr>
      <vt:lpstr>A125998550L_Latest</vt:lpstr>
      <vt:lpstr>A125998554W</vt:lpstr>
      <vt:lpstr>A125998554W_Data</vt:lpstr>
      <vt:lpstr>A125998554W_Latest</vt:lpstr>
      <vt:lpstr>A125998558F</vt:lpstr>
      <vt:lpstr>A125998558F_Data</vt:lpstr>
      <vt:lpstr>A125998558F_Latest</vt:lpstr>
      <vt:lpstr>A125998562W</vt:lpstr>
      <vt:lpstr>A125998562W_Data</vt:lpstr>
      <vt:lpstr>A125998562W_Latest</vt:lpstr>
      <vt:lpstr>A125998566F</vt:lpstr>
      <vt:lpstr>A125998566F_Data</vt:lpstr>
      <vt:lpstr>A125998566F_Latest</vt:lpstr>
      <vt:lpstr>A125998570W</vt:lpstr>
      <vt:lpstr>A125998570W_Data</vt:lpstr>
      <vt:lpstr>A125998570W_Latest</vt:lpstr>
      <vt:lpstr>A125998574F</vt:lpstr>
      <vt:lpstr>A125998574F_Data</vt:lpstr>
      <vt:lpstr>A125998574F_Latest</vt:lpstr>
      <vt:lpstr>A125998578R</vt:lpstr>
      <vt:lpstr>A125998578R_Data</vt:lpstr>
      <vt:lpstr>A125998578R_Latest</vt:lpstr>
      <vt:lpstr>A125998582F</vt:lpstr>
      <vt:lpstr>A125998582F_Data</vt:lpstr>
      <vt:lpstr>A125998582F_Latest</vt:lpstr>
      <vt:lpstr>A125998586R</vt:lpstr>
      <vt:lpstr>A125998586R_Data</vt:lpstr>
      <vt:lpstr>A125998586R_Latest</vt:lpstr>
      <vt:lpstr>A125998590F</vt:lpstr>
      <vt:lpstr>A125998590F_Data</vt:lpstr>
      <vt:lpstr>A125998590F_Latest</vt:lpstr>
      <vt:lpstr>A125998594R</vt:lpstr>
      <vt:lpstr>A125998594R_Data</vt:lpstr>
      <vt:lpstr>A125998594R_Latest</vt:lpstr>
      <vt:lpstr>A125998598X</vt:lpstr>
      <vt:lpstr>A125998598X_Data</vt:lpstr>
      <vt:lpstr>A125998598X_Latest</vt:lpstr>
      <vt:lpstr>A125998602C</vt:lpstr>
      <vt:lpstr>A125998602C_Data</vt:lpstr>
      <vt:lpstr>A125998602C_Latest</vt:lpstr>
      <vt:lpstr>A125998606L</vt:lpstr>
      <vt:lpstr>A125998606L_Data</vt:lpstr>
      <vt:lpstr>A125998606L_Latest</vt:lpstr>
      <vt:lpstr>A125998610C</vt:lpstr>
      <vt:lpstr>A125998610C_Data</vt:lpstr>
      <vt:lpstr>A125998610C_Latest</vt:lpstr>
      <vt:lpstr>A125998614L</vt:lpstr>
      <vt:lpstr>A125998614L_Data</vt:lpstr>
      <vt:lpstr>A125998614L_Latest</vt:lpstr>
      <vt:lpstr>A125998618W</vt:lpstr>
      <vt:lpstr>A125998618W_Data</vt:lpstr>
      <vt:lpstr>A125998618W_Latest</vt:lpstr>
      <vt:lpstr>A125998622L</vt:lpstr>
      <vt:lpstr>A125998622L_Data</vt:lpstr>
      <vt:lpstr>A125998622L_Latest</vt:lpstr>
      <vt:lpstr>A125998626W</vt:lpstr>
      <vt:lpstr>A125998626W_Data</vt:lpstr>
      <vt:lpstr>A125998626W_Latest</vt:lpstr>
      <vt:lpstr>A125998630L</vt:lpstr>
      <vt:lpstr>A125998630L_Data</vt:lpstr>
      <vt:lpstr>A125998630L_Latest</vt:lpstr>
      <vt:lpstr>A125998634W</vt:lpstr>
      <vt:lpstr>A125998634W_Data</vt:lpstr>
      <vt:lpstr>A125998634W_Latest</vt:lpstr>
      <vt:lpstr>A125998638F</vt:lpstr>
      <vt:lpstr>A125998638F_Data</vt:lpstr>
      <vt:lpstr>A125998638F_Latest</vt:lpstr>
      <vt:lpstr>A125998642W</vt:lpstr>
      <vt:lpstr>A125998642W_Data</vt:lpstr>
      <vt:lpstr>A125998642W_Latest</vt:lpstr>
      <vt:lpstr>A125998646F</vt:lpstr>
      <vt:lpstr>A125998646F_Data</vt:lpstr>
      <vt:lpstr>A125998646F_Latest</vt:lpstr>
      <vt:lpstr>A125998650W</vt:lpstr>
      <vt:lpstr>A125998650W_Data</vt:lpstr>
      <vt:lpstr>A125998650W_Latest</vt:lpstr>
      <vt:lpstr>A125998654F</vt:lpstr>
      <vt:lpstr>A125998654F_Data</vt:lpstr>
      <vt:lpstr>A125998654F_Latest</vt:lpstr>
      <vt:lpstr>A125998658R</vt:lpstr>
      <vt:lpstr>A125998658R_Data</vt:lpstr>
      <vt:lpstr>A125998658R_Latest</vt:lpstr>
      <vt:lpstr>A125998662F</vt:lpstr>
      <vt:lpstr>A125998662F_Data</vt:lpstr>
      <vt:lpstr>A125998662F_Latest</vt:lpstr>
      <vt:lpstr>A125998666R</vt:lpstr>
      <vt:lpstr>A125998666R_Data</vt:lpstr>
      <vt:lpstr>A125998666R_Latest</vt:lpstr>
      <vt:lpstr>A125998670F</vt:lpstr>
      <vt:lpstr>A125998670F_Data</vt:lpstr>
      <vt:lpstr>A125998670F_Latest</vt:lpstr>
      <vt:lpstr>A125998674R</vt:lpstr>
      <vt:lpstr>A125998674R_Data</vt:lpstr>
      <vt:lpstr>A125998674R_Latest</vt:lpstr>
      <vt:lpstr>A125998678X</vt:lpstr>
      <vt:lpstr>A125998678X_Data</vt:lpstr>
      <vt:lpstr>A125998678X_Latest</vt:lpstr>
      <vt:lpstr>A125998682R</vt:lpstr>
      <vt:lpstr>A125998682R_Data</vt:lpstr>
      <vt:lpstr>A125998682R_Latest</vt:lpstr>
      <vt:lpstr>A125998686X</vt:lpstr>
      <vt:lpstr>A125998686X_Data</vt:lpstr>
      <vt:lpstr>A125998686X_Latest</vt:lpstr>
      <vt:lpstr>A125998690R</vt:lpstr>
      <vt:lpstr>A125998690R_Data</vt:lpstr>
      <vt:lpstr>A125998690R_Latest</vt:lpstr>
      <vt:lpstr>A125998694X</vt:lpstr>
      <vt:lpstr>A125998694X_Data</vt:lpstr>
      <vt:lpstr>A125998694X_Latest</vt:lpstr>
      <vt:lpstr>A125998698J</vt:lpstr>
      <vt:lpstr>A125998698J_Data</vt:lpstr>
      <vt:lpstr>A125998698J_Latest</vt:lpstr>
      <vt:lpstr>A125998702L</vt:lpstr>
      <vt:lpstr>A125998702L_Data</vt:lpstr>
      <vt:lpstr>A125998702L_Latest</vt:lpstr>
      <vt:lpstr>A125998706W</vt:lpstr>
      <vt:lpstr>A125998706W_Data</vt:lpstr>
      <vt:lpstr>A125998706W_Latest</vt:lpstr>
      <vt:lpstr>A125998710L</vt:lpstr>
      <vt:lpstr>A125998710L_Data</vt:lpstr>
      <vt:lpstr>A125998710L_Latest</vt:lpstr>
      <vt:lpstr>A125998714W</vt:lpstr>
      <vt:lpstr>A125998714W_Data</vt:lpstr>
      <vt:lpstr>A125998714W_Latest</vt:lpstr>
      <vt:lpstr>A125998722W</vt:lpstr>
      <vt:lpstr>A125998722W_Data</vt:lpstr>
      <vt:lpstr>A125998722W_Latest</vt:lpstr>
      <vt:lpstr>A125998726F</vt:lpstr>
      <vt:lpstr>A125998726F_Data</vt:lpstr>
      <vt:lpstr>A125998726F_Latest</vt:lpstr>
      <vt:lpstr>A125998730W</vt:lpstr>
      <vt:lpstr>A125998730W_Data</vt:lpstr>
      <vt:lpstr>A125998730W_Latest</vt:lpstr>
      <vt:lpstr>A125998734F</vt:lpstr>
      <vt:lpstr>A125998734F_Data</vt:lpstr>
      <vt:lpstr>A125998734F_Latest</vt:lpstr>
      <vt:lpstr>A125998738R</vt:lpstr>
      <vt:lpstr>A125998738R_Data</vt:lpstr>
      <vt:lpstr>A125998738R_Latest</vt:lpstr>
      <vt:lpstr>A125998742F</vt:lpstr>
      <vt:lpstr>A125998742F_Data</vt:lpstr>
      <vt:lpstr>A125998742F_Latest</vt:lpstr>
      <vt:lpstr>A125998746R</vt:lpstr>
      <vt:lpstr>A125998746R_Data</vt:lpstr>
      <vt:lpstr>A125998746R_Latest</vt:lpstr>
      <vt:lpstr>A125998750F</vt:lpstr>
      <vt:lpstr>A125998750F_Data</vt:lpstr>
      <vt:lpstr>A125998750F_Latest</vt:lpstr>
      <vt:lpstr>A125998754R</vt:lpstr>
      <vt:lpstr>A125998754R_Data</vt:lpstr>
      <vt:lpstr>A125998754R_Latest</vt:lpstr>
      <vt:lpstr>A125998758X</vt:lpstr>
      <vt:lpstr>A125998758X_Data</vt:lpstr>
      <vt:lpstr>A125998758X_Latest</vt:lpstr>
      <vt:lpstr>A125998762R</vt:lpstr>
      <vt:lpstr>A125998762R_Data</vt:lpstr>
      <vt:lpstr>A125998762R_Latest</vt:lpstr>
      <vt:lpstr>A125998766X</vt:lpstr>
      <vt:lpstr>A125998766X_Data</vt:lpstr>
      <vt:lpstr>A125998766X_Latest</vt:lpstr>
      <vt:lpstr>A125998770R</vt:lpstr>
      <vt:lpstr>A125998770R_Data</vt:lpstr>
      <vt:lpstr>A125998770R_Latest</vt:lpstr>
      <vt:lpstr>A125998774X</vt:lpstr>
      <vt:lpstr>A125998774X_Data</vt:lpstr>
      <vt:lpstr>A125998774X_Latest</vt:lpstr>
      <vt:lpstr>A125998778J</vt:lpstr>
      <vt:lpstr>A125998778J_Data</vt:lpstr>
      <vt:lpstr>A125998778J_Latest</vt:lpstr>
      <vt:lpstr>A125998782X</vt:lpstr>
      <vt:lpstr>A125998782X_Data</vt:lpstr>
      <vt:lpstr>A125998782X_Latest</vt:lpstr>
      <vt:lpstr>A125998786J</vt:lpstr>
      <vt:lpstr>A125998786J_Data</vt:lpstr>
      <vt:lpstr>A125998786J_Latest</vt:lpstr>
      <vt:lpstr>A125998790X</vt:lpstr>
      <vt:lpstr>A125998790X_Data</vt:lpstr>
      <vt:lpstr>A125998790X_Latest</vt:lpstr>
      <vt:lpstr>A125998794J</vt:lpstr>
      <vt:lpstr>A125998794J_Data</vt:lpstr>
      <vt:lpstr>A125998794J_Latest</vt:lpstr>
      <vt:lpstr>A125998798T</vt:lpstr>
      <vt:lpstr>A125998798T_Data</vt:lpstr>
      <vt:lpstr>A125998798T_Latest</vt:lpstr>
      <vt:lpstr>A125998802W</vt:lpstr>
      <vt:lpstr>A125998802W_Data</vt:lpstr>
      <vt:lpstr>A125998802W_Latest</vt:lpstr>
      <vt:lpstr>A125998806F</vt:lpstr>
      <vt:lpstr>A125998806F_Data</vt:lpstr>
      <vt:lpstr>A125998806F_Latest</vt:lpstr>
      <vt:lpstr>A125998810W</vt:lpstr>
      <vt:lpstr>A125998810W_Data</vt:lpstr>
      <vt:lpstr>A125998810W_Latest</vt:lpstr>
      <vt:lpstr>A125998814F</vt:lpstr>
      <vt:lpstr>A125998814F_Data</vt:lpstr>
      <vt:lpstr>A125998814F_Latest</vt:lpstr>
      <vt:lpstr>A125998818R</vt:lpstr>
      <vt:lpstr>A125998818R_Data</vt:lpstr>
      <vt:lpstr>A125998818R_Latest</vt:lpstr>
      <vt:lpstr>A125998822F</vt:lpstr>
      <vt:lpstr>A125998822F_Data</vt:lpstr>
      <vt:lpstr>A125998822F_Latest</vt:lpstr>
      <vt:lpstr>A125998826R</vt:lpstr>
      <vt:lpstr>A125998826R_Data</vt:lpstr>
      <vt:lpstr>A125998826R_Latest</vt:lpstr>
      <vt:lpstr>A125998830F</vt:lpstr>
      <vt:lpstr>A125998830F_Data</vt:lpstr>
      <vt:lpstr>A125998830F_Latest</vt:lpstr>
      <vt:lpstr>A125998834R</vt:lpstr>
      <vt:lpstr>A125998834R_Data</vt:lpstr>
      <vt:lpstr>A125998834R_Latest</vt:lpstr>
      <vt:lpstr>A125998838X</vt:lpstr>
      <vt:lpstr>A125998838X_Data</vt:lpstr>
      <vt:lpstr>A125998838X_Latest</vt:lpstr>
      <vt:lpstr>A125998842R</vt:lpstr>
      <vt:lpstr>A125998842R_Data</vt:lpstr>
      <vt:lpstr>A125998842R_Latest</vt:lpstr>
      <vt:lpstr>A125998846X</vt:lpstr>
      <vt:lpstr>A125998846X_Data</vt:lpstr>
      <vt:lpstr>A125998846X_Latest</vt:lpstr>
      <vt:lpstr>A125998850R</vt:lpstr>
      <vt:lpstr>A125998850R_Data</vt:lpstr>
      <vt:lpstr>A125998850R_Latest</vt:lpstr>
      <vt:lpstr>A125998854X</vt:lpstr>
      <vt:lpstr>A125998854X_Data</vt:lpstr>
      <vt:lpstr>A125998854X_Latest</vt:lpstr>
      <vt:lpstr>A125998858J</vt:lpstr>
      <vt:lpstr>A125998858J_Data</vt:lpstr>
      <vt:lpstr>A125998858J_Latest</vt:lpstr>
      <vt:lpstr>A125998862X</vt:lpstr>
      <vt:lpstr>A125998862X_Data</vt:lpstr>
      <vt:lpstr>A125998862X_Latest</vt:lpstr>
      <vt:lpstr>A125998866J</vt:lpstr>
      <vt:lpstr>A125998866J_Data</vt:lpstr>
      <vt:lpstr>A125998866J_Latest</vt:lpstr>
      <vt:lpstr>A125998870X</vt:lpstr>
      <vt:lpstr>A125998870X_Data</vt:lpstr>
      <vt:lpstr>A125998870X_Latest</vt:lpstr>
      <vt:lpstr>A125998874J</vt:lpstr>
      <vt:lpstr>A125998874J_Data</vt:lpstr>
      <vt:lpstr>A125998874J_Latest</vt:lpstr>
      <vt:lpstr>A125998878T</vt:lpstr>
      <vt:lpstr>A125998878T_Data</vt:lpstr>
      <vt:lpstr>A125998878T_Latest</vt:lpstr>
      <vt:lpstr>A125998882J</vt:lpstr>
      <vt:lpstr>A125998882J_Data</vt:lpstr>
      <vt:lpstr>A125998882J_Latest</vt:lpstr>
      <vt:lpstr>A125998886T</vt:lpstr>
      <vt:lpstr>A125998886T_Data</vt:lpstr>
      <vt:lpstr>A125998886T_Latest</vt:lpstr>
      <vt:lpstr>A125998890J</vt:lpstr>
      <vt:lpstr>A125998890J_Data</vt:lpstr>
      <vt:lpstr>A125998890J_Latest</vt:lpstr>
      <vt:lpstr>A125998894T</vt:lpstr>
      <vt:lpstr>A125998894T_Data</vt:lpstr>
      <vt:lpstr>A125998894T_Latest</vt:lpstr>
      <vt:lpstr>A125998898A</vt:lpstr>
      <vt:lpstr>A125998898A_Data</vt:lpstr>
      <vt:lpstr>A125998898A_Latest</vt:lpstr>
      <vt:lpstr>A125998902F</vt:lpstr>
      <vt:lpstr>A125998902F_Data</vt:lpstr>
      <vt:lpstr>A125998902F_Latest</vt:lpstr>
      <vt:lpstr>A125998906R</vt:lpstr>
      <vt:lpstr>A125998906R_Data</vt:lpstr>
      <vt:lpstr>A125998906R_Latest</vt:lpstr>
      <vt:lpstr>A125998910F</vt:lpstr>
      <vt:lpstr>A125998910F_Data</vt:lpstr>
      <vt:lpstr>A125998910F_Latest</vt:lpstr>
      <vt:lpstr>A125998914R</vt:lpstr>
      <vt:lpstr>A125998914R_Data</vt:lpstr>
      <vt:lpstr>A125998914R_Latest</vt:lpstr>
      <vt:lpstr>A125998922R</vt:lpstr>
      <vt:lpstr>A125998922R_Data</vt:lpstr>
      <vt:lpstr>A125998922R_Latest</vt:lpstr>
      <vt:lpstr>A125998926X</vt:lpstr>
      <vt:lpstr>A125998926X_Data</vt:lpstr>
      <vt:lpstr>A125998926X_Latest</vt:lpstr>
      <vt:lpstr>A125998930R</vt:lpstr>
      <vt:lpstr>A125998930R_Data</vt:lpstr>
      <vt:lpstr>A125998930R_Latest</vt:lpstr>
      <vt:lpstr>A125998934X</vt:lpstr>
      <vt:lpstr>A125998934X_Data</vt:lpstr>
      <vt:lpstr>A125998934X_Latest</vt:lpstr>
      <vt:lpstr>A125998938J</vt:lpstr>
      <vt:lpstr>A125998938J_Data</vt:lpstr>
      <vt:lpstr>A125998938J_Latest</vt:lpstr>
      <vt:lpstr>A125998942X</vt:lpstr>
      <vt:lpstr>A125998942X_Data</vt:lpstr>
      <vt:lpstr>A125998942X_Latest</vt:lpstr>
      <vt:lpstr>A125998946J</vt:lpstr>
      <vt:lpstr>A125998946J_Data</vt:lpstr>
      <vt:lpstr>A125998946J_Latest</vt:lpstr>
      <vt:lpstr>A125998950X</vt:lpstr>
      <vt:lpstr>A125998950X_Data</vt:lpstr>
      <vt:lpstr>A125998950X_Latest</vt:lpstr>
      <vt:lpstr>A125998954J</vt:lpstr>
      <vt:lpstr>A125998954J_Data</vt:lpstr>
      <vt:lpstr>A125998954J_Latest</vt:lpstr>
      <vt:lpstr>A125998958T</vt:lpstr>
      <vt:lpstr>A125998958T_Data</vt:lpstr>
      <vt:lpstr>A125998958T_Latest</vt:lpstr>
      <vt:lpstr>A125998962J</vt:lpstr>
      <vt:lpstr>A125998962J_Data</vt:lpstr>
      <vt:lpstr>A125998962J_Latest</vt:lpstr>
      <vt:lpstr>A125998966T</vt:lpstr>
      <vt:lpstr>A125998966T_Data</vt:lpstr>
      <vt:lpstr>A125998966T_Latest</vt:lpstr>
      <vt:lpstr>A125998970J</vt:lpstr>
      <vt:lpstr>A125998970J_Data</vt:lpstr>
      <vt:lpstr>A125998970J_Latest</vt:lpstr>
      <vt:lpstr>A125998974T</vt:lpstr>
      <vt:lpstr>A125998974T_Data</vt:lpstr>
      <vt:lpstr>A125998974T_Latest</vt:lpstr>
      <vt:lpstr>A125998978A</vt:lpstr>
      <vt:lpstr>A125998978A_Data</vt:lpstr>
      <vt:lpstr>A125998978A_Latest</vt:lpstr>
      <vt:lpstr>A125998982T</vt:lpstr>
      <vt:lpstr>A125998982T_Data</vt:lpstr>
      <vt:lpstr>A125998982T_Latest</vt:lpstr>
      <vt:lpstr>A125998986A</vt:lpstr>
      <vt:lpstr>A125998986A_Data</vt:lpstr>
      <vt:lpstr>A125998986A_Latest</vt:lpstr>
      <vt:lpstr>A125998990T</vt:lpstr>
      <vt:lpstr>A125998990T_Data</vt:lpstr>
      <vt:lpstr>A125998990T_Latest</vt:lpstr>
      <vt:lpstr>A125998994A</vt:lpstr>
      <vt:lpstr>A125998994A_Data</vt:lpstr>
      <vt:lpstr>A125998994A_Latest</vt:lpstr>
      <vt:lpstr>A125998998K</vt:lpstr>
      <vt:lpstr>A125998998K_Data</vt:lpstr>
      <vt:lpstr>A125998998K_Latest</vt:lpstr>
      <vt:lpstr>A125999002T</vt:lpstr>
      <vt:lpstr>A125999002T_Data</vt:lpstr>
      <vt:lpstr>A125999002T_Latest</vt:lpstr>
      <vt:lpstr>A125999006A</vt:lpstr>
      <vt:lpstr>A125999006A_Data</vt:lpstr>
      <vt:lpstr>A125999006A_Latest</vt:lpstr>
      <vt:lpstr>A125999010T</vt:lpstr>
      <vt:lpstr>A125999010T_Data</vt:lpstr>
      <vt:lpstr>A125999010T_Latest</vt:lpstr>
      <vt:lpstr>A125999014A</vt:lpstr>
      <vt:lpstr>A125999014A_Data</vt:lpstr>
      <vt:lpstr>A125999014A_Latest</vt:lpstr>
      <vt:lpstr>A125999018K</vt:lpstr>
      <vt:lpstr>A125999018K_Data</vt:lpstr>
      <vt:lpstr>A125999018K_Latest</vt:lpstr>
      <vt:lpstr>A125999022A</vt:lpstr>
      <vt:lpstr>A125999022A_Data</vt:lpstr>
      <vt:lpstr>A125999022A_Latest</vt:lpstr>
      <vt:lpstr>A125999026K</vt:lpstr>
      <vt:lpstr>A125999026K_Data</vt:lpstr>
      <vt:lpstr>A125999026K_Latest</vt:lpstr>
      <vt:lpstr>A125999030A</vt:lpstr>
      <vt:lpstr>A125999030A_Data</vt:lpstr>
      <vt:lpstr>A125999030A_Latest</vt:lpstr>
      <vt:lpstr>A125999034K</vt:lpstr>
      <vt:lpstr>A125999034K_Data</vt:lpstr>
      <vt:lpstr>A125999034K_Latest</vt:lpstr>
      <vt:lpstr>A125999038V</vt:lpstr>
      <vt:lpstr>A125999038V_Data</vt:lpstr>
      <vt:lpstr>A125999038V_Latest</vt:lpstr>
      <vt:lpstr>A125999042K</vt:lpstr>
      <vt:lpstr>A125999042K_Data</vt:lpstr>
      <vt:lpstr>A125999042K_Latest</vt:lpstr>
      <vt:lpstr>A125999046V</vt:lpstr>
      <vt:lpstr>A125999046V_Data</vt:lpstr>
      <vt:lpstr>A125999046V_Latest</vt:lpstr>
      <vt:lpstr>A125999050K</vt:lpstr>
      <vt:lpstr>A125999050K_Data</vt:lpstr>
      <vt:lpstr>A125999050K_Latest</vt:lpstr>
      <vt:lpstr>A125999054V</vt:lpstr>
      <vt:lpstr>A125999054V_Data</vt:lpstr>
      <vt:lpstr>A125999054V_Latest</vt:lpstr>
      <vt:lpstr>A125999058C</vt:lpstr>
      <vt:lpstr>A125999058C_Data</vt:lpstr>
      <vt:lpstr>A125999058C_Latest</vt:lpstr>
      <vt:lpstr>A125999062V</vt:lpstr>
      <vt:lpstr>A125999062V_Data</vt:lpstr>
      <vt:lpstr>A125999062V_Latest</vt:lpstr>
      <vt:lpstr>A125999066C</vt:lpstr>
      <vt:lpstr>A125999066C_Data</vt:lpstr>
      <vt:lpstr>A125999066C_Latest</vt:lpstr>
      <vt:lpstr>A125999070V</vt:lpstr>
      <vt:lpstr>A125999070V_Data</vt:lpstr>
      <vt:lpstr>A125999070V_Latest</vt:lpstr>
      <vt:lpstr>A125999074C</vt:lpstr>
      <vt:lpstr>A125999074C_Data</vt:lpstr>
      <vt:lpstr>A125999074C_Latest</vt:lpstr>
      <vt:lpstr>A125999078L</vt:lpstr>
      <vt:lpstr>A125999078L_Data</vt:lpstr>
      <vt:lpstr>A125999078L_Latest</vt:lpstr>
      <vt:lpstr>A125999082C</vt:lpstr>
      <vt:lpstr>A125999082C_Data</vt:lpstr>
      <vt:lpstr>A125999082C_Latest</vt:lpstr>
      <vt:lpstr>A125999086L</vt:lpstr>
      <vt:lpstr>A125999086L_Data</vt:lpstr>
      <vt:lpstr>A125999086L_Latest</vt:lpstr>
      <vt:lpstr>A125999090C</vt:lpstr>
      <vt:lpstr>A125999090C_Data</vt:lpstr>
      <vt:lpstr>A125999090C_Latest</vt:lpstr>
      <vt:lpstr>A125999094L</vt:lpstr>
      <vt:lpstr>A125999094L_Data</vt:lpstr>
      <vt:lpstr>A125999094L_Latest</vt:lpstr>
      <vt:lpstr>A125999098W</vt:lpstr>
      <vt:lpstr>A125999098W_Data</vt:lpstr>
      <vt:lpstr>A125999098W_Latest</vt:lpstr>
      <vt:lpstr>A125999102A</vt:lpstr>
      <vt:lpstr>A125999102A_Data</vt:lpstr>
      <vt:lpstr>A125999102A_Latest</vt:lpstr>
      <vt:lpstr>A125999106K</vt:lpstr>
      <vt:lpstr>A125999106K_Data</vt:lpstr>
      <vt:lpstr>A125999106K_Latest</vt:lpstr>
      <vt:lpstr>A125999110A</vt:lpstr>
      <vt:lpstr>A125999110A_Data</vt:lpstr>
      <vt:lpstr>A125999110A_Latest</vt:lpstr>
      <vt:lpstr>A125999114K</vt:lpstr>
      <vt:lpstr>A125999114K_Data</vt:lpstr>
      <vt:lpstr>A125999114K_Latest</vt:lpstr>
      <vt:lpstr>A125999122K</vt:lpstr>
      <vt:lpstr>A125999122K_Data</vt:lpstr>
      <vt:lpstr>A125999122K_Latest</vt:lpstr>
      <vt:lpstr>A125999126V</vt:lpstr>
      <vt:lpstr>A125999126V_Data</vt:lpstr>
      <vt:lpstr>A125999126V_Latest</vt:lpstr>
      <vt:lpstr>A125999130K</vt:lpstr>
      <vt:lpstr>A125999130K_Data</vt:lpstr>
      <vt:lpstr>A125999130K_Latest</vt:lpstr>
      <vt:lpstr>A125999134V</vt:lpstr>
      <vt:lpstr>A125999134V_Data</vt:lpstr>
      <vt:lpstr>A125999134V_Latest</vt:lpstr>
      <vt:lpstr>A125999138C</vt:lpstr>
      <vt:lpstr>A125999138C_Data</vt:lpstr>
      <vt:lpstr>A125999138C_Latest</vt:lpstr>
      <vt:lpstr>A125999142V</vt:lpstr>
      <vt:lpstr>A125999142V_Data</vt:lpstr>
      <vt:lpstr>A125999142V_Latest</vt:lpstr>
      <vt:lpstr>A125999146C</vt:lpstr>
      <vt:lpstr>A125999146C_Data</vt:lpstr>
      <vt:lpstr>A125999146C_Latest</vt:lpstr>
      <vt:lpstr>A125999150V</vt:lpstr>
      <vt:lpstr>A125999150V_Data</vt:lpstr>
      <vt:lpstr>A125999150V_Latest</vt:lpstr>
      <vt:lpstr>A125999154C</vt:lpstr>
      <vt:lpstr>A125999154C_Data</vt:lpstr>
      <vt:lpstr>A125999154C_Latest</vt:lpstr>
      <vt:lpstr>A125999158L</vt:lpstr>
      <vt:lpstr>A125999158L_Data</vt:lpstr>
      <vt:lpstr>A125999158L_Latest</vt:lpstr>
      <vt:lpstr>A125999162C</vt:lpstr>
      <vt:lpstr>A125999162C_Data</vt:lpstr>
      <vt:lpstr>A125999162C_Latest</vt:lpstr>
      <vt:lpstr>A125999166L</vt:lpstr>
      <vt:lpstr>A125999166L_Data</vt:lpstr>
      <vt:lpstr>A125999166L_Latest</vt:lpstr>
      <vt:lpstr>A125999170C</vt:lpstr>
      <vt:lpstr>A125999170C_Data</vt:lpstr>
      <vt:lpstr>A125999170C_Latest</vt:lpstr>
      <vt:lpstr>A125999174L</vt:lpstr>
      <vt:lpstr>A125999174L_Data</vt:lpstr>
      <vt:lpstr>A125999174L_Latest</vt:lpstr>
      <vt:lpstr>A125999178W</vt:lpstr>
      <vt:lpstr>A125999178W_Data</vt:lpstr>
      <vt:lpstr>A125999178W_Latest</vt:lpstr>
      <vt:lpstr>A125999182L</vt:lpstr>
      <vt:lpstr>A125999182L_Data</vt:lpstr>
      <vt:lpstr>A125999182L_Latest</vt:lpstr>
      <vt:lpstr>A125999186W</vt:lpstr>
      <vt:lpstr>A125999186W_Data</vt:lpstr>
      <vt:lpstr>A125999186W_Latest</vt:lpstr>
      <vt:lpstr>A125999190L</vt:lpstr>
      <vt:lpstr>A125999190L_Data</vt:lpstr>
      <vt:lpstr>A125999190L_Latest</vt:lpstr>
      <vt:lpstr>A125999194W</vt:lpstr>
      <vt:lpstr>A125999194W_Data</vt:lpstr>
      <vt:lpstr>A125999194W_Latest</vt:lpstr>
      <vt:lpstr>A125999198F</vt:lpstr>
      <vt:lpstr>A125999198F_Data</vt:lpstr>
      <vt:lpstr>A125999198F_Latest</vt:lpstr>
      <vt:lpstr>A125999202K</vt:lpstr>
      <vt:lpstr>A125999202K_Data</vt:lpstr>
      <vt:lpstr>A125999202K_Latest</vt:lpstr>
      <vt:lpstr>A125999206V</vt:lpstr>
      <vt:lpstr>A125999206V_Data</vt:lpstr>
      <vt:lpstr>A125999206V_Latest</vt:lpstr>
      <vt:lpstr>A125999210K</vt:lpstr>
      <vt:lpstr>A125999210K_Data</vt:lpstr>
      <vt:lpstr>A125999210K_Latest</vt:lpstr>
      <vt:lpstr>A125999214V</vt:lpstr>
      <vt:lpstr>A125999214V_Data</vt:lpstr>
      <vt:lpstr>A125999214V_Latest</vt:lpstr>
      <vt:lpstr>A125999218C</vt:lpstr>
      <vt:lpstr>A125999218C_Data</vt:lpstr>
      <vt:lpstr>A125999218C_Latest</vt:lpstr>
      <vt:lpstr>A125999222V</vt:lpstr>
      <vt:lpstr>A125999222V_Data</vt:lpstr>
      <vt:lpstr>A125999222V_Latest</vt:lpstr>
      <vt:lpstr>A125999226C</vt:lpstr>
      <vt:lpstr>A125999226C_Data</vt:lpstr>
      <vt:lpstr>A125999226C_Latest</vt:lpstr>
      <vt:lpstr>A125999230V</vt:lpstr>
      <vt:lpstr>A125999230V_Data</vt:lpstr>
      <vt:lpstr>A125999230V_Latest</vt:lpstr>
      <vt:lpstr>A125999234C</vt:lpstr>
      <vt:lpstr>A125999234C_Data</vt:lpstr>
      <vt:lpstr>A125999234C_Latest</vt:lpstr>
      <vt:lpstr>A125999238L</vt:lpstr>
      <vt:lpstr>A125999238L_Data</vt:lpstr>
      <vt:lpstr>A125999238L_Latest</vt:lpstr>
      <vt:lpstr>A125999242C</vt:lpstr>
      <vt:lpstr>A125999242C_Data</vt:lpstr>
      <vt:lpstr>A125999242C_Latest</vt:lpstr>
      <vt:lpstr>A125999246L</vt:lpstr>
      <vt:lpstr>A125999246L_Data</vt:lpstr>
      <vt:lpstr>A125999246L_Latest</vt:lpstr>
      <vt:lpstr>A125999250C</vt:lpstr>
      <vt:lpstr>A125999250C_Data</vt:lpstr>
      <vt:lpstr>A125999250C_Latest</vt:lpstr>
      <vt:lpstr>A125999254L</vt:lpstr>
      <vt:lpstr>A125999254L_Data</vt:lpstr>
      <vt:lpstr>A125999254L_Latest</vt:lpstr>
      <vt:lpstr>A125999258W</vt:lpstr>
      <vt:lpstr>A125999258W_Data</vt:lpstr>
      <vt:lpstr>A125999258W_Latest</vt:lpstr>
      <vt:lpstr>A125999262L</vt:lpstr>
      <vt:lpstr>A125999262L_Data</vt:lpstr>
      <vt:lpstr>A125999262L_Latest</vt:lpstr>
      <vt:lpstr>A125999266W</vt:lpstr>
      <vt:lpstr>A125999266W_Data</vt:lpstr>
      <vt:lpstr>A125999266W_Latest</vt:lpstr>
      <vt:lpstr>A125999270L</vt:lpstr>
      <vt:lpstr>A125999270L_Data</vt:lpstr>
      <vt:lpstr>A125999270L_Latest</vt:lpstr>
      <vt:lpstr>A125999274W</vt:lpstr>
      <vt:lpstr>A125999274W_Data</vt:lpstr>
      <vt:lpstr>A125999274W_Latest</vt:lpstr>
      <vt:lpstr>A125999278F</vt:lpstr>
      <vt:lpstr>A125999278F_Data</vt:lpstr>
      <vt:lpstr>A125999278F_Latest</vt:lpstr>
      <vt:lpstr>A125999282W</vt:lpstr>
      <vt:lpstr>A125999282W_Data</vt:lpstr>
      <vt:lpstr>A125999282W_Latest</vt:lpstr>
      <vt:lpstr>A125999286F</vt:lpstr>
      <vt:lpstr>A125999286F_Data</vt:lpstr>
      <vt:lpstr>A125999286F_Latest</vt:lpstr>
      <vt:lpstr>A125999290W</vt:lpstr>
      <vt:lpstr>A125999290W_Data</vt:lpstr>
      <vt:lpstr>A125999290W_Latest</vt:lpstr>
      <vt:lpstr>A125999294F</vt:lpstr>
      <vt:lpstr>A125999294F_Data</vt:lpstr>
      <vt:lpstr>A125999294F_Latest</vt:lpstr>
      <vt:lpstr>A125999298R</vt:lpstr>
      <vt:lpstr>A125999298R_Data</vt:lpstr>
      <vt:lpstr>A125999298R_Latest</vt:lpstr>
      <vt:lpstr>A125999302V</vt:lpstr>
      <vt:lpstr>A125999302V_Data</vt:lpstr>
      <vt:lpstr>A125999302V_Latest</vt:lpstr>
      <vt:lpstr>A125999306C</vt:lpstr>
      <vt:lpstr>A125999306C_Data</vt:lpstr>
      <vt:lpstr>A125999306C_Latest</vt:lpstr>
      <vt:lpstr>A125999310V</vt:lpstr>
      <vt:lpstr>A125999310V_Data</vt:lpstr>
      <vt:lpstr>A125999310V_Latest</vt:lpstr>
      <vt:lpstr>A125999314C</vt:lpstr>
      <vt:lpstr>A125999314C_Data</vt:lpstr>
      <vt:lpstr>A125999314C_Latest</vt:lpstr>
      <vt:lpstr>A125999322C</vt:lpstr>
      <vt:lpstr>A125999322C_Data</vt:lpstr>
      <vt:lpstr>A125999322C_Latest</vt:lpstr>
      <vt:lpstr>A125999326L</vt:lpstr>
      <vt:lpstr>A125999326L_Data</vt:lpstr>
      <vt:lpstr>A125999326L_Latest</vt:lpstr>
      <vt:lpstr>A125999330C</vt:lpstr>
      <vt:lpstr>A125999330C_Data</vt:lpstr>
      <vt:lpstr>A125999330C_Latest</vt:lpstr>
      <vt:lpstr>A125999334L</vt:lpstr>
      <vt:lpstr>A125999334L_Data</vt:lpstr>
      <vt:lpstr>A125999334L_Latest</vt:lpstr>
      <vt:lpstr>A125999338W</vt:lpstr>
      <vt:lpstr>A125999338W_Data</vt:lpstr>
      <vt:lpstr>A125999338W_Latest</vt:lpstr>
      <vt:lpstr>A125999342L</vt:lpstr>
      <vt:lpstr>A125999342L_Data</vt:lpstr>
      <vt:lpstr>A125999342L_Latest</vt:lpstr>
      <vt:lpstr>A125999346W</vt:lpstr>
      <vt:lpstr>A125999346W_Data</vt:lpstr>
      <vt:lpstr>A125999346W_Latest</vt:lpstr>
      <vt:lpstr>A125999350L</vt:lpstr>
      <vt:lpstr>A125999350L_Data</vt:lpstr>
      <vt:lpstr>A125999350L_Latest</vt:lpstr>
      <vt:lpstr>A125999354W</vt:lpstr>
      <vt:lpstr>A125999354W_Data</vt:lpstr>
      <vt:lpstr>A125999354W_Latest</vt:lpstr>
      <vt:lpstr>A125999358F</vt:lpstr>
      <vt:lpstr>A125999358F_Data</vt:lpstr>
      <vt:lpstr>A125999358F_Latest</vt:lpstr>
      <vt:lpstr>A125999362W</vt:lpstr>
      <vt:lpstr>A125999362W_Data</vt:lpstr>
      <vt:lpstr>A125999362W_Latest</vt:lpstr>
      <vt:lpstr>A125999366F</vt:lpstr>
      <vt:lpstr>A125999366F_Data</vt:lpstr>
      <vt:lpstr>A125999366F_Latest</vt:lpstr>
      <vt:lpstr>A125999370W</vt:lpstr>
      <vt:lpstr>A125999370W_Data</vt:lpstr>
      <vt:lpstr>A125999370W_Latest</vt:lpstr>
      <vt:lpstr>A125999374F</vt:lpstr>
      <vt:lpstr>A125999374F_Data</vt:lpstr>
      <vt:lpstr>A125999374F_Latest</vt:lpstr>
      <vt:lpstr>A125999378R</vt:lpstr>
      <vt:lpstr>A125999378R_Data</vt:lpstr>
      <vt:lpstr>A125999378R_Latest</vt:lpstr>
      <vt:lpstr>A125999382F</vt:lpstr>
      <vt:lpstr>A125999382F_Data</vt:lpstr>
      <vt:lpstr>A125999382F_Latest</vt:lpstr>
      <vt:lpstr>A125999386R</vt:lpstr>
      <vt:lpstr>A125999386R_Data</vt:lpstr>
      <vt:lpstr>A125999386R_Latest</vt:lpstr>
      <vt:lpstr>A125999390F</vt:lpstr>
      <vt:lpstr>A125999390F_Data</vt:lpstr>
      <vt:lpstr>A125999390F_Latest</vt:lpstr>
      <vt:lpstr>A125999394R</vt:lpstr>
      <vt:lpstr>A125999394R_Data</vt:lpstr>
      <vt:lpstr>A125999394R_Latest</vt:lpstr>
      <vt:lpstr>A125999398X</vt:lpstr>
      <vt:lpstr>A125999398X_Data</vt:lpstr>
      <vt:lpstr>A125999398X_Latest</vt:lpstr>
      <vt:lpstr>A125999402C</vt:lpstr>
      <vt:lpstr>A125999402C_Data</vt:lpstr>
      <vt:lpstr>A125999402C_Latest</vt:lpstr>
      <vt:lpstr>A125999406L</vt:lpstr>
      <vt:lpstr>A125999406L_Data</vt:lpstr>
      <vt:lpstr>A125999406L_Latest</vt:lpstr>
      <vt:lpstr>A125999410C</vt:lpstr>
      <vt:lpstr>A125999410C_Data</vt:lpstr>
      <vt:lpstr>A125999410C_Latest</vt:lpstr>
      <vt:lpstr>A125999414L</vt:lpstr>
      <vt:lpstr>A125999414L_Data</vt:lpstr>
      <vt:lpstr>A125999414L_Latest</vt:lpstr>
      <vt:lpstr>A125999418W</vt:lpstr>
      <vt:lpstr>A125999418W_Data</vt:lpstr>
      <vt:lpstr>A125999418W_Latest</vt:lpstr>
      <vt:lpstr>A125999422L</vt:lpstr>
      <vt:lpstr>A125999422L_Data</vt:lpstr>
      <vt:lpstr>A125999422L_Latest</vt:lpstr>
      <vt:lpstr>A125999426W</vt:lpstr>
      <vt:lpstr>A125999426W_Data</vt:lpstr>
      <vt:lpstr>A125999426W_Latest</vt:lpstr>
      <vt:lpstr>A125999430L</vt:lpstr>
      <vt:lpstr>A125999430L_Data</vt:lpstr>
      <vt:lpstr>A125999430L_Latest</vt:lpstr>
      <vt:lpstr>A125999434W</vt:lpstr>
      <vt:lpstr>A125999434W_Data</vt:lpstr>
      <vt:lpstr>A125999434W_Latest</vt:lpstr>
      <vt:lpstr>A125999438F</vt:lpstr>
      <vt:lpstr>A125999438F_Data</vt:lpstr>
      <vt:lpstr>A125999438F_Latest</vt:lpstr>
      <vt:lpstr>A125999442W</vt:lpstr>
      <vt:lpstr>A125999442W_Data</vt:lpstr>
      <vt:lpstr>A125999442W_Latest</vt:lpstr>
      <vt:lpstr>A125999446F</vt:lpstr>
      <vt:lpstr>A125999446F_Data</vt:lpstr>
      <vt:lpstr>A125999446F_Latest</vt:lpstr>
      <vt:lpstr>A125999450W</vt:lpstr>
      <vt:lpstr>A125999450W_Data</vt:lpstr>
      <vt:lpstr>A125999450W_Latest</vt:lpstr>
      <vt:lpstr>A125999454F</vt:lpstr>
      <vt:lpstr>A125999454F_Data</vt:lpstr>
      <vt:lpstr>A125999454F_Latest</vt:lpstr>
      <vt:lpstr>A125999458R</vt:lpstr>
      <vt:lpstr>A125999458R_Data</vt:lpstr>
      <vt:lpstr>A125999458R_Latest</vt:lpstr>
      <vt:lpstr>A125999462F</vt:lpstr>
      <vt:lpstr>A125999462F_Data</vt:lpstr>
      <vt:lpstr>A125999462F_Latest</vt:lpstr>
      <vt:lpstr>A125999466R</vt:lpstr>
      <vt:lpstr>A125999466R_Data</vt:lpstr>
      <vt:lpstr>A125999466R_Latest</vt:lpstr>
      <vt:lpstr>A125999470F</vt:lpstr>
      <vt:lpstr>A125999470F_Data</vt:lpstr>
      <vt:lpstr>A125999470F_Latest</vt:lpstr>
      <vt:lpstr>A125999474R</vt:lpstr>
      <vt:lpstr>A125999474R_Data</vt:lpstr>
      <vt:lpstr>A125999474R_Latest</vt:lpstr>
      <vt:lpstr>A125999478X</vt:lpstr>
      <vt:lpstr>A125999478X_Data</vt:lpstr>
      <vt:lpstr>A125999478X_Latest</vt:lpstr>
      <vt:lpstr>A125999482R</vt:lpstr>
      <vt:lpstr>A125999482R_Data</vt:lpstr>
      <vt:lpstr>A125999482R_Latest</vt:lpstr>
      <vt:lpstr>A125999486X</vt:lpstr>
      <vt:lpstr>A125999486X_Data</vt:lpstr>
      <vt:lpstr>A125999486X_Latest</vt:lpstr>
      <vt:lpstr>A125999490R</vt:lpstr>
      <vt:lpstr>A125999490R_Data</vt:lpstr>
      <vt:lpstr>A125999490R_Latest</vt:lpstr>
      <vt:lpstr>A125999494X</vt:lpstr>
      <vt:lpstr>A125999494X_Data</vt:lpstr>
      <vt:lpstr>A125999494X_Latest</vt:lpstr>
      <vt:lpstr>A125999498J</vt:lpstr>
      <vt:lpstr>A125999498J_Data</vt:lpstr>
      <vt:lpstr>A125999498J_Latest</vt:lpstr>
      <vt:lpstr>A125999502L</vt:lpstr>
      <vt:lpstr>A125999502L_Data</vt:lpstr>
      <vt:lpstr>A125999502L_Latest</vt:lpstr>
      <vt:lpstr>A125999506W</vt:lpstr>
      <vt:lpstr>A125999506W_Data</vt:lpstr>
      <vt:lpstr>A125999506W_Latest</vt:lpstr>
      <vt:lpstr>A125999510L</vt:lpstr>
      <vt:lpstr>A125999510L_Data</vt:lpstr>
      <vt:lpstr>A125999510L_Latest</vt:lpstr>
      <vt:lpstr>A125999514W</vt:lpstr>
      <vt:lpstr>A125999514W_Data</vt:lpstr>
      <vt:lpstr>A125999514W_Latest</vt:lpstr>
      <vt:lpstr>A125999522W</vt:lpstr>
      <vt:lpstr>A125999522W_Data</vt:lpstr>
      <vt:lpstr>A125999522W_Latest</vt:lpstr>
      <vt:lpstr>A125999526F</vt:lpstr>
      <vt:lpstr>A125999526F_Data</vt:lpstr>
      <vt:lpstr>A125999526F_Latest</vt:lpstr>
      <vt:lpstr>A125999530W</vt:lpstr>
      <vt:lpstr>A125999530W_Data</vt:lpstr>
      <vt:lpstr>A125999530W_Latest</vt:lpstr>
      <vt:lpstr>A125999534F</vt:lpstr>
      <vt:lpstr>A125999534F_Data</vt:lpstr>
      <vt:lpstr>A125999534F_Latest</vt:lpstr>
      <vt:lpstr>A125999538R</vt:lpstr>
      <vt:lpstr>A125999538R_Data</vt:lpstr>
      <vt:lpstr>A125999538R_Latest</vt:lpstr>
      <vt:lpstr>A125999542F</vt:lpstr>
      <vt:lpstr>A125999542F_Data</vt:lpstr>
      <vt:lpstr>A125999542F_Latest</vt:lpstr>
      <vt:lpstr>A125999546R</vt:lpstr>
      <vt:lpstr>A125999546R_Data</vt:lpstr>
      <vt:lpstr>A125999546R_Latest</vt:lpstr>
      <vt:lpstr>A125999550F</vt:lpstr>
      <vt:lpstr>A125999550F_Data</vt:lpstr>
      <vt:lpstr>A125999550F_Latest</vt:lpstr>
      <vt:lpstr>A125999554R</vt:lpstr>
      <vt:lpstr>A125999554R_Data</vt:lpstr>
      <vt:lpstr>A125999554R_Latest</vt:lpstr>
      <vt:lpstr>A125999558X</vt:lpstr>
      <vt:lpstr>A125999558X_Data</vt:lpstr>
      <vt:lpstr>A125999558X_Latest</vt:lpstr>
      <vt:lpstr>A125999562R</vt:lpstr>
      <vt:lpstr>A125999562R_Data</vt:lpstr>
      <vt:lpstr>A125999562R_Latest</vt:lpstr>
      <vt:lpstr>A125999566X</vt:lpstr>
      <vt:lpstr>A125999566X_Data</vt:lpstr>
      <vt:lpstr>A125999566X_Latest</vt:lpstr>
      <vt:lpstr>A125999570R</vt:lpstr>
      <vt:lpstr>A125999570R_Data</vt:lpstr>
      <vt:lpstr>A125999570R_Latest</vt:lpstr>
      <vt:lpstr>A125999574X</vt:lpstr>
      <vt:lpstr>A125999574X_Data</vt:lpstr>
      <vt:lpstr>A125999574X_Latest</vt:lpstr>
      <vt:lpstr>A125999578J</vt:lpstr>
      <vt:lpstr>A125999578J_Data</vt:lpstr>
      <vt:lpstr>A125999578J_Latest</vt:lpstr>
      <vt:lpstr>A125999582X</vt:lpstr>
      <vt:lpstr>A125999582X_Data</vt:lpstr>
      <vt:lpstr>A125999582X_Latest</vt:lpstr>
      <vt:lpstr>A125999586J</vt:lpstr>
      <vt:lpstr>A125999586J_Data</vt:lpstr>
      <vt:lpstr>A125999586J_Latest</vt:lpstr>
      <vt:lpstr>A125999590X</vt:lpstr>
      <vt:lpstr>A125999590X_Data</vt:lpstr>
      <vt:lpstr>A125999590X_Latest</vt:lpstr>
      <vt:lpstr>A125999594J</vt:lpstr>
      <vt:lpstr>A125999594J_Data</vt:lpstr>
      <vt:lpstr>A125999594J_Latest</vt:lpstr>
      <vt:lpstr>A125999598T</vt:lpstr>
      <vt:lpstr>A125999598T_Data</vt:lpstr>
      <vt:lpstr>A125999598T_Latest</vt:lpstr>
      <vt:lpstr>A125999602W</vt:lpstr>
      <vt:lpstr>A125999602W_Data</vt:lpstr>
      <vt:lpstr>A125999602W_Latest</vt:lpstr>
      <vt:lpstr>A125999606F</vt:lpstr>
      <vt:lpstr>A125999606F_Data</vt:lpstr>
      <vt:lpstr>A125999606F_Latest</vt:lpstr>
      <vt:lpstr>A125999610W</vt:lpstr>
      <vt:lpstr>A125999610W_Data</vt:lpstr>
      <vt:lpstr>A125999610W_Latest</vt:lpstr>
      <vt:lpstr>A125999614F</vt:lpstr>
      <vt:lpstr>A125999614F_Data</vt:lpstr>
      <vt:lpstr>A125999614F_Latest</vt:lpstr>
      <vt:lpstr>A125999618R</vt:lpstr>
      <vt:lpstr>A125999618R_Data</vt:lpstr>
      <vt:lpstr>A125999618R_Latest</vt:lpstr>
      <vt:lpstr>A125999622F</vt:lpstr>
      <vt:lpstr>A125999622F_Data</vt:lpstr>
      <vt:lpstr>A125999622F_Latest</vt:lpstr>
      <vt:lpstr>A125999626R</vt:lpstr>
      <vt:lpstr>A125999626R_Data</vt:lpstr>
      <vt:lpstr>A125999626R_Latest</vt:lpstr>
      <vt:lpstr>A125999630F</vt:lpstr>
      <vt:lpstr>A125999630F_Data</vt:lpstr>
      <vt:lpstr>A125999630F_Latest</vt:lpstr>
      <vt:lpstr>A125999634R</vt:lpstr>
      <vt:lpstr>A125999634R_Data</vt:lpstr>
      <vt:lpstr>A125999634R_Latest</vt:lpstr>
      <vt:lpstr>A125999638X</vt:lpstr>
      <vt:lpstr>A125999638X_Data</vt:lpstr>
      <vt:lpstr>A125999638X_Latest</vt:lpstr>
      <vt:lpstr>A125999642R</vt:lpstr>
      <vt:lpstr>A125999642R_Data</vt:lpstr>
      <vt:lpstr>A125999642R_Latest</vt:lpstr>
      <vt:lpstr>A125999646X</vt:lpstr>
      <vt:lpstr>A125999646X_Data</vt:lpstr>
      <vt:lpstr>A125999646X_Latest</vt:lpstr>
      <vt:lpstr>A125999650R</vt:lpstr>
      <vt:lpstr>A125999650R_Data</vt:lpstr>
      <vt:lpstr>A125999650R_Latest</vt:lpstr>
      <vt:lpstr>A125999654X</vt:lpstr>
      <vt:lpstr>A125999654X_Data</vt:lpstr>
      <vt:lpstr>A125999654X_Latest</vt:lpstr>
      <vt:lpstr>A125999658J</vt:lpstr>
      <vt:lpstr>A125999658J_Data</vt:lpstr>
      <vt:lpstr>A125999658J_Latest</vt:lpstr>
      <vt:lpstr>A125999662X</vt:lpstr>
      <vt:lpstr>A125999662X_Data</vt:lpstr>
      <vt:lpstr>A125999662X_Latest</vt:lpstr>
      <vt:lpstr>A125999666J</vt:lpstr>
      <vt:lpstr>A125999666J_Data</vt:lpstr>
      <vt:lpstr>A125999666J_Latest</vt:lpstr>
      <vt:lpstr>A125999670X</vt:lpstr>
      <vt:lpstr>A125999670X_Data</vt:lpstr>
      <vt:lpstr>A125999670X_Latest</vt:lpstr>
      <vt:lpstr>A125999674J</vt:lpstr>
      <vt:lpstr>A125999674J_Data</vt:lpstr>
      <vt:lpstr>A125999674J_Latest</vt:lpstr>
      <vt:lpstr>A125999678T</vt:lpstr>
      <vt:lpstr>A125999678T_Data</vt:lpstr>
      <vt:lpstr>A125999678T_Latest</vt:lpstr>
      <vt:lpstr>A125999682J</vt:lpstr>
      <vt:lpstr>A125999682J_Data</vt:lpstr>
      <vt:lpstr>A125999682J_Latest</vt:lpstr>
      <vt:lpstr>A125999686T</vt:lpstr>
      <vt:lpstr>A125999686T_Data</vt:lpstr>
      <vt:lpstr>A125999686T_Latest</vt:lpstr>
      <vt:lpstr>A125999690J</vt:lpstr>
      <vt:lpstr>A125999690J_Data</vt:lpstr>
      <vt:lpstr>A125999690J_Latest</vt:lpstr>
      <vt:lpstr>A125999694T</vt:lpstr>
      <vt:lpstr>A125999694T_Data</vt:lpstr>
      <vt:lpstr>A125999694T_Latest</vt:lpstr>
      <vt:lpstr>A125999698A</vt:lpstr>
      <vt:lpstr>A125999698A_Data</vt:lpstr>
      <vt:lpstr>A125999698A_Latest</vt:lpstr>
      <vt:lpstr>A125999702F</vt:lpstr>
      <vt:lpstr>A125999702F_Data</vt:lpstr>
      <vt:lpstr>A125999702F_Latest</vt:lpstr>
      <vt:lpstr>A125999706R</vt:lpstr>
      <vt:lpstr>A125999706R_Data</vt:lpstr>
      <vt:lpstr>A125999706R_Latest</vt:lpstr>
      <vt:lpstr>A125999710F</vt:lpstr>
      <vt:lpstr>A125999710F_Data</vt:lpstr>
      <vt:lpstr>A125999710F_Latest</vt:lpstr>
      <vt:lpstr>A125999714R</vt:lpstr>
      <vt:lpstr>A125999714R_Data</vt:lpstr>
      <vt:lpstr>A125999714R_Latest</vt:lpstr>
      <vt:lpstr>A125999722R</vt:lpstr>
      <vt:lpstr>A125999722R_Data</vt:lpstr>
      <vt:lpstr>A125999722R_Latest</vt:lpstr>
      <vt:lpstr>A125999726X</vt:lpstr>
      <vt:lpstr>A125999726X_Data</vt:lpstr>
      <vt:lpstr>A125999726X_Latest</vt:lpstr>
      <vt:lpstr>A125999730R</vt:lpstr>
      <vt:lpstr>A125999730R_Data</vt:lpstr>
      <vt:lpstr>A125999730R_Latest</vt:lpstr>
      <vt:lpstr>A125999734X</vt:lpstr>
      <vt:lpstr>A125999734X_Data</vt:lpstr>
      <vt:lpstr>A125999734X_Latest</vt:lpstr>
      <vt:lpstr>A125999738J</vt:lpstr>
      <vt:lpstr>A125999738J_Data</vt:lpstr>
      <vt:lpstr>A125999738J_Latest</vt:lpstr>
      <vt:lpstr>A125999742X</vt:lpstr>
      <vt:lpstr>A125999742X_Data</vt:lpstr>
      <vt:lpstr>A125999742X_Latest</vt:lpstr>
      <vt:lpstr>A125999746J</vt:lpstr>
      <vt:lpstr>A125999746J_Data</vt:lpstr>
      <vt:lpstr>A125999746J_Latest</vt:lpstr>
      <vt:lpstr>A125999750X</vt:lpstr>
      <vt:lpstr>A125999750X_Data</vt:lpstr>
      <vt:lpstr>A125999750X_Latest</vt:lpstr>
      <vt:lpstr>A125999754J</vt:lpstr>
      <vt:lpstr>A125999754J_Data</vt:lpstr>
      <vt:lpstr>A125999754J_Latest</vt:lpstr>
      <vt:lpstr>A125999758T</vt:lpstr>
      <vt:lpstr>A125999758T_Data</vt:lpstr>
      <vt:lpstr>A125999758T_Latest</vt:lpstr>
      <vt:lpstr>A125999762J</vt:lpstr>
      <vt:lpstr>A125999762J_Data</vt:lpstr>
      <vt:lpstr>A125999762J_Latest</vt:lpstr>
      <vt:lpstr>A125999766T</vt:lpstr>
      <vt:lpstr>A125999766T_Data</vt:lpstr>
      <vt:lpstr>A125999766T_Latest</vt:lpstr>
      <vt:lpstr>A125999770J</vt:lpstr>
      <vt:lpstr>A125999770J_Data</vt:lpstr>
      <vt:lpstr>A125999770J_Latest</vt:lpstr>
      <vt:lpstr>A125999774T</vt:lpstr>
      <vt:lpstr>A125999774T_Data</vt:lpstr>
      <vt:lpstr>A125999774T_Latest</vt:lpstr>
      <vt:lpstr>A125999778A</vt:lpstr>
      <vt:lpstr>A125999778A_Data</vt:lpstr>
      <vt:lpstr>A125999778A_Latest</vt:lpstr>
      <vt:lpstr>A125999782T</vt:lpstr>
      <vt:lpstr>A125999782T_Data</vt:lpstr>
      <vt:lpstr>A125999782T_Latest</vt:lpstr>
      <vt:lpstr>A125999786A</vt:lpstr>
      <vt:lpstr>A125999786A_Data</vt:lpstr>
      <vt:lpstr>A125999786A_Latest</vt:lpstr>
      <vt:lpstr>A125999790T</vt:lpstr>
      <vt:lpstr>A125999790T_Data</vt:lpstr>
      <vt:lpstr>A125999790T_Latest</vt:lpstr>
      <vt:lpstr>A125999794A</vt:lpstr>
      <vt:lpstr>A125999794A_Data</vt:lpstr>
      <vt:lpstr>A125999794A_Latest</vt:lpstr>
      <vt:lpstr>A125999798K</vt:lpstr>
      <vt:lpstr>A125999798K_Data</vt:lpstr>
      <vt:lpstr>A125999798K_Latest</vt:lpstr>
      <vt:lpstr>A125999802R</vt:lpstr>
      <vt:lpstr>A125999802R_Data</vt:lpstr>
      <vt:lpstr>A125999802R_Latest</vt:lpstr>
      <vt:lpstr>A125999806X</vt:lpstr>
      <vt:lpstr>A125999806X_Data</vt:lpstr>
      <vt:lpstr>A125999806X_Latest</vt:lpstr>
      <vt:lpstr>A125999810R</vt:lpstr>
      <vt:lpstr>A125999810R_Data</vt:lpstr>
      <vt:lpstr>A125999810R_Latest</vt:lpstr>
      <vt:lpstr>A125999814X</vt:lpstr>
      <vt:lpstr>A125999814X_Data</vt:lpstr>
      <vt:lpstr>A125999814X_Latest</vt:lpstr>
      <vt:lpstr>A125999818J</vt:lpstr>
      <vt:lpstr>A125999818J_Data</vt:lpstr>
      <vt:lpstr>A125999818J_Latest</vt:lpstr>
      <vt:lpstr>A125999822X</vt:lpstr>
      <vt:lpstr>A125999822X_Data</vt:lpstr>
      <vt:lpstr>A125999822X_Latest</vt:lpstr>
      <vt:lpstr>A125999826J</vt:lpstr>
      <vt:lpstr>A125999826J_Data</vt:lpstr>
      <vt:lpstr>A125999826J_Latest</vt:lpstr>
      <vt:lpstr>A125999830X</vt:lpstr>
      <vt:lpstr>A125999830X_Data</vt:lpstr>
      <vt:lpstr>A125999830X_Latest</vt:lpstr>
      <vt:lpstr>A125999834J</vt:lpstr>
      <vt:lpstr>A125999834J_Data</vt:lpstr>
      <vt:lpstr>A125999834J_Latest</vt:lpstr>
      <vt:lpstr>A125999838T</vt:lpstr>
      <vt:lpstr>A125999838T_Data</vt:lpstr>
      <vt:lpstr>A125999838T_Latest</vt:lpstr>
      <vt:lpstr>A125999842J</vt:lpstr>
      <vt:lpstr>A125999842J_Data</vt:lpstr>
      <vt:lpstr>A125999842J_Latest</vt:lpstr>
      <vt:lpstr>A125999846T</vt:lpstr>
      <vt:lpstr>A125999846T_Data</vt:lpstr>
      <vt:lpstr>A125999846T_Latest</vt:lpstr>
      <vt:lpstr>A125999850J</vt:lpstr>
      <vt:lpstr>A125999850J_Data</vt:lpstr>
      <vt:lpstr>A125999850J_Latest</vt:lpstr>
      <vt:lpstr>A125999854T</vt:lpstr>
      <vt:lpstr>A125999854T_Data</vt:lpstr>
      <vt:lpstr>A125999854T_Latest</vt:lpstr>
      <vt:lpstr>A125999858A</vt:lpstr>
      <vt:lpstr>A125999858A_Data</vt:lpstr>
      <vt:lpstr>A125999858A_Latest</vt:lpstr>
      <vt:lpstr>A125999862T</vt:lpstr>
      <vt:lpstr>A125999862T_Data</vt:lpstr>
      <vt:lpstr>A125999862T_Latest</vt:lpstr>
      <vt:lpstr>A125999866A</vt:lpstr>
      <vt:lpstr>A125999866A_Data</vt:lpstr>
      <vt:lpstr>A125999866A_Latest</vt:lpstr>
      <vt:lpstr>A125999870T</vt:lpstr>
      <vt:lpstr>A125999870T_Data</vt:lpstr>
      <vt:lpstr>A125999870T_Latest</vt:lpstr>
      <vt:lpstr>A125999874A</vt:lpstr>
      <vt:lpstr>A125999874A_Data</vt:lpstr>
      <vt:lpstr>A125999874A_Latest</vt:lpstr>
      <vt:lpstr>A125999878K</vt:lpstr>
      <vt:lpstr>A125999878K_Data</vt:lpstr>
      <vt:lpstr>A125999878K_Latest</vt:lpstr>
      <vt:lpstr>A125999882A</vt:lpstr>
      <vt:lpstr>A125999882A_Data</vt:lpstr>
      <vt:lpstr>A125999882A_Latest</vt:lpstr>
      <vt:lpstr>A125999886K</vt:lpstr>
      <vt:lpstr>A125999886K_Data</vt:lpstr>
      <vt:lpstr>A125999886K_Latest</vt:lpstr>
      <vt:lpstr>A125999890A</vt:lpstr>
      <vt:lpstr>A125999890A_Data</vt:lpstr>
      <vt:lpstr>A125999890A_Latest</vt:lpstr>
      <vt:lpstr>A125999894K</vt:lpstr>
      <vt:lpstr>A125999894K_Data</vt:lpstr>
      <vt:lpstr>A125999894K_Latest</vt:lpstr>
      <vt:lpstr>A125999898V</vt:lpstr>
      <vt:lpstr>A125999898V_Data</vt:lpstr>
      <vt:lpstr>A125999898V_Latest</vt:lpstr>
      <vt:lpstr>A125999902X</vt:lpstr>
      <vt:lpstr>A125999902X_Data</vt:lpstr>
      <vt:lpstr>A125999902X_Latest</vt:lpstr>
      <vt:lpstr>A125999906J</vt:lpstr>
      <vt:lpstr>A125999906J_Data</vt:lpstr>
      <vt:lpstr>A125999906J_Latest</vt:lpstr>
      <vt:lpstr>A125999910X</vt:lpstr>
      <vt:lpstr>A125999910X_Data</vt:lpstr>
      <vt:lpstr>A125999910X_Latest</vt:lpstr>
      <vt:lpstr>A125999914J</vt:lpstr>
      <vt:lpstr>A125999914J_Data</vt:lpstr>
      <vt:lpstr>A125999914J_Latest</vt:lpstr>
      <vt:lpstr>A125999922J</vt:lpstr>
      <vt:lpstr>A125999922J_Data</vt:lpstr>
      <vt:lpstr>A125999922J_Latest</vt:lpstr>
      <vt:lpstr>A125999926T</vt:lpstr>
      <vt:lpstr>A125999926T_Data</vt:lpstr>
      <vt:lpstr>A125999926T_Latest</vt:lpstr>
      <vt:lpstr>A125999930J</vt:lpstr>
      <vt:lpstr>A125999930J_Data</vt:lpstr>
      <vt:lpstr>A125999930J_Latest</vt:lpstr>
      <vt:lpstr>A125999934T</vt:lpstr>
      <vt:lpstr>A125999934T_Data</vt:lpstr>
      <vt:lpstr>A125999934T_Latest</vt:lpstr>
      <vt:lpstr>A125999938A</vt:lpstr>
      <vt:lpstr>A125999938A_Data</vt:lpstr>
      <vt:lpstr>A125999938A_Latest</vt:lpstr>
      <vt:lpstr>A125999942T</vt:lpstr>
      <vt:lpstr>A125999942T_Data</vt:lpstr>
      <vt:lpstr>A125999942T_Latest</vt:lpstr>
      <vt:lpstr>A125999946A</vt:lpstr>
      <vt:lpstr>A125999946A_Data</vt:lpstr>
      <vt:lpstr>A125999946A_Latest</vt:lpstr>
      <vt:lpstr>A125999950T</vt:lpstr>
      <vt:lpstr>A125999950T_Data</vt:lpstr>
      <vt:lpstr>A125999950T_Latest</vt:lpstr>
      <vt:lpstr>A125999954A</vt:lpstr>
      <vt:lpstr>A125999954A_Data</vt:lpstr>
      <vt:lpstr>A125999954A_Latest</vt:lpstr>
      <vt:lpstr>A125999958K</vt:lpstr>
      <vt:lpstr>A125999958K_Data</vt:lpstr>
      <vt:lpstr>A125999958K_Latest</vt:lpstr>
      <vt:lpstr>A125999962A</vt:lpstr>
      <vt:lpstr>A125999962A_Data</vt:lpstr>
      <vt:lpstr>A125999962A_Latest</vt:lpstr>
      <vt:lpstr>A125999966K</vt:lpstr>
      <vt:lpstr>A125999966K_Data</vt:lpstr>
      <vt:lpstr>A125999966K_Latest</vt:lpstr>
      <vt:lpstr>A125999970A</vt:lpstr>
      <vt:lpstr>A125999970A_Data</vt:lpstr>
      <vt:lpstr>A125999970A_Latest</vt:lpstr>
      <vt:lpstr>A125999974K</vt:lpstr>
      <vt:lpstr>A125999974K_Data</vt:lpstr>
      <vt:lpstr>A125999974K_Latest</vt:lpstr>
      <vt:lpstr>A125999978V</vt:lpstr>
      <vt:lpstr>A125999978V_Data</vt:lpstr>
      <vt:lpstr>A125999978V_Latest</vt:lpstr>
      <vt:lpstr>A125999982K</vt:lpstr>
      <vt:lpstr>A125999982K_Data</vt:lpstr>
      <vt:lpstr>A125999982K_Latest</vt:lpstr>
      <vt:lpstr>A125999986V</vt:lpstr>
      <vt:lpstr>A125999986V_Data</vt:lpstr>
      <vt:lpstr>A125999986V_Latest</vt:lpstr>
      <vt:lpstr>A125999990K</vt:lpstr>
      <vt:lpstr>A125999990K_Data</vt:lpstr>
      <vt:lpstr>A125999990K_Latest</vt:lpstr>
      <vt:lpstr>A125999994V</vt:lpstr>
      <vt:lpstr>A125999994V_Data</vt:lpstr>
      <vt:lpstr>A125999994V_Latest</vt:lpstr>
      <vt:lpstr>A125999998C</vt:lpstr>
      <vt:lpstr>A125999998C_Data</vt:lpstr>
      <vt:lpstr>A125999998C_Latest</vt:lpstr>
      <vt:lpstr>A126000002T</vt:lpstr>
      <vt:lpstr>A126000002T_Data</vt:lpstr>
      <vt:lpstr>A126000002T_Latest</vt:lpstr>
      <vt:lpstr>A126000006A</vt:lpstr>
      <vt:lpstr>A126000006A_Data</vt:lpstr>
      <vt:lpstr>A126000006A_Latest</vt:lpstr>
      <vt:lpstr>A126000010T</vt:lpstr>
      <vt:lpstr>A126000010T_Data</vt:lpstr>
      <vt:lpstr>A126000010T_Latest</vt:lpstr>
      <vt:lpstr>A126000014A</vt:lpstr>
      <vt:lpstr>A126000014A_Data</vt:lpstr>
      <vt:lpstr>A126000014A_Latest</vt:lpstr>
      <vt:lpstr>A126000018K</vt:lpstr>
      <vt:lpstr>A126000018K_Data</vt:lpstr>
      <vt:lpstr>A126000018K_Latest</vt:lpstr>
      <vt:lpstr>A126000022A</vt:lpstr>
      <vt:lpstr>A126000022A_Data</vt:lpstr>
      <vt:lpstr>A126000022A_Latest</vt:lpstr>
      <vt:lpstr>A126000026K</vt:lpstr>
      <vt:lpstr>A126000026K_Data</vt:lpstr>
      <vt:lpstr>A126000026K_Latest</vt:lpstr>
      <vt:lpstr>A126000030A</vt:lpstr>
      <vt:lpstr>A126000030A_Data</vt:lpstr>
      <vt:lpstr>A126000030A_Latest</vt:lpstr>
      <vt:lpstr>A126000034K</vt:lpstr>
      <vt:lpstr>A126000034K_Data</vt:lpstr>
      <vt:lpstr>A126000034K_Latest</vt:lpstr>
      <vt:lpstr>A126000038V</vt:lpstr>
      <vt:lpstr>A126000038V_Data</vt:lpstr>
      <vt:lpstr>A126000038V_Latest</vt:lpstr>
      <vt:lpstr>A126000042K</vt:lpstr>
      <vt:lpstr>A126000042K_Data</vt:lpstr>
      <vt:lpstr>A126000042K_Latest</vt:lpstr>
      <vt:lpstr>A126000046V</vt:lpstr>
      <vt:lpstr>A126000046V_Data</vt:lpstr>
      <vt:lpstr>A126000046V_Latest</vt:lpstr>
      <vt:lpstr>A126000050K</vt:lpstr>
      <vt:lpstr>A126000050K_Data</vt:lpstr>
      <vt:lpstr>A126000050K_Latest</vt:lpstr>
      <vt:lpstr>A126000054V</vt:lpstr>
      <vt:lpstr>A126000054V_Data</vt:lpstr>
      <vt:lpstr>A126000054V_Latest</vt:lpstr>
      <vt:lpstr>A126000058C</vt:lpstr>
      <vt:lpstr>A126000058C_Data</vt:lpstr>
      <vt:lpstr>A126000058C_Latest</vt:lpstr>
      <vt:lpstr>A126000062V</vt:lpstr>
      <vt:lpstr>A126000062V_Data</vt:lpstr>
      <vt:lpstr>A126000062V_Latest</vt:lpstr>
      <vt:lpstr>A126000066C</vt:lpstr>
      <vt:lpstr>A126000066C_Data</vt:lpstr>
      <vt:lpstr>A126000066C_Latest</vt:lpstr>
      <vt:lpstr>A126000070V</vt:lpstr>
      <vt:lpstr>A126000070V_Data</vt:lpstr>
      <vt:lpstr>A126000070V_Latest</vt:lpstr>
      <vt:lpstr>A126000074C</vt:lpstr>
      <vt:lpstr>A126000074C_Data</vt:lpstr>
      <vt:lpstr>A126000074C_Latest</vt:lpstr>
      <vt:lpstr>A126000078L</vt:lpstr>
      <vt:lpstr>A126000078L_Data</vt:lpstr>
      <vt:lpstr>A126000078L_Latest</vt:lpstr>
      <vt:lpstr>A126000082C</vt:lpstr>
      <vt:lpstr>A126000082C_Data</vt:lpstr>
      <vt:lpstr>A126000082C_Latest</vt:lpstr>
      <vt:lpstr>A126000086L</vt:lpstr>
      <vt:lpstr>A126000086L_Data</vt:lpstr>
      <vt:lpstr>A126000086L_Latest</vt:lpstr>
      <vt:lpstr>A126000090C</vt:lpstr>
      <vt:lpstr>A126000090C_Data</vt:lpstr>
      <vt:lpstr>A126000090C_Latest</vt:lpstr>
      <vt:lpstr>A126000094L</vt:lpstr>
      <vt:lpstr>A126000094L_Data</vt:lpstr>
      <vt:lpstr>A126000094L_Latest</vt:lpstr>
      <vt:lpstr>A126000098W</vt:lpstr>
      <vt:lpstr>A126000098W_Data</vt:lpstr>
      <vt:lpstr>A126000098W_Latest</vt:lpstr>
      <vt:lpstr>A126000102A</vt:lpstr>
      <vt:lpstr>A126000102A_Data</vt:lpstr>
      <vt:lpstr>A126000102A_Latest</vt:lpstr>
      <vt:lpstr>A126000106K</vt:lpstr>
      <vt:lpstr>A126000106K_Data</vt:lpstr>
      <vt:lpstr>A126000106K_Latest</vt:lpstr>
      <vt:lpstr>A126000110A</vt:lpstr>
      <vt:lpstr>A126000110A_Data</vt:lpstr>
      <vt:lpstr>A126000110A_Latest</vt:lpstr>
      <vt:lpstr>A126000114K</vt:lpstr>
      <vt:lpstr>A126000114K_Data</vt:lpstr>
      <vt:lpstr>A126000114K_Latest</vt:lpstr>
      <vt:lpstr>A126000122K</vt:lpstr>
      <vt:lpstr>A126000122K_Data</vt:lpstr>
      <vt:lpstr>A126000122K_Latest</vt:lpstr>
      <vt:lpstr>A126000126V</vt:lpstr>
      <vt:lpstr>A126000126V_Data</vt:lpstr>
      <vt:lpstr>A126000126V_Latest</vt:lpstr>
      <vt:lpstr>A126000130K</vt:lpstr>
      <vt:lpstr>A126000130K_Data</vt:lpstr>
      <vt:lpstr>A126000130K_Latest</vt:lpstr>
      <vt:lpstr>A126000134V</vt:lpstr>
      <vt:lpstr>A126000134V_Data</vt:lpstr>
      <vt:lpstr>A126000134V_Latest</vt:lpstr>
      <vt:lpstr>A126000138C</vt:lpstr>
      <vt:lpstr>A126000138C_Data</vt:lpstr>
      <vt:lpstr>A126000138C_Latest</vt:lpstr>
      <vt:lpstr>A126000142V</vt:lpstr>
      <vt:lpstr>A126000142V_Data</vt:lpstr>
      <vt:lpstr>A126000142V_Latest</vt:lpstr>
      <vt:lpstr>A126000146C</vt:lpstr>
      <vt:lpstr>A126000146C_Data</vt:lpstr>
      <vt:lpstr>A126000146C_Latest</vt:lpstr>
      <vt:lpstr>A126000150V</vt:lpstr>
      <vt:lpstr>A126000150V_Data</vt:lpstr>
      <vt:lpstr>A126000150V_Latest</vt:lpstr>
      <vt:lpstr>A126000154C</vt:lpstr>
      <vt:lpstr>A126000154C_Data</vt:lpstr>
      <vt:lpstr>A126000154C_Latest</vt:lpstr>
      <vt:lpstr>A126000158L</vt:lpstr>
      <vt:lpstr>A126000158L_Data</vt:lpstr>
      <vt:lpstr>A126000158L_Latest</vt:lpstr>
      <vt:lpstr>A126000162C</vt:lpstr>
      <vt:lpstr>A126000162C_Data</vt:lpstr>
      <vt:lpstr>A126000162C_Latest</vt:lpstr>
      <vt:lpstr>A126000166L</vt:lpstr>
      <vt:lpstr>A126000166L_Data</vt:lpstr>
      <vt:lpstr>A126000166L_Latest</vt:lpstr>
      <vt:lpstr>A126000170C</vt:lpstr>
      <vt:lpstr>A126000170C_Data</vt:lpstr>
      <vt:lpstr>A126000170C_Latest</vt:lpstr>
      <vt:lpstr>A126000174L</vt:lpstr>
      <vt:lpstr>A126000174L_Data</vt:lpstr>
      <vt:lpstr>A126000174L_Latest</vt:lpstr>
      <vt:lpstr>A126000178W</vt:lpstr>
      <vt:lpstr>A126000178W_Data</vt:lpstr>
      <vt:lpstr>A126000178W_Latest</vt:lpstr>
      <vt:lpstr>A126000182L</vt:lpstr>
      <vt:lpstr>A126000182L_Data</vt:lpstr>
      <vt:lpstr>A126000182L_Latest</vt:lpstr>
      <vt:lpstr>A126000186W</vt:lpstr>
      <vt:lpstr>A126000186W_Data</vt:lpstr>
      <vt:lpstr>A126000186W_Latest</vt:lpstr>
      <vt:lpstr>A126000190L</vt:lpstr>
      <vt:lpstr>A126000190L_Data</vt:lpstr>
      <vt:lpstr>A126000190L_Latest</vt:lpstr>
      <vt:lpstr>A126000194W</vt:lpstr>
      <vt:lpstr>A126000194W_Data</vt:lpstr>
      <vt:lpstr>A126000194W_Latest</vt:lpstr>
      <vt:lpstr>A126000198F</vt:lpstr>
      <vt:lpstr>A126000198F_Data</vt:lpstr>
      <vt:lpstr>A126000198F_Latest</vt:lpstr>
      <vt:lpstr>A126000202K</vt:lpstr>
      <vt:lpstr>A126000202K_Data</vt:lpstr>
      <vt:lpstr>A126000202K_Latest</vt:lpstr>
      <vt:lpstr>A126000206V</vt:lpstr>
      <vt:lpstr>A126000206V_Data</vt:lpstr>
      <vt:lpstr>A126000206V_Latest</vt:lpstr>
      <vt:lpstr>A126000210K</vt:lpstr>
      <vt:lpstr>A126000210K_Data</vt:lpstr>
      <vt:lpstr>A126000210K_Latest</vt:lpstr>
      <vt:lpstr>A126000214V</vt:lpstr>
      <vt:lpstr>A126000214V_Data</vt:lpstr>
      <vt:lpstr>A126000214V_Latest</vt:lpstr>
      <vt:lpstr>A126000218C</vt:lpstr>
      <vt:lpstr>A126000218C_Data</vt:lpstr>
      <vt:lpstr>A126000218C_Latest</vt:lpstr>
      <vt:lpstr>A126000222V</vt:lpstr>
      <vt:lpstr>A126000222V_Data</vt:lpstr>
      <vt:lpstr>A126000222V_Latest</vt:lpstr>
      <vt:lpstr>A126000226C</vt:lpstr>
      <vt:lpstr>A126000226C_Data</vt:lpstr>
      <vt:lpstr>A126000226C_Latest</vt:lpstr>
      <vt:lpstr>A126000230V</vt:lpstr>
      <vt:lpstr>A126000230V_Data</vt:lpstr>
      <vt:lpstr>A126000230V_Latest</vt:lpstr>
      <vt:lpstr>A126000234C</vt:lpstr>
      <vt:lpstr>A126000234C_Data</vt:lpstr>
      <vt:lpstr>A126000234C_Latest</vt:lpstr>
      <vt:lpstr>A126000238L</vt:lpstr>
      <vt:lpstr>A126000238L_Data</vt:lpstr>
      <vt:lpstr>A126000238L_Latest</vt:lpstr>
      <vt:lpstr>A126000242C</vt:lpstr>
      <vt:lpstr>A126000242C_Data</vt:lpstr>
      <vt:lpstr>A126000242C_Latest</vt:lpstr>
      <vt:lpstr>A126000246L</vt:lpstr>
      <vt:lpstr>A126000246L_Data</vt:lpstr>
      <vt:lpstr>A126000246L_Latest</vt:lpstr>
      <vt:lpstr>A126000250C</vt:lpstr>
      <vt:lpstr>A126000250C_Data</vt:lpstr>
      <vt:lpstr>A126000250C_Latest</vt:lpstr>
      <vt:lpstr>A126000254L</vt:lpstr>
      <vt:lpstr>A126000254L_Data</vt:lpstr>
      <vt:lpstr>A126000254L_Latest</vt:lpstr>
      <vt:lpstr>A126000258W</vt:lpstr>
      <vt:lpstr>A126000258W_Data</vt:lpstr>
      <vt:lpstr>A126000258W_Latest</vt:lpstr>
      <vt:lpstr>A126000262L</vt:lpstr>
      <vt:lpstr>A126000262L_Data</vt:lpstr>
      <vt:lpstr>A126000262L_Latest</vt:lpstr>
      <vt:lpstr>A126000266W</vt:lpstr>
      <vt:lpstr>A126000266W_Data</vt:lpstr>
      <vt:lpstr>A126000266W_Latest</vt:lpstr>
      <vt:lpstr>A126000270L</vt:lpstr>
      <vt:lpstr>A126000270L_Data</vt:lpstr>
      <vt:lpstr>A126000270L_Latest</vt:lpstr>
      <vt:lpstr>A126000274W</vt:lpstr>
      <vt:lpstr>A126000274W_Data</vt:lpstr>
      <vt:lpstr>A126000274W_Latest</vt:lpstr>
      <vt:lpstr>A126000278F</vt:lpstr>
      <vt:lpstr>A126000278F_Data</vt:lpstr>
      <vt:lpstr>A126000278F_Latest</vt:lpstr>
      <vt:lpstr>A126000282W</vt:lpstr>
      <vt:lpstr>A126000282W_Data</vt:lpstr>
      <vt:lpstr>A126000282W_Latest</vt:lpstr>
      <vt:lpstr>A126000286F</vt:lpstr>
      <vt:lpstr>A126000286F_Data</vt:lpstr>
      <vt:lpstr>A126000286F_Latest</vt:lpstr>
      <vt:lpstr>A126000290W</vt:lpstr>
      <vt:lpstr>A126000290W_Data</vt:lpstr>
      <vt:lpstr>A126000290W_Latest</vt:lpstr>
      <vt:lpstr>A126000294F</vt:lpstr>
      <vt:lpstr>A126000294F_Data</vt:lpstr>
      <vt:lpstr>A126000294F_Latest</vt:lpstr>
      <vt:lpstr>A126000298R</vt:lpstr>
      <vt:lpstr>A126000298R_Data</vt:lpstr>
      <vt:lpstr>A126000298R_Latest</vt:lpstr>
      <vt:lpstr>A126000302V</vt:lpstr>
      <vt:lpstr>A126000302V_Data</vt:lpstr>
      <vt:lpstr>A126000302V_Latest</vt:lpstr>
      <vt:lpstr>A126000306C</vt:lpstr>
      <vt:lpstr>A126000306C_Data</vt:lpstr>
      <vt:lpstr>A126000306C_Latest</vt:lpstr>
      <vt:lpstr>A126000310V</vt:lpstr>
      <vt:lpstr>A126000310V_Data</vt:lpstr>
      <vt:lpstr>A126000310V_Latest</vt:lpstr>
      <vt:lpstr>A126000314C</vt:lpstr>
      <vt:lpstr>A126000314C_Data</vt:lpstr>
      <vt:lpstr>A126000314C_Latest</vt:lpstr>
      <vt:lpstr>A126000322C</vt:lpstr>
      <vt:lpstr>A126000322C_Data</vt:lpstr>
      <vt:lpstr>A126000322C_Latest</vt:lpstr>
      <vt:lpstr>A126000326L</vt:lpstr>
      <vt:lpstr>A126000326L_Data</vt:lpstr>
      <vt:lpstr>A126000326L_Latest</vt:lpstr>
      <vt:lpstr>A126000330C</vt:lpstr>
      <vt:lpstr>A126000330C_Data</vt:lpstr>
      <vt:lpstr>A126000330C_Latest</vt:lpstr>
      <vt:lpstr>A126000334L</vt:lpstr>
      <vt:lpstr>A126000334L_Data</vt:lpstr>
      <vt:lpstr>A126000334L_Latest</vt:lpstr>
      <vt:lpstr>A126000338W</vt:lpstr>
      <vt:lpstr>A126000338W_Data</vt:lpstr>
      <vt:lpstr>A126000338W_Latest</vt:lpstr>
      <vt:lpstr>A126000342L</vt:lpstr>
      <vt:lpstr>A126000342L_Data</vt:lpstr>
      <vt:lpstr>A126000342L_Latest</vt:lpstr>
      <vt:lpstr>A126000346W</vt:lpstr>
      <vt:lpstr>A126000346W_Data</vt:lpstr>
      <vt:lpstr>A126000346W_Latest</vt:lpstr>
      <vt:lpstr>A126000350L</vt:lpstr>
      <vt:lpstr>A126000350L_Data</vt:lpstr>
      <vt:lpstr>A126000350L_Latest</vt:lpstr>
      <vt:lpstr>A126000354W</vt:lpstr>
      <vt:lpstr>A126000354W_Data</vt:lpstr>
      <vt:lpstr>A126000354W_Latest</vt:lpstr>
      <vt:lpstr>A126000358F</vt:lpstr>
      <vt:lpstr>A126000358F_Data</vt:lpstr>
      <vt:lpstr>A126000358F_Latest</vt:lpstr>
      <vt:lpstr>A126000362W</vt:lpstr>
      <vt:lpstr>A126000362W_Data</vt:lpstr>
      <vt:lpstr>A126000362W_Latest</vt:lpstr>
      <vt:lpstr>A126000366F</vt:lpstr>
      <vt:lpstr>A126000366F_Data</vt:lpstr>
      <vt:lpstr>A126000366F_Latest</vt:lpstr>
      <vt:lpstr>A126000370W</vt:lpstr>
      <vt:lpstr>A126000370W_Data</vt:lpstr>
      <vt:lpstr>A126000370W_Latest</vt:lpstr>
      <vt:lpstr>A126000374F</vt:lpstr>
      <vt:lpstr>A126000374F_Data</vt:lpstr>
      <vt:lpstr>A126000374F_Latest</vt:lpstr>
      <vt:lpstr>A126000378R</vt:lpstr>
      <vt:lpstr>A126000378R_Data</vt:lpstr>
      <vt:lpstr>A126000378R_Latest</vt:lpstr>
      <vt:lpstr>A126000382F</vt:lpstr>
      <vt:lpstr>A126000382F_Data</vt:lpstr>
      <vt:lpstr>A126000382F_Latest</vt:lpstr>
      <vt:lpstr>A126000386R</vt:lpstr>
      <vt:lpstr>A126000386R_Data</vt:lpstr>
      <vt:lpstr>A126000386R_Latest</vt:lpstr>
      <vt:lpstr>A126000390F</vt:lpstr>
      <vt:lpstr>A126000390F_Data</vt:lpstr>
      <vt:lpstr>A126000390F_Latest</vt:lpstr>
      <vt:lpstr>A126000394R</vt:lpstr>
      <vt:lpstr>A126000394R_Data</vt:lpstr>
      <vt:lpstr>A126000394R_Latest</vt:lpstr>
      <vt:lpstr>A126000398X</vt:lpstr>
      <vt:lpstr>A126000398X_Data</vt:lpstr>
      <vt:lpstr>A126000398X_Latest</vt:lpstr>
      <vt:lpstr>A126000402C</vt:lpstr>
      <vt:lpstr>A126000402C_Data</vt:lpstr>
      <vt:lpstr>A126000402C_Latest</vt:lpstr>
      <vt:lpstr>A126000406L</vt:lpstr>
      <vt:lpstr>A126000406L_Data</vt:lpstr>
      <vt:lpstr>A126000406L_Latest</vt:lpstr>
      <vt:lpstr>A126000410C</vt:lpstr>
      <vt:lpstr>A126000410C_Data</vt:lpstr>
      <vt:lpstr>A126000410C_Latest</vt:lpstr>
      <vt:lpstr>A126000414L</vt:lpstr>
      <vt:lpstr>A126000414L_Data</vt:lpstr>
      <vt:lpstr>A126000414L_Latest</vt:lpstr>
      <vt:lpstr>A126000418W</vt:lpstr>
      <vt:lpstr>A126000418W_Data</vt:lpstr>
      <vt:lpstr>A126000418W_Latest</vt:lpstr>
      <vt:lpstr>A126000422L</vt:lpstr>
      <vt:lpstr>A126000422L_Data</vt:lpstr>
      <vt:lpstr>A126000422L_Latest</vt:lpstr>
      <vt:lpstr>A126000426W</vt:lpstr>
      <vt:lpstr>A126000426W_Data</vt:lpstr>
      <vt:lpstr>A126000426W_Latest</vt:lpstr>
      <vt:lpstr>A126000430L</vt:lpstr>
      <vt:lpstr>A126000430L_Data</vt:lpstr>
      <vt:lpstr>A126000430L_Latest</vt:lpstr>
      <vt:lpstr>A126000434W</vt:lpstr>
      <vt:lpstr>A126000434W_Data</vt:lpstr>
      <vt:lpstr>A126000434W_Latest</vt:lpstr>
      <vt:lpstr>A126000438F</vt:lpstr>
      <vt:lpstr>A126000438F_Data</vt:lpstr>
      <vt:lpstr>A126000438F_Latest</vt:lpstr>
      <vt:lpstr>A126000442W</vt:lpstr>
      <vt:lpstr>A126000442W_Data</vt:lpstr>
      <vt:lpstr>A126000442W_Latest</vt:lpstr>
      <vt:lpstr>A126000446F</vt:lpstr>
      <vt:lpstr>A126000446F_Data</vt:lpstr>
      <vt:lpstr>A126000446F_Latest</vt:lpstr>
      <vt:lpstr>A126000450W</vt:lpstr>
      <vt:lpstr>A126000450W_Data</vt:lpstr>
      <vt:lpstr>A126000450W_Latest</vt:lpstr>
      <vt:lpstr>A126000454F</vt:lpstr>
      <vt:lpstr>A126000454F_Data</vt:lpstr>
      <vt:lpstr>A126000454F_Latest</vt:lpstr>
      <vt:lpstr>A126000458R</vt:lpstr>
      <vt:lpstr>A126000458R_Data</vt:lpstr>
      <vt:lpstr>A126000458R_Latest</vt:lpstr>
      <vt:lpstr>A126000462F</vt:lpstr>
      <vt:lpstr>A126000462F_Data</vt:lpstr>
      <vt:lpstr>A126000462F_Latest</vt:lpstr>
      <vt:lpstr>A126000466R</vt:lpstr>
      <vt:lpstr>A126000466R_Data</vt:lpstr>
      <vt:lpstr>A126000466R_Latest</vt:lpstr>
      <vt:lpstr>A126000470F</vt:lpstr>
      <vt:lpstr>A126000470F_Data</vt:lpstr>
      <vt:lpstr>A126000470F_Latest</vt:lpstr>
      <vt:lpstr>A126000474R</vt:lpstr>
      <vt:lpstr>A126000474R_Data</vt:lpstr>
      <vt:lpstr>A126000474R_Latest</vt:lpstr>
      <vt:lpstr>A126000478X</vt:lpstr>
      <vt:lpstr>A126000478X_Data</vt:lpstr>
      <vt:lpstr>A126000478X_Latest</vt:lpstr>
      <vt:lpstr>A126000482R</vt:lpstr>
      <vt:lpstr>A126000482R_Data</vt:lpstr>
      <vt:lpstr>A126000482R_Latest</vt:lpstr>
      <vt:lpstr>A126000486X</vt:lpstr>
      <vt:lpstr>A126000486X_Data</vt:lpstr>
      <vt:lpstr>A126000486X_Latest</vt:lpstr>
      <vt:lpstr>A126000490R</vt:lpstr>
      <vt:lpstr>A126000490R_Data</vt:lpstr>
      <vt:lpstr>A126000490R_Latest</vt:lpstr>
      <vt:lpstr>A126000494X</vt:lpstr>
      <vt:lpstr>A126000494X_Data</vt:lpstr>
      <vt:lpstr>A126000494X_Latest</vt:lpstr>
      <vt:lpstr>A126000498J</vt:lpstr>
      <vt:lpstr>A126000498J_Data</vt:lpstr>
      <vt:lpstr>A126000498J_Latest</vt:lpstr>
      <vt:lpstr>A126000502L</vt:lpstr>
      <vt:lpstr>A126000502L_Data</vt:lpstr>
      <vt:lpstr>A126000502L_Latest</vt:lpstr>
      <vt:lpstr>A126000506W</vt:lpstr>
      <vt:lpstr>A126000506W_Data</vt:lpstr>
      <vt:lpstr>A126000506W_Latest</vt:lpstr>
      <vt:lpstr>A126000510L</vt:lpstr>
      <vt:lpstr>A126000510L_Data</vt:lpstr>
      <vt:lpstr>A126000510L_Latest</vt:lpstr>
      <vt:lpstr>A126000514W</vt:lpstr>
      <vt:lpstr>A126000514W_Data</vt:lpstr>
      <vt:lpstr>A126000514W_Latest</vt:lpstr>
      <vt:lpstr>A126000522W</vt:lpstr>
      <vt:lpstr>A126000522W_Data</vt:lpstr>
      <vt:lpstr>A126000522W_Latest</vt:lpstr>
      <vt:lpstr>A126000526F</vt:lpstr>
      <vt:lpstr>A126000526F_Data</vt:lpstr>
      <vt:lpstr>A126000526F_Latest</vt:lpstr>
      <vt:lpstr>A126000530W</vt:lpstr>
      <vt:lpstr>A126000530W_Data</vt:lpstr>
      <vt:lpstr>A126000530W_Latest</vt:lpstr>
      <vt:lpstr>A126000534F</vt:lpstr>
      <vt:lpstr>A126000534F_Data</vt:lpstr>
      <vt:lpstr>A126000534F_Latest</vt:lpstr>
      <vt:lpstr>A126000538R</vt:lpstr>
      <vt:lpstr>A126000538R_Data</vt:lpstr>
      <vt:lpstr>A126000538R_Latest</vt:lpstr>
      <vt:lpstr>A126000542F</vt:lpstr>
      <vt:lpstr>A126000542F_Data</vt:lpstr>
      <vt:lpstr>A126000542F_Latest</vt:lpstr>
      <vt:lpstr>A126000546R</vt:lpstr>
      <vt:lpstr>A126000546R_Data</vt:lpstr>
      <vt:lpstr>A126000546R_Latest</vt:lpstr>
      <vt:lpstr>A126000550F</vt:lpstr>
      <vt:lpstr>A126000550F_Data</vt:lpstr>
      <vt:lpstr>A126000550F_Latest</vt:lpstr>
      <vt:lpstr>A126000554R</vt:lpstr>
      <vt:lpstr>A126000554R_Data</vt:lpstr>
      <vt:lpstr>A126000554R_Latest</vt:lpstr>
      <vt:lpstr>A126000558X</vt:lpstr>
      <vt:lpstr>A126000558X_Data</vt:lpstr>
      <vt:lpstr>A126000558X_Latest</vt:lpstr>
      <vt:lpstr>A126000562R</vt:lpstr>
      <vt:lpstr>A126000562R_Data</vt:lpstr>
      <vt:lpstr>A126000562R_Latest</vt:lpstr>
      <vt:lpstr>A126000566X</vt:lpstr>
      <vt:lpstr>A126000566X_Data</vt:lpstr>
      <vt:lpstr>A126000566X_Latest</vt:lpstr>
      <vt:lpstr>A126000570R</vt:lpstr>
      <vt:lpstr>A126000570R_Data</vt:lpstr>
      <vt:lpstr>A126000570R_Latest</vt:lpstr>
      <vt:lpstr>A126000574X</vt:lpstr>
      <vt:lpstr>A126000574X_Data</vt:lpstr>
      <vt:lpstr>A126000574X_Latest</vt:lpstr>
      <vt:lpstr>A126000578J</vt:lpstr>
      <vt:lpstr>A126000578J_Data</vt:lpstr>
      <vt:lpstr>A126000578J_Latest</vt:lpstr>
      <vt:lpstr>A126000582X</vt:lpstr>
      <vt:lpstr>A126000582X_Data</vt:lpstr>
      <vt:lpstr>A126000582X_Latest</vt:lpstr>
      <vt:lpstr>A126000586J</vt:lpstr>
      <vt:lpstr>A126000586J_Data</vt:lpstr>
      <vt:lpstr>A126000586J_Latest</vt:lpstr>
      <vt:lpstr>A126000590X</vt:lpstr>
      <vt:lpstr>A126000590X_Data</vt:lpstr>
      <vt:lpstr>A126000590X_Latest</vt:lpstr>
      <vt:lpstr>A126000594J</vt:lpstr>
      <vt:lpstr>A126000594J_Data</vt:lpstr>
      <vt:lpstr>A126000594J_Latest</vt:lpstr>
      <vt:lpstr>A126000598T</vt:lpstr>
      <vt:lpstr>A126000598T_Data</vt:lpstr>
      <vt:lpstr>A126000598T_Latest</vt:lpstr>
      <vt:lpstr>A126000602W</vt:lpstr>
      <vt:lpstr>A126000602W_Data</vt:lpstr>
      <vt:lpstr>A126000602W_Latest</vt:lpstr>
      <vt:lpstr>A126000606F</vt:lpstr>
      <vt:lpstr>A126000606F_Data</vt:lpstr>
      <vt:lpstr>A126000606F_Latest</vt:lpstr>
      <vt:lpstr>A126000610W</vt:lpstr>
      <vt:lpstr>A126000610W_Data</vt:lpstr>
      <vt:lpstr>A126000610W_Latest</vt:lpstr>
      <vt:lpstr>A126000614F</vt:lpstr>
      <vt:lpstr>A126000614F_Data</vt:lpstr>
      <vt:lpstr>A126000614F_Latest</vt:lpstr>
      <vt:lpstr>A126000618R</vt:lpstr>
      <vt:lpstr>A126000618R_Data</vt:lpstr>
      <vt:lpstr>A126000618R_Latest</vt:lpstr>
      <vt:lpstr>A126000622F</vt:lpstr>
      <vt:lpstr>A126000622F_Data</vt:lpstr>
      <vt:lpstr>A126000622F_Latest</vt:lpstr>
      <vt:lpstr>A126000626R</vt:lpstr>
      <vt:lpstr>A126000626R_Data</vt:lpstr>
      <vt:lpstr>A126000626R_Latest</vt:lpstr>
      <vt:lpstr>A126000630F</vt:lpstr>
      <vt:lpstr>A126000630F_Data</vt:lpstr>
      <vt:lpstr>A126000630F_Latest</vt:lpstr>
      <vt:lpstr>A126000634R</vt:lpstr>
      <vt:lpstr>A126000634R_Data</vt:lpstr>
      <vt:lpstr>A126000634R_Latest</vt:lpstr>
      <vt:lpstr>A126000638X</vt:lpstr>
      <vt:lpstr>A126000638X_Data</vt:lpstr>
      <vt:lpstr>A126000638X_Latest</vt:lpstr>
      <vt:lpstr>A126000642R</vt:lpstr>
      <vt:lpstr>A126000642R_Data</vt:lpstr>
      <vt:lpstr>A126000642R_Latest</vt:lpstr>
      <vt:lpstr>A126000646X</vt:lpstr>
      <vt:lpstr>A126000646X_Data</vt:lpstr>
      <vt:lpstr>A126000646X_Latest</vt:lpstr>
      <vt:lpstr>A126000650R</vt:lpstr>
      <vt:lpstr>A126000650R_Data</vt:lpstr>
      <vt:lpstr>A126000650R_Latest</vt:lpstr>
      <vt:lpstr>A126000654X</vt:lpstr>
      <vt:lpstr>A126000654X_Data</vt:lpstr>
      <vt:lpstr>A126000654X_Latest</vt:lpstr>
      <vt:lpstr>A126000658J</vt:lpstr>
      <vt:lpstr>A126000658J_Data</vt:lpstr>
      <vt:lpstr>A126000658J_Latest</vt:lpstr>
      <vt:lpstr>A126000662X</vt:lpstr>
      <vt:lpstr>A126000662X_Data</vt:lpstr>
      <vt:lpstr>A126000662X_Latest</vt:lpstr>
      <vt:lpstr>A126000666J</vt:lpstr>
      <vt:lpstr>A126000666J_Data</vt:lpstr>
      <vt:lpstr>A126000666J_Latest</vt:lpstr>
      <vt:lpstr>A126000670X</vt:lpstr>
      <vt:lpstr>A126000670X_Data</vt:lpstr>
      <vt:lpstr>A126000670X_Latest</vt:lpstr>
      <vt:lpstr>A126000674J</vt:lpstr>
      <vt:lpstr>A126000674J_Data</vt:lpstr>
      <vt:lpstr>A126000674J_Latest</vt:lpstr>
      <vt:lpstr>A126000678T</vt:lpstr>
      <vt:lpstr>A126000678T_Data</vt:lpstr>
      <vt:lpstr>A126000678T_Latest</vt:lpstr>
      <vt:lpstr>A126000682J</vt:lpstr>
      <vt:lpstr>A126000682J_Data</vt:lpstr>
      <vt:lpstr>A126000682J_Latest</vt:lpstr>
      <vt:lpstr>A126000686T</vt:lpstr>
      <vt:lpstr>A126000686T_Data</vt:lpstr>
      <vt:lpstr>A126000686T_Latest</vt:lpstr>
      <vt:lpstr>A126000690J</vt:lpstr>
      <vt:lpstr>A126000690J_Data</vt:lpstr>
      <vt:lpstr>A126000690J_Latest</vt:lpstr>
      <vt:lpstr>A126000694T</vt:lpstr>
      <vt:lpstr>A126000694T_Data</vt:lpstr>
      <vt:lpstr>A126000694T_Latest</vt:lpstr>
      <vt:lpstr>A126000698A</vt:lpstr>
      <vt:lpstr>A126000698A_Data</vt:lpstr>
      <vt:lpstr>A126000698A_Latest</vt:lpstr>
      <vt:lpstr>A126000702F</vt:lpstr>
      <vt:lpstr>A126000702F_Data</vt:lpstr>
      <vt:lpstr>A126000702F_Latest</vt:lpstr>
      <vt:lpstr>A126000706R</vt:lpstr>
      <vt:lpstr>A126000706R_Data</vt:lpstr>
      <vt:lpstr>A126000706R_Latest</vt:lpstr>
      <vt:lpstr>A126000710F</vt:lpstr>
      <vt:lpstr>A126000710F_Data</vt:lpstr>
      <vt:lpstr>A126000710F_Latest</vt:lpstr>
      <vt:lpstr>A126000714R</vt:lpstr>
      <vt:lpstr>A126000714R_Data</vt:lpstr>
      <vt:lpstr>A126000714R_Latest</vt:lpstr>
      <vt:lpstr>A126000722R</vt:lpstr>
      <vt:lpstr>A126000722R_Data</vt:lpstr>
      <vt:lpstr>A126000722R_Latest</vt:lpstr>
      <vt:lpstr>A126000726X</vt:lpstr>
      <vt:lpstr>A126000726X_Data</vt:lpstr>
      <vt:lpstr>A126000726X_Latest</vt:lpstr>
      <vt:lpstr>A126000730R</vt:lpstr>
      <vt:lpstr>A126000730R_Data</vt:lpstr>
      <vt:lpstr>A126000730R_Latest</vt:lpstr>
      <vt:lpstr>A126000734X</vt:lpstr>
      <vt:lpstr>A126000734X_Data</vt:lpstr>
      <vt:lpstr>A126000734X_Latest</vt:lpstr>
      <vt:lpstr>A126000738J</vt:lpstr>
      <vt:lpstr>A126000738J_Data</vt:lpstr>
      <vt:lpstr>A126000738J_Latest</vt:lpstr>
      <vt:lpstr>A126000742X</vt:lpstr>
      <vt:lpstr>A126000742X_Data</vt:lpstr>
      <vt:lpstr>A126000742X_Latest</vt:lpstr>
      <vt:lpstr>A126000746J</vt:lpstr>
      <vt:lpstr>A126000746J_Data</vt:lpstr>
      <vt:lpstr>A126000746J_Latest</vt:lpstr>
      <vt:lpstr>A126000750X</vt:lpstr>
      <vt:lpstr>A126000750X_Data</vt:lpstr>
      <vt:lpstr>A126000750X_Latest</vt:lpstr>
      <vt:lpstr>A126000754J</vt:lpstr>
      <vt:lpstr>A126000754J_Data</vt:lpstr>
      <vt:lpstr>A126000754J_Latest</vt:lpstr>
      <vt:lpstr>A126000758T</vt:lpstr>
      <vt:lpstr>A126000758T_Data</vt:lpstr>
      <vt:lpstr>A126000758T_Latest</vt:lpstr>
      <vt:lpstr>A126000762J</vt:lpstr>
      <vt:lpstr>A126000762J_Data</vt:lpstr>
      <vt:lpstr>A126000762J_Latest</vt:lpstr>
      <vt:lpstr>A126000766T</vt:lpstr>
      <vt:lpstr>A126000766T_Data</vt:lpstr>
      <vt:lpstr>A126000766T_Latest</vt:lpstr>
      <vt:lpstr>A126000770J</vt:lpstr>
      <vt:lpstr>A126000770J_Data</vt:lpstr>
      <vt:lpstr>A126000770J_Latest</vt:lpstr>
      <vt:lpstr>A126000774T</vt:lpstr>
      <vt:lpstr>A126000774T_Data</vt:lpstr>
      <vt:lpstr>A126000774T_Latest</vt:lpstr>
      <vt:lpstr>A126000778A</vt:lpstr>
      <vt:lpstr>A126000778A_Data</vt:lpstr>
      <vt:lpstr>A126000778A_Latest</vt:lpstr>
      <vt:lpstr>A126000782T</vt:lpstr>
      <vt:lpstr>A126000782T_Data</vt:lpstr>
      <vt:lpstr>A126000782T_Latest</vt:lpstr>
      <vt:lpstr>A126000786A</vt:lpstr>
      <vt:lpstr>A126000786A_Data</vt:lpstr>
      <vt:lpstr>A126000786A_Latest</vt:lpstr>
      <vt:lpstr>A126000790T</vt:lpstr>
      <vt:lpstr>A126000790T_Data</vt:lpstr>
      <vt:lpstr>A126000790T_Latest</vt:lpstr>
      <vt:lpstr>A126000794A</vt:lpstr>
      <vt:lpstr>A126000794A_Data</vt:lpstr>
      <vt:lpstr>A126000794A_Latest</vt:lpstr>
      <vt:lpstr>A126000798K</vt:lpstr>
      <vt:lpstr>A126000798K_Data</vt:lpstr>
      <vt:lpstr>A126000798K_Latest</vt:lpstr>
      <vt:lpstr>A126000802R</vt:lpstr>
      <vt:lpstr>A126000802R_Data</vt:lpstr>
      <vt:lpstr>A126000802R_Latest</vt:lpstr>
      <vt:lpstr>A126000806X</vt:lpstr>
      <vt:lpstr>A126000806X_Data</vt:lpstr>
      <vt:lpstr>A126000806X_Latest</vt:lpstr>
      <vt:lpstr>A126000810R</vt:lpstr>
      <vt:lpstr>A126000810R_Data</vt:lpstr>
      <vt:lpstr>A126000810R_Latest</vt:lpstr>
      <vt:lpstr>A126000814X</vt:lpstr>
      <vt:lpstr>A126000814X_Data</vt:lpstr>
      <vt:lpstr>A126000814X_Latest</vt:lpstr>
      <vt:lpstr>A126000818J</vt:lpstr>
      <vt:lpstr>A126000818J_Data</vt:lpstr>
      <vt:lpstr>A126000818J_Latest</vt:lpstr>
      <vt:lpstr>A126000822X</vt:lpstr>
      <vt:lpstr>A126000822X_Data</vt:lpstr>
      <vt:lpstr>A126000822X_Latest</vt:lpstr>
      <vt:lpstr>A126000826J</vt:lpstr>
      <vt:lpstr>A126000826J_Data</vt:lpstr>
      <vt:lpstr>A126000826J_Latest</vt:lpstr>
      <vt:lpstr>A126000830X</vt:lpstr>
      <vt:lpstr>A126000830X_Data</vt:lpstr>
      <vt:lpstr>A126000830X_Latest</vt:lpstr>
      <vt:lpstr>A126000834J</vt:lpstr>
      <vt:lpstr>A126000834J_Data</vt:lpstr>
      <vt:lpstr>A126000834J_Latest</vt:lpstr>
      <vt:lpstr>A126000838T</vt:lpstr>
      <vt:lpstr>A126000838T_Data</vt:lpstr>
      <vt:lpstr>A126000838T_Latest</vt:lpstr>
      <vt:lpstr>A126000842J</vt:lpstr>
      <vt:lpstr>A126000842J_Data</vt:lpstr>
      <vt:lpstr>A126000842J_Latest</vt:lpstr>
      <vt:lpstr>A126000846T</vt:lpstr>
      <vt:lpstr>A126000846T_Data</vt:lpstr>
      <vt:lpstr>A126000846T_Latest</vt:lpstr>
      <vt:lpstr>A126000850J</vt:lpstr>
      <vt:lpstr>A126000850J_Data</vt:lpstr>
      <vt:lpstr>A126000850J_Latest</vt:lpstr>
      <vt:lpstr>A126000854T</vt:lpstr>
      <vt:lpstr>A126000854T_Data</vt:lpstr>
      <vt:lpstr>A126000854T_Latest</vt:lpstr>
      <vt:lpstr>A126000858A</vt:lpstr>
      <vt:lpstr>A126000858A_Data</vt:lpstr>
      <vt:lpstr>A126000858A_Latest</vt:lpstr>
      <vt:lpstr>A126000862T</vt:lpstr>
      <vt:lpstr>A126000862T_Data</vt:lpstr>
      <vt:lpstr>A126000862T_Latest</vt:lpstr>
      <vt:lpstr>A126000866A</vt:lpstr>
      <vt:lpstr>A126000866A_Data</vt:lpstr>
      <vt:lpstr>A126000866A_Latest</vt:lpstr>
      <vt:lpstr>A126000870T</vt:lpstr>
      <vt:lpstr>A126000870T_Data</vt:lpstr>
      <vt:lpstr>A126000870T_Latest</vt:lpstr>
      <vt:lpstr>A126000874A</vt:lpstr>
      <vt:lpstr>A126000874A_Data</vt:lpstr>
      <vt:lpstr>A126000874A_Latest</vt:lpstr>
      <vt:lpstr>A126000878K</vt:lpstr>
      <vt:lpstr>A126000878K_Data</vt:lpstr>
      <vt:lpstr>A126000878K_Latest</vt:lpstr>
      <vt:lpstr>A126000882A</vt:lpstr>
      <vt:lpstr>A126000882A_Data</vt:lpstr>
      <vt:lpstr>A126000882A_Latest</vt:lpstr>
      <vt:lpstr>A126000886K</vt:lpstr>
      <vt:lpstr>A126000886K_Data</vt:lpstr>
      <vt:lpstr>A126000886K_Latest</vt:lpstr>
      <vt:lpstr>A126000890A</vt:lpstr>
      <vt:lpstr>A126000890A_Data</vt:lpstr>
      <vt:lpstr>A126000890A_Latest</vt:lpstr>
      <vt:lpstr>A126000894K</vt:lpstr>
      <vt:lpstr>A126000894K_Data</vt:lpstr>
      <vt:lpstr>A126000894K_Latest</vt:lpstr>
      <vt:lpstr>A126000898V</vt:lpstr>
      <vt:lpstr>A126000898V_Data</vt:lpstr>
      <vt:lpstr>A126000898V_Latest</vt:lpstr>
      <vt:lpstr>A126000902X</vt:lpstr>
      <vt:lpstr>A126000902X_Data</vt:lpstr>
      <vt:lpstr>A126000902X_Latest</vt:lpstr>
      <vt:lpstr>A126000906J</vt:lpstr>
      <vt:lpstr>A126000906J_Data</vt:lpstr>
      <vt:lpstr>A126000906J_Latest</vt:lpstr>
      <vt:lpstr>A126000910X</vt:lpstr>
      <vt:lpstr>A126000910X_Data</vt:lpstr>
      <vt:lpstr>A126000910X_Latest</vt:lpstr>
      <vt:lpstr>A126000914J</vt:lpstr>
      <vt:lpstr>A126000914J_Data</vt:lpstr>
      <vt:lpstr>A126000914J_Latest</vt:lpstr>
      <vt:lpstr>A126000922J</vt:lpstr>
      <vt:lpstr>A126000922J_Data</vt:lpstr>
      <vt:lpstr>A126000922J_Latest</vt:lpstr>
      <vt:lpstr>A126000926T</vt:lpstr>
      <vt:lpstr>A126000926T_Data</vt:lpstr>
      <vt:lpstr>A126000926T_Latest</vt:lpstr>
      <vt:lpstr>A126000930J</vt:lpstr>
      <vt:lpstr>A126000930J_Data</vt:lpstr>
      <vt:lpstr>A126000930J_Latest</vt:lpstr>
      <vt:lpstr>A126000934T</vt:lpstr>
      <vt:lpstr>A126000934T_Data</vt:lpstr>
      <vt:lpstr>A126000934T_Latest</vt:lpstr>
      <vt:lpstr>A126000938A</vt:lpstr>
      <vt:lpstr>A126000938A_Data</vt:lpstr>
      <vt:lpstr>A126000938A_Latest</vt:lpstr>
      <vt:lpstr>A126000942T</vt:lpstr>
      <vt:lpstr>A126000942T_Data</vt:lpstr>
      <vt:lpstr>A126000942T_Latest</vt:lpstr>
      <vt:lpstr>A126000946A</vt:lpstr>
      <vt:lpstr>A126000946A_Data</vt:lpstr>
      <vt:lpstr>A126000946A_Latest</vt:lpstr>
      <vt:lpstr>A126000950T</vt:lpstr>
      <vt:lpstr>A126000950T_Data</vt:lpstr>
      <vt:lpstr>A126000950T_Latest</vt:lpstr>
      <vt:lpstr>A126000954A</vt:lpstr>
      <vt:lpstr>A126000954A_Data</vt:lpstr>
      <vt:lpstr>A126000954A_Latest</vt:lpstr>
      <vt:lpstr>A126000958K</vt:lpstr>
      <vt:lpstr>A126000958K_Data</vt:lpstr>
      <vt:lpstr>A126000958K_Latest</vt:lpstr>
      <vt:lpstr>A126000962A</vt:lpstr>
      <vt:lpstr>A126000962A_Data</vt:lpstr>
      <vt:lpstr>A126000962A_Latest</vt:lpstr>
      <vt:lpstr>A126000966K</vt:lpstr>
      <vt:lpstr>A126000966K_Data</vt:lpstr>
      <vt:lpstr>A126000966K_Latest</vt:lpstr>
      <vt:lpstr>A126000970A</vt:lpstr>
      <vt:lpstr>A126000970A_Data</vt:lpstr>
      <vt:lpstr>A126000970A_Latest</vt:lpstr>
      <vt:lpstr>A126000974K</vt:lpstr>
      <vt:lpstr>A126000974K_Data</vt:lpstr>
      <vt:lpstr>A126000974K_Latest</vt:lpstr>
      <vt:lpstr>A126000978V</vt:lpstr>
      <vt:lpstr>A126000978V_Data</vt:lpstr>
      <vt:lpstr>A126000978V_Latest</vt:lpstr>
      <vt:lpstr>A126000982K</vt:lpstr>
      <vt:lpstr>A126000982K_Data</vt:lpstr>
      <vt:lpstr>A126000982K_Latest</vt:lpstr>
      <vt:lpstr>A126000986V</vt:lpstr>
      <vt:lpstr>A126000986V_Data</vt:lpstr>
      <vt:lpstr>A126000986V_Latest</vt:lpstr>
      <vt:lpstr>A126000990K</vt:lpstr>
      <vt:lpstr>A126000990K_Data</vt:lpstr>
      <vt:lpstr>A126000990K_Latest</vt:lpstr>
      <vt:lpstr>A126000994V</vt:lpstr>
      <vt:lpstr>A126000994V_Data</vt:lpstr>
      <vt:lpstr>A126000994V_Latest</vt:lpstr>
      <vt:lpstr>A126000998C</vt:lpstr>
      <vt:lpstr>A126000998C_Data</vt:lpstr>
      <vt:lpstr>A126000998C_Latest</vt:lpstr>
      <vt:lpstr>A126001002K</vt:lpstr>
      <vt:lpstr>A126001002K_Data</vt:lpstr>
      <vt:lpstr>A126001002K_Latest</vt:lpstr>
      <vt:lpstr>A126001006V</vt:lpstr>
      <vt:lpstr>A126001006V_Data</vt:lpstr>
      <vt:lpstr>A126001006V_Latest</vt:lpstr>
      <vt:lpstr>A126001010K</vt:lpstr>
      <vt:lpstr>A126001010K_Data</vt:lpstr>
      <vt:lpstr>A126001010K_Latest</vt:lpstr>
      <vt:lpstr>A126001014V</vt:lpstr>
      <vt:lpstr>A126001014V_Data</vt:lpstr>
      <vt:lpstr>A126001014V_Latest</vt:lpstr>
      <vt:lpstr>A126001018C</vt:lpstr>
      <vt:lpstr>A126001018C_Data</vt:lpstr>
      <vt:lpstr>A126001018C_Latest</vt:lpstr>
      <vt:lpstr>A126001022V</vt:lpstr>
      <vt:lpstr>A126001022V_Data</vt:lpstr>
      <vt:lpstr>A126001022V_Latest</vt:lpstr>
      <vt:lpstr>A126001026C</vt:lpstr>
      <vt:lpstr>A126001026C_Data</vt:lpstr>
      <vt:lpstr>A126001026C_Latest</vt:lpstr>
      <vt:lpstr>A126001030V</vt:lpstr>
      <vt:lpstr>A126001030V_Data</vt:lpstr>
      <vt:lpstr>A126001030V_Latest</vt:lpstr>
      <vt:lpstr>A126001034C</vt:lpstr>
      <vt:lpstr>A126001034C_Data</vt:lpstr>
      <vt:lpstr>A126001034C_Latest</vt:lpstr>
      <vt:lpstr>A126001038L</vt:lpstr>
      <vt:lpstr>A126001038L_Data</vt:lpstr>
      <vt:lpstr>A126001038L_Latest</vt:lpstr>
      <vt:lpstr>A126001042C</vt:lpstr>
      <vt:lpstr>A126001042C_Data</vt:lpstr>
      <vt:lpstr>A126001042C_Latest</vt:lpstr>
      <vt:lpstr>A126001046L</vt:lpstr>
      <vt:lpstr>A126001046L_Data</vt:lpstr>
      <vt:lpstr>A126001046L_Latest</vt:lpstr>
      <vt:lpstr>A126001050C</vt:lpstr>
      <vt:lpstr>A126001050C_Data</vt:lpstr>
      <vt:lpstr>A126001050C_Latest</vt:lpstr>
      <vt:lpstr>A126001054L</vt:lpstr>
      <vt:lpstr>A126001054L_Data</vt:lpstr>
      <vt:lpstr>A126001054L_Latest</vt:lpstr>
      <vt:lpstr>A126001058W</vt:lpstr>
      <vt:lpstr>A126001058W_Data</vt:lpstr>
      <vt:lpstr>A126001058W_Latest</vt:lpstr>
      <vt:lpstr>A126001062L</vt:lpstr>
      <vt:lpstr>A126001062L_Data</vt:lpstr>
      <vt:lpstr>A126001062L_Latest</vt:lpstr>
      <vt:lpstr>A126001066W</vt:lpstr>
      <vt:lpstr>A126001066W_Data</vt:lpstr>
      <vt:lpstr>A126001066W_Latest</vt:lpstr>
      <vt:lpstr>A126001070L</vt:lpstr>
      <vt:lpstr>A126001070L_Data</vt:lpstr>
      <vt:lpstr>A126001070L_Latest</vt:lpstr>
      <vt:lpstr>A126001074W</vt:lpstr>
      <vt:lpstr>A126001074W_Data</vt:lpstr>
      <vt:lpstr>A126001074W_Latest</vt:lpstr>
      <vt:lpstr>A126001078F</vt:lpstr>
      <vt:lpstr>A126001078F_Data</vt:lpstr>
      <vt:lpstr>A126001078F_Latest</vt:lpstr>
      <vt:lpstr>A126001082W</vt:lpstr>
      <vt:lpstr>A126001082W_Data</vt:lpstr>
      <vt:lpstr>A126001082W_Latest</vt:lpstr>
      <vt:lpstr>A126001086F</vt:lpstr>
      <vt:lpstr>A126001086F_Data</vt:lpstr>
      <vt:lpstr>A126001086F_Latest</vt:lpstr>
      <vt:lpstr>A126001090W</vt:lpstr>
      <vt:lpstr>A126001090W_Data</vt:lpstr>
      <vt:lpstr>A126001090W_Latest</vt:lpstr>
      <vt:lpstr>A126001094F</vt:lpstr>
      <vt:lpstr>A126001094F_Data</vt:lpstr>
      <vt:lpstr>A126001094F_Latest</vt:lpstr>
      <vt:lpstr>A126001098R</vt:lpstr>
      <vt:lpstr>A126001098R_Data</vt:lpstr>
      <vt:lpstr>A126001098R_Latest</vt:lpstr>
      <vt:lpstr>A126001102V</vt:lpstr>
      <vt:lpstr>A126001102V_Data</vt:lpstr>
      <vt:lpstr>A126001102V_Latest</vt:lpstr>
      <vt:lpstr>A126001106C</vt:lpstr>
      <vt:lpstr>A126001106C_Data</vt:lpstr>
      <vt:lpstr>A126001106C_Latest</vt:lpstr>
      <vt:lpstr>A126001110V</vt:lpstr>
      <vt:lpstr>A126001110V_Data</vt:lpstr>
      <vt:lpstr>A126001110V_Latest</vt:lpstr>
      <vt:lpstr>A126001114C</vt:lpstr>
      <vt:lpstr>A126001114C_Data</vt:lpstr>
      <vt:lpstr>A126001114C_Latest</vt:lpstr>
      <vt:lpstr>A126001122C</vt:lpstr>
      <vt:lpstr>A126001122C_Data</vt:lpstr>
      <vt:lpstr>A126001122C_Latest</vt:lpstr>
      <vt:lpstr>A126001126L</vt:lpstr>
      <vt:lpstr>A126001126L_Data</vt:lpstr>
      <vt:lpstr>A126001126L_Latest</vt:lpstr>
      <vt:lpstr>A126001130C</vt:lpstr>
      <vt:lpstr>A126001130C_Data</vt:lpstr>
      <vt:lpstr>A126001130C_Latest</vt:lpstr>
      <vt:lpstr>A126001134L</vt:lpstr>
      <vt:lpstr>A126001134L_Data</vt:lpstr>
      <vt:lpstr>A126001134L_Latest</vt:lpstr>
      <vt:lpstr>A126001138W</vt:lpstr>
      <vt:lpstr>A126001138W_Data</vt:lpstr>
      <vt:lpstr>A126001138W_Latest</vt:lpstr>
      <vt:lpstr>A126001142L</vt:lpstr>
      <vt:lpstr>A126001142L_Data</vt:lpstr>
      <vt:lpstr>A126001142L_Latest</vt:lpstr>
      <vt:lpstr>A126001146W</vt:lpstr>
      <vt:lpstr>A126001146W_Data</vt:lpstr>
      <vt:lpstr>A126001146W_Latest</vt:lpstr>
      <vt:lpstr>A126001150L</vt:lpstr>
      <vt:lpstr>A126001150L_Data</vt:lpstr>
      <vt:lpstr>A126001150L_Latest</vt:lpstr>
      <vt:lpstr>A126001154W</vt:lpstr>
      <vt:lpstr>A126001154W_Data</vt:lpstr>
      <vt:lpstr>A126001154W_Latest</vt:lpstr>
      <vt:lpstr>A126001158F</vt:lpstr>
      <vt:lpstr>A126001158F_Data</vt:lpstr>
      <vt:lpstr>A126001158F_Latest</vt:lpstr>
      <vt:lpstr>A126001162W</vt:lpstr>
      <vt:lpstr>A126001162W_Data</vt:lpstr>
      <vt:lpstr>A126001162W_Latest</vt:lpstr>
      <vt:lpstr>A126001166F</vt:lpstr>
      <vt:lpstr>A126001166F_Data</vt:lpstr>
      <vt:lpstr>A126001166F_Latest</vt:lpstr>
      <vt:lpstr>A126001170W</vt:lpstr>
      <vt:lpstr>A126001170W_Data</vt:lpstr>
      <vt:lpstr>A126001170W_Latest</vt:lpstr>
      <vt:lpstr>A126001174F</vt:lpstr>
      <vt:lpstr>A126001174F_Data</vt:lpstr>
      <vt:lpstr>A126001174F_Latest</vt:lpstr>
      <vt:lpstr>A126001178R</vt:lpstr>
      <vt:lpstr>A126001178R_Data</vt:lpstr>
      <vt:lpstr>A126001178R_Latest</vt:lpstr>
      <vt:lpstr>A126001182F</vt:lpstr>
      <vt:lpstr>A126001182F_Data</vt:lpstr>
      <vt:lpstr>A126001182F_Latest</vt:lpstr>
      <vt:lpstr>A126001186R</vt:lpstr>
      <vt:lpstr>A126001186R_Data</vt:lpstr>
      <vt:lpstr>A126001186R_Latest</vt:lpstr>
      <vt:lpstr>A126001190F</vt:lpstr>
      <vt:lpstr>A126001190F_Data</vt:lpstr>
      <vt:lpstr>A126001190F_Latest</vt:lpstr>
      <vt:lpstr>A126001194R</vt:lpstr>
      <vt:lpstr>A126001194R_Data</vt:lpstr>
      <vt:lpstr>A126001194R_Latest</vt:lpstr>
      <vt:lpstr>A126001198X</vt:lpstr>
      <vt:lpstr>A126001198X_Data</vt:lpstr>
      <vt:lpstr>A126001198X_Latest</vt:lpstr>
      <vt:lpstr>A126001202C</vt:lpstr>
      <vt:lpstr>A126001202C_Data</vt:lpstr>
      <vt:lpstr>A126001202C_Latest</vt:lpstr>
      <vt:lpstr>A126001206L</vt:lpstr>
      <vt:lpstr>A126001206L_Data</vt:lpstr>
      <vt:lpstr>A126001206L_Latest</vt:lpstr>
      <vt:lpstr>A126001210C</vt:lpstr>
      <vt:lpstr>A126001210C_Data</vt:lpstr>
      <vt:lpstr>A126001210C_Latest</vt:lpstr>
      <vt:lpstr>A126001214L</vt:lpstr>
      <vt:lpstr>A126001214L_Data</vt:lpstr>
      <vt:lpstr>A126001214L_Latest</vt:lpstr>
      <vt:lpstr>A126001218W</vt:lpstr>
      <vt:lpstr>A126001218W_Data</vt:lpstr>
      <vt:lpstr>A126001218W_Latest</vt:lpstr>
      <vt:lpstr>A126001222L</vt:lpstr>
      <vt:lpstr>A126001222L_Data</vt:lpstr>
      <vt:lpstr>A126001222L_Latest</vt:lpstr>
      <vt:lpstr>A126001226W</vt:lpstr>
      <vt:lpstr>A126001226W_Data</vt:lpstr>
      <vt:lpstr>A126001226W_Latest</vt:lpstr>
      <vt:lpstr>A126001230L</vt:lpstr>
      <vt:lpstr>A126001230L_Data</vt:lpstr>
      <vt:lpstr>A126001230L_Latest</vt:lpstr>
      <vt:lpstr>A126001234W</vt:lpstr>
      <vt:lpstr>A126001234W_Data</vt:lpstr>
      <vt:lpstr>A126001234W_Latest</vt:lpstr>
      <vt:lpstr>A126001238F</vt:lpstr>
      <vt:lpstr>A126001238F_Data</vt:lpstr>
      <vt:lpstr>A126001238F_Latest</vt:lpstr>
      <vt:lpstr>A126001242W</vt:lpstr>
      <vt:lpstr>A126001242W_Data</vt:lpstr>
      <vt:lpstr>A126001242W_Latest</vt:lpstr>
      <vt:lpstr>A126001246F</vt:lpstr>
      <vt:lpstr>A126001246F_Data</vt:lpstr>
      <vt:lpstr>A126001246F_Latest</vt:lpstr>
      <vt:lpstr>A126001250W</vt:lpstr>
      <vt:lpstr>A126001250W_Data</vt:lpstr>
      <vt:lpstr>A126001250W_Latest</vt:lpstr>
      <vt:lpstr>A126001254F</vt:lpstr>
      <vt:lpstr>A126001254F_Data</vt:lpstr>
      <vt:lpstr>A126001254F_Latest</vt:lpstr>
      <vt:lpstr>A126001258R</vt:lpstr>
      <vt:lpstr>A126001258R_Data</vt:lpstr>
      <vt:lpstr>A126001258R_Latest</vt:lpstr>
      <vt:lpstr>A126001262F</vt:lpstr>
      <vt:lpstr>A126001262F_Data</vt:lpstr>
      <vt:lpstr>A126001262F_Latest</vt:lpstr>
      <vt:lpstr>A126001266R</vt:lpstr>
      <vt:lpstr>A126001266R_Data</vt:lpstr>
      <vt:lpstr>A126001266R_Latest</vt:lpstr>
      <vt:lpstr>A126001270F</vt:lpstr>
      <vt:lpstr>A126001270F_Data</vt:lpstr>
      <vt:lpstr>A126001270F_Latest</vt:lpstr>
      <vt:lpstr>A126001274R</vt:lpstr>
      <vt:lpstr>A126001274R_Data</vt:lpstr>
      <vt:lpstr>A126001274R_Latest</vt:lpstr>
      <vt:lpstr>A126001278X</vt:lpstr>
      <vt:lpstr>A126001278X_Data</vt:lpstr>
      <vt:lpstr>A126001278X_Latest</vt:lpstr>
      <vt:lpstr>A126001282R</vt:lpstr>
      <vt:lpstr>A126001282R_Data</vt:lpstr>
      <vt:lpstr>A126001282R_Latest</vt:lpstr>
      <vt:lpstr>A126001286X</vt:lpstr>
      <vt:lpstr>A126001286X_Data</vt:lpstr>
      <vt:lpstr>A126001286X_Latest</vt:lpstr>
      <vt:lpstr>A126001290R</vt:lpstr>
      <vt:lpstr>A126001290R_Data</vt:lpstr>
      <vt:lpstr>A126001290R_Latest</vt:lpstr>
      <vt:lpstr>A126001294X</vt:lpstr>
      <vt:lpstr>A126001294X_Data</vt:lpstr>
      <vt:lpstr>A126001294X_Latest</vt:lpstr>
      <vt:lpstr>A126001298J</vt:lpstr>
      <vt:lpstr>A126001298J_Data</vt:lpstr>
      <vt:lpstr>A126001298J_Latest</vt:lpstr>
      <vt:lpstr>A126001302L</vt:lpstr>
      <vt:lpstr>A126001302L_Data</vt:lpstr>
      <vt:lpstr>A126001302L_Latest</vt:lpstr>
      <vt:lpstr>A126001306W</vt:lpstr>
      <vt:lpstr>A126001306W_Data</vt:lpstr>
      <vt:lpstr>A126001306W_Latest</vt:lpstr>
      <vt:lpstr>A126001310L</vt:lpstr>
      <vt:lpstr>A126001310L_Data</vt:lpstr>
      <vt:lpstr>A126001310L_Latest</vt:lpstr>
      <vt:lpstr>A126001314W</vt:lpstr>
      <vt:lpstr>A126001314W_Data</vt:lpstr>
      <vt:lpstr>A126001314W_Latest</vt:lpstr>
      <vt:lpstr>A126001322W</vt:lpstr>
      <vt:lpstr>A126001322W_Data</vt:lpstr>
      <vt:lpstr>A126001322W_Latest</vt:lpstr>
      <vt:lpstr>A126001326F</vt:lpstr>
      <vt:lpstr>A126001326F_Data</vt:lpstr>
      <vt:lpstr>A126001326F_Latest</vt:lpstr>
      <vt:lpstr>A126001330W</vt:lpstr>
      <vt:lpstr>A126001330W_Data</vt:lpstr>
      <vt:lpstr>A126001330W_Latest</vt:lpstr>
      <vt:lpstr>A126001334F</vt:lpstr>
      <vt:lpstr>A126001334F_Data</vt:lpstr>
      <vt:lpstr>A126001334F_Latest</vt:lpstr>
      <vt:lpstr>A126001338R</vt:lpstr>
      <vt:lpstr>A126001338R_Data</vt:lpstr>
      <vt:lpstr>A126001338R_Latest</vt:lpstr>
      <vt:lpstr>A126001342F</vt:lpstr>
      <vt:lpstr>A126001342F_Data</vt:lpstr>
      <vt:lpstr>A126001342F_Latest</vt:lpstr>
      <vt:lpstr>A126001346R</vt:lpstr>
      <vt:lpstr>A126001346R_Data</vt:lpstr>
      <vt:lpstr>A126001346R_Latest</vt:lpstr>
      <vt:lpstr>A126001350F</vt:lpstr>
      <vt:lpstr>A126001350F_Data</vt:lpstr>
      <vt:lpstr>A126001350F_Latest</vt:lpstr>
      <vt:lpstr>A126001354R</vt:lpstr>
      <vt:lpstr>A126001354R_Data</vt:lpstr>
      <vt:lpstr>A126001354R_Latest</vt:lpstr>
      <vt:lpstr>A126001358X</vt:lpstr>
      <vt:lpstr>A126001358X_Data</vt:lpstr>
      <vt:lpstr>A126001358X_Latest</vt:lpstr>
      <vt:lpstr>A126001362R</vt:lpstr>
      <vt:lpstr>A126001362R_Data</vt:lpstr>
      <vt:lpstr>A126001362R_Latest</vt:lpstr>
      <vt:lpstr>A126001366X</vt:lpstr>
      <vt:lpstr>A126001366X_Data</vt:lpstr>
      <vt:lpstr>A126001366X_Latest</vt:lpstr>
      <vt:lpstr>A126001370R</vt:lpstr>
      <vt:lpstr>A126001370R_Data</vt:lpstr>
      <vt:lpstr>A126001370R_Latest</vt:lpstr>
      <vt:lpstr>A126001374X</vt:lpstr>
      <vt:lpstr>A126001374X_Data</vt:lpstr>
      <vt:lpstr>A126001374X_Latest</vt:lpstr>
      <vt:lpstr>A126001378J</vt:lpstr>
      <vt:lpstr>A126001378J_Data</vt:lpstr>
      <vt:lpstr>A126001378J_Latest</vt:lpstr>
      <vt:lpstr>A126001382X</vt:lpstr>
      <vt:lpstr>A126001382X_Data</vt:lpstr>
      <vt:lpstr>A126001382X_Latest</vt:lpstr>
      <vt:lpstr>A126001386J</vt:lpstr>
      <vt:lpstr>A126001386J_Data</vt:lpstr>
      <vt:lpstr>A126001386J_Latest</vt:lpstr>
      <vt:lpstr>A126001390X</vt:lpstr>
      <vt:lpstr>A126001390X_Data</vt:lpstr>
      <vt:lpstr>A126001390X_Latest</vt:lpstr>
      <vt:lpstr>A126001394J</vt:lpstr>
      <vt:lpstr>A126001394J_Data</vt:lpstr>
      <vt:lpstr>A126001394J_Latest</vt:lpstr>
      <vt:lpstr>A126001398T</vt:lpstr>
      <vt:lpstr>A126001398T_Data</vt:lpstr>
      <vt:lpstr>A126001398T_Latest</vt:lpstr>
      <vt:lpstr>A126001402W</vt:lpstr>
      <vt:lpstr>A126001402W_Data</vt:lpstr>
      <vt:lpstr>A126001402W_Latest</vt:lpstr>
      <vt:lpstr>A126001406F</vt:lpstr>
      <vt:lpstr>A126001406F_Data</vt:lpstr>
      <vt:lpstr>A126001406F_Latest</vt:lpstr>
      <vt:lpstr>A126001410W</vt:lpstr>
      <vt:lpstr>A126001410W_Data</vt:lpstr>
      <vt:lpstr>A126001410W_Latest</vt:lpstr>
      <vt:lpstr>A126001414F</vt:lpstr>
      <vt:lpstr>A126001414F_Data</vt:lpstr>
      <vt:lpstr>A126001414F_Latest</vt:lpstr>
      <vt:lpstr>A126001418R</vt:lpstr>
      <vt:lpstr>A126001418R_Data</vt:lpstr>
      <vt:lpstr>A126001418R_Latest</vt:lpstr>
      <vt:lpstr>A126001422F</vt:lpstr>
      <vt:lpstr>A126001422F_Data</vt:lpstr>
      <vt:lpstr>A126001422F_Latest</vt:lpstr>
      <vt:lpstr>A126001426R</vt:lpstr>
      <vt:lpstr>A126001426R_Data</vt:lpstr>
      <vt:lpstr>A126001426R_Latest</vt:lpstr>
      <vt:lpstr>A126001430F</vt:lpstr>
      <vt:lpstr>A126001430F_Data</vt:lpstr>
      <vt:lpstr>A126001430F_Latest</vt:lpstr>
      <vt:lpstr>A126001434R</vt:lpstr>
      <vt:lpstr>A126001434R_Data</vt:lpstr>
      <vt:lpstr>A126001434R_Latest</vt:lpstr>
      <vt:lpstr>A126001438X</vt:lpstr>
      <vt:lpstr>A126001438X_Data</vt:lpstr>
      <vt:lpstr>A126001438X_Latest</vt:lpstr>
      <vt:lpstr>A126001442R</vt:lpstr>
      <vt:lpstr>A126001442R_Data</vt:lpstr>
      <vt:lpstr>A126001442R_Latest</vt:lpstr>
      <vt:lpstr>A126001446X</vt:lpstr>
      <vt:lpstr>A126001446X_Data</vt:lpstr>
      <vt:lpstr>A126001446X_Latest</vt:lpstr>
      <vt:lpstr>A126001450R</vt:lpstr>
      <vt:lpstr>A126001450R_Data</vt:lpstr>
      <vt:lpstr>A126001450R_Latest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2022-03-30T09:57:06Z</dcterms:created>
  <dcterms:modified xsi:type="dcterms:W3CDTF">2022-04-14T00:10:24Z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2022-03-30T10:56:20Z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ca3d1686-3678-49be-8402-d5dcf6bb763c</vt:lpwstr>
  </property>
  <property fmtid="{D5CDD505-2E9C-101B-9397-08002B2CF9AE}" pid="8" name="MSIP_Label_c8e5a7ee-c283-40b0-98eb-fa437df4c031_ContentBits">
    <vt:lpwstr>0</vt:lpwstr>
  </property>
</Properties>
</file>